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omments13.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omments14.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omments15.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omments16.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omments17.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omments18.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omments19.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xml"/>
  <Override PartName="/xl/comments22.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2.xml" ContentType="application/vnd.openxmlformats-officedocument.drawing+xml"/>
  <Override PartName="/xl/comments23.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omments24.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omments25.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omments28.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omments29.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omments30.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xml"/>
  <Override PartName="/xl/comments31.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xml"/>
  <Override PartName="/xl/comments32.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2.xml" ContentType="application/vnd.openxmlformats-officedocument.drawing+xml"/>
  <Override PartName="/xl/comments33.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3.xml" ContentType="application/vnd.openxmlformats-officedocument.drawing+xml"/>
  <Override PartName="/xl/comments34.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4.xml" ContentType="application/vnd.openxmlformats-officedocument.drawing+xml"/>
  <Override PartName="/xl/comments35.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5.xml" ContentType="application/vnd.openxmlformats-officedocument.drawing+xml"/>
  <Override PartName="/xl/comments36.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6.xml" ContentType="application/vnd.openxmlformats-officedocument.drawing+xml"/>
  <Override PartName="/xl/comments37.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7.xml" ContentType="application/vnd.openxmlformats-officedocument.drawing+xml"/>
  <Override PartName="/xl/comments38.xml" ContentType="application/vnd.openxmlformats-officedocument.spreadsheetml.comment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8.xml" ContentType="application/vnd.openxmlformats-officedocument.drawing+xml"/>
  <Override PartName="/xl/comments39.xml" ContentType="application/vnd.openxmlformats-officedocument.spreadsheetml.comment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9.xml" ContentType="application/vnd.openxmlformats-officedocument.drawing+xml"/>
  <Override PartName="/xl/comments40.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0.xml" ContentType="application/vnd.openxmlformats-officedocument.drawing+xml"/>
  <Override PartName="/xl/comments41.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1.xml" ContentType="application/vnd.openxmlformats-officedocument.drawing+xml"/>
  <Override PartName="/xl/comments42.xml" ContentType="application/vnd.openxmlformats-officedocument.spreadsheetml.comment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2.xml" ContentType="application/vnd.openxmlformats-officedocument.drawing+xml"/>
  <Override PartName="/xl/comments43.xml" ContentType="application/vnd.openxmlformats-officedocument.spreadsheetml.comment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3.xml" ContentType="application/vnd.openxmlformats-officedocument.drawing+xml"/>
  <Override PartName="/xl/comments44.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4.xml" ContentType="application/vnd.openxmlformats-officedocument.drawing+xml"/>
  <Override PartName="/xl/comments45.xml" ContentType="application/vnd.openxmlformats-officedocument.spreadsheetml.comment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5.xml" ContentType="application/vnd.openxmlformats-officedocument.drawing+xml"/>
  <Override PartName="/xl/comments46.xml" ContentType="application/vnd.openxmlformats-officedocument.spreadsheetml.comment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6.xml" ContentType="application/vnd.openxmlformats-officedocument.drawing+xml"/>
  <Override PartName="/xl/comments47.xml" ContentType="application/vnd.openxmlformats-officedocument.spreadsheetml.comment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7.xml" ContentType="application/vnd.openxmlformats-officedocument.drawing+xml"/>
  <Override PartName="/xl/comments48.xml" ContentType="application/vnd.openxmlformats-officedocument.spreadsheetml.comments+xml"/>
  <Override PartName="/xl/charts/chart53.xml" ContentType="application/vnd.openxmlformats-officedocument.drawingml.chart+xml"/>
  <Override PartName="/xl/drawings/drawing48.xml" ContentType="application/vnd.openxmlformats-officedocument.drawing+xml"/>
  <Override PartName="/xl/comments49.xml" ContentType="application/vnd.openxmlformats-officedocument.spreadsheetml.comments+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9.xml" ContentType="application/vnd.openxmlformats-officedocument.drawing+xml"/>
  <Override PartName="/xl/comments50.xml" ContentType="application/vnd.openxmlformats-officedocument.spreadsheetml.comments+xml"/>
  <Override PartName="/xl/drawings/drawing50.xml" ContentType="application/vnd.openxmlformats-officedocument.drawing+xml"/>
  <Override PartName="/xl/comments51.xml" ContentType="application/vnd.openxmlformats-officedocument.spreadsheetml.comments+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1.xml" ContentType="application/vnd.openxmlformats-officedocument.drawing+xml"/>
  <Override PartName="/xl/comments52.xml" ContentType="application/vnd.openxmlformats-officedocument.spreadsheetml.comments+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2.xml" ContentType="application/vnd.openxmlformats-officedocument.drawing+xml"/>
  <Override PartName="/xl/comments53.xml" ContentType="application/vnd.openxmlformats-officedocument.spreadsheetml.comments+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3.xml" ContentType="application/vnd.openxmlformats-officedocument.drawing+xml"/>
  <Override PartName="/xl/comments54.xml" ContentType="application/vnd.openxmlformats-officedocument.spreadsheetml.comments+xml"/>
  <Override PartName="/xl/drawings/drawing54.xml" ContentType="application/vnd.openxmlformats-officedocument.drawing+xml"/>
  <Override PartName="/xl/comments55.xml" ContentType="application/vnd.openxmlformats-officedocument.spreadsheetml.comments+xml"/>
  <Override PartName="/xl/drawings/drawing55.xml" ContentType="application/vnd.openxmlformats-officedocument.drawing+xml"/>
  <Override PartName="/xl/comments56.xml" ContentType="application/vnd.openxmlformats-officedocument.spreadsheetml.comments+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6.xml" ContentType="application/vnd.openxmlformats-officedocument.drawing+xml"/>
  <Override PartName="/xl/comments57.xml" ContentType="application/vnd.openxmlformats-officedocument.spreadsheetml.comments+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7.xml" ContentType="application/vnd.openxmlformats-officedocument.drawing+xml"/>
  <Override PartName="/xl/comments58.xml" ContentType="application/vnd.openxmlformats-officedocument.spreadsheetml.comments+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7"/>
  <workbookPr/>
  <mc:AlternateContent xmlns:mc="http://schemas.openxmlformats.org/markup-compatibility/2006">
    <mc:Choice Requires="x15">
      <x15ac:absPath xmlns:x15ac="http://schemas.microsoft.com/office/spreadsheetml/2010/11/ac" url="C:\Users\user\OneDrive - uaermv\Carpeta UMV curentena\Informe Indicadores\2022\1er Trim 2022\"/>
    </mc:Choice>
  </mc:AlternateContent>
  <xr:revisionPtr revIDLastSave="0" documentId="11_C533B6DE72BC109A223271BF26897709D4CFC683" xr6:coauthVersionLast="47" xr6:coauthVersionMax="47" xr10:uidLastSave="{00000000-0000-0000-0000-000000000000}"/>
  <bookViews>
    <workbookView xWindow="0" yWindow="0" windowWidth="20490" windowHeight="9495" xr2:uid="{00000000-000D-0000-FFFF-FFFF00000000}"/>
  </bookViews>
  <sheets>
    <sheet name="CONSOLIDADO" sheetId="1" r:id="rId1"/>
    <sheet name="DESI-001" sheetId="4" r:id="rId2"/>
    <sheet name="APIC-001" sheetId="5" r:id="rId3"/>
    <sheet name="APIC-004" sheetId="7" r:id="rId4"/>
    <sheet name=" APIC-006" sheetId="8" r:id="rId5"/>
    <sheet name="APIC-007" sheetId="6" r:id="rId6"/>
    <sheet name="EGTI-001" sheetId="9" r:id="rId7"/>
    <sheet name="PIV-001" sheetId="10" r:id="rId8"/>
    <sheet name="PIV-002" sheetId="11" r:id="rId9"/>
    <sheet name="PIV-003" sheetId="12" r:id="rId10"/>
    <sheet name="PIV-004" sheetId="13" r:id="rId11"/>
    <sheet name="PIV-005" sheetId="14" r:id="rId12"/>
    <sheet name="PIV-007" sheetId="15" r:id="rId13"/>
    <sheet name="PPMQ-001" sheetId="16" r:id="rId14"/>
    <sheet name="PPMQ-002" sheetId="17" r:id="rId15"/>
    <sheet name="PPMQ-003" sheetId="19" r:id="rId16"/>
    <sheet name="PPMQ-004" sheetId="18" r:id="rId17"/>
    <sheet name="IMVI-001" sheetId="20" r:id="rId18"/>
    <sheet name="IMVI-002" sheetId="21" r:id="rId19"/>
    <sheet name="IMV-003" sheetId="22" r:id="rId20"/>
    <sheet name="IMVI-004" sheetId="23" r:id="rId21"/>
    <sheet name="IMVI-005" sheetId="24" r:id="rId22"/>
    <sheet name="GSIT-001" sheetId="25" r:id="rId23"/>
    <sheet name="GREF-001" sheetId="26" r:id="rId24"/>
    <sheet name="GREF-002" sheetId="27" r:id="rId25"/>
    <sheet name="GCON-001" sheetId="29" r:id="rId26"/>
    <sheet name="GCON-002" sheetId="28" r:id="rId27"/>
    <sheet name="GEFI-002" sheetId="30" r:id="rId28"/>
    <sheet name="GEFI-003" sheetId="31" r:id="rId29"/>
    <sheet name="GEFI-004" sheetId="32" r:id="rId30"/>
    <sheet name="GEFI-005" sheetId="33" r:id="rId31"/>
    <sheet name="GEFI-006" sheetId="34" r:id="rId32"/>
    <sheet name="GEFI-007" sheetId="35" r:id="rId33"/>
    <sheet name="GLAB-001" sheetId="36" r:id="rId34"/>
    <sheet name="GLAB-002" sheetId="3" r:id="rId35"/>
    <sheet name="GLAB-005" sheetId="37" r:id="rId36"/>
    <sheet name="GTHU-001" sheetId="41" r:id="rId37"/>
    <sheet name="GTHU-002" sheetId="42" r:id="rId38"/>
    <sheet name="GTHU-003" sheetId="40" r:id="rId39"/>
    <sheet name="GTHU-006" sheetId="43" r:id="rId40"/>
    <sheet name="GTHU-007" sheetId="44" r:id="rId41"/>
    <sheet name="GTHU-008" sheetId="45" r:id="rId42"/>
    <sheet name="GTHU-009" sheetId="46" r:id="rId43"/>
    <sheet name="GTHU-010" sheetId="47" r:id="rId44"/>
    <sheet name="GTHU-011" sheetId="48" r:id="rId45"/>
    <sheet name="GTHU-012" sheetId="49" r:id="rId46"/>
    <sheet name="GAM-001" sheetId="50" r:id="rId47"/>
    <sheet name="GAM-002" sheetId="52" r:id="rId48"/>
    <sheet name="GAM-003" sheetId="53" r:id="rId49"/>
    <sheet name="GAM-004" sheetId="54" r:id="rId50"/>
    <sheet name="GDOC-001" sheetId="56" r:id="rId51"/>
    <sheet name="GDOC-002" sheetId="57" r:id="rId52"/>
    <sheet name="GDOC-003" sheetId="58" r:id="rId53"/>
    <sheet name="GJUR-001" sheetId="59" r:id="rId54"/>
    <sheet name="GJUR-002" sheetId="60" r:id="rId55"/>
    <sheet name="CODI-001" sheetId="61" r:id="rId56"/>
    <sheet name="CEM-001" sheetId="62" r:id="rId57"/>
    <sheet name="CEM-002" sheetId="63"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1001F00031" localSheetId="17">#REF!</definedName>
    <definedName name="_1001F00031" localSheetId="20">#REF!</definedName>
    <definedName name="_1001F00031" localSheetId="21">#REF!</definedName>
    <definedName name="_1001F00031">#REF!</definedName>
    <definedName name="_1001F00032" localSheetId="17">#REF!</definedName>
    <definedName name="_1001F00032" localSheetId="20">#REF!</definedName>
    <definedName name="_1001F00032" localSheetId="21">#REF!</definedName>
    <definedName name="_1001F00032">#REF!</definedName>
    <definedName name="_1001F00033" localSheetId="17">#REF!</definedName>
    <definedName name="_1001F00033" localSheetId="20">#REF!</definedName>
    <definedName name="_1001F00033" localSheetId="21">#REF!</definedName>
    <definedName name="_1001F00033">#REF!</definedName>
    <definedName name="_1001F00034" localSheetId="17">#REF!</definedName>
    <definedName name="_1001F00034" localSheetId="20">#REF!</definedName>
    <definedName name="_1001F00034" localSheetId="21">#REF!</definedName>
    <definedName name="_1001F00034">#REF!</definedName>
    <definedName name="_1001F00035" localSheetId="17">#REF!</definedName>
    <definedName name="_1001F00035" localSheetId="20">#REF!</definedName>
    <definedName name="_1001F00035" localSheetId="21">#REF!</definedName>
    <definedName name="_1001F00035">#REF!</definedName>
    <definedName name="_1001F00037" localSheetId="17">#REF!</definedName>
    <definedName name="_1001F00037" localSheetId="20">#REF!</definedName>
    <definedName name="_1001F00037" localSheetId="21">#REF!</definedName>
    <definedName name="_1001F00037">#REF!</definedName>
    <definedName name="_1001F00038" localSheetId="17">#REF!</definedName>
    <definedName name="_1001F00038" localSheetId="20">#REF!</definedName>
    <definedName name="_1001F00038" localSheetId="21">#REF!</definedName>
    <definedName name="_1001F00038">#REF!</definedName>
    <definedName name="_1001F00039" localSheetId="17">#REF!</definedName>
    <definedName name="_1001F00039" localSheetId="20">#REF!</definedName>
    <definedName name="_1001F00039" localSheetId="21">#REF!</definedName>
    <definedName name="_1001F00039">#REF!</definedName>
    <definedName name="_1001F00040" localSheetId="17">#REF!</definedName>
    <definedName name="_1001F00040" localSheetId="20">#REF!</definedName>
    <definedName name="_1001F00040" localSheetId="21">#REF!</definedName>
    <definedName name="_1001F00040">#REF!</definedName>
    <definedName name="_1001F00041" localSheetId="17">#REF!</definedName>
    <definedName name="_1001F00041" localSheetId="20">#REF!</definedName>
    <definedName name="_1001F00041" localSheetId="21">#REF!</definedName>
    <definedName name="_1001F00041">#REF!</definedName>
    <definedName name="_1001F00062" localSheetId="17">#REF!</definedName>
    <definedName name="_1001F00062" localSheetId="20">#REF!</definedName>
    <definedName name="_1001F00062" localSheetId="21">#REF!</definedName>
    <definedName name="_1001F00062">#REF!</definedName>
    <definedName name="_1001F00063" localSheetId="17">#REF!</definedName>
    <definedName name="_1001F00063" localSheetId="20">#REF!</definedName>
    <definedName name="_1001F00063" localSheetId="21">#REF!</definedName>
    <definedName name="_1001F00063">#REF!</definedName>
    <definedName name="_1001F00064" localSheetId="17">#REF!</definedName>
    <definedName name="_1001F00064" localSheetId="20">#REF!</definedName>
    <definedName name="_1001F00064" localSheetId="21">#REF!</definedName>
    <definedName name="_1001F00064">#REF!</definedName>
    <definedName name="_1001F00068" localSheetId="17">#REF!</definedName>
    <definedName name="_1001F00068" localSheetId="20">#REF!</definedName>
    <definedName name="_1001F00068" localSheetId="21">#REF!</definedName>
    <definedName name="_1001F00068">#REF!</definedName>
    <definedName name="_5000212" localSheetId="17">[1]ESTRUCTURA!#REF!</definedName>
    <definedName name="_5000212" localSheetId="20">[1]ESTRUCTURA!#REF!</definedName>
    <definedName name="_5000212" localSheetId="21">[1]ESTRUCTURA!#REF!</definedName>
    <definedName name="_5000212">[1]ESTRUCTURA!#REF!</definedName>
    <definedName name="_5000213" localSheetId="17">#REF!</definedName>
    <definedName name="_5000213" localSheetId="20">#REF!</definedName>
    <definedName name="_5000213" localSheetId="21">#REF!</definedName>
    <definedName name="_5000213">#REF!</definedName>
    <definedName name="_5000214" localSheetId="17">#REF!</definedName>
    <definedName name="_5000214" localSheetId="20">#REF!</definedName>
    <definedName name="_5000214" localSheetId="21">#REF!</definedName>
    <definedName name="_5000214">#REF!</definedName>
    <definedName name="_5000215" localSheetId="17">#REF!</definedName>
    <definedName name="_5000215" localSheetId="20">#REF!</definedName>
    <definedName name="_5000215" localSheetId="21">#REF!</definedName>
    <definedName name="_5000215">#REF!</definedName>
    <definedName name="_5000216" localSheetId="17">#REF!</definedName>
    <definedName name="_5000216" localSheetId="20">#REF!</definedName>
    <definedName name="_5000216" localSheetId="21">#REF!</definedName>
    <definedName name="_5000216">#REF!</definedName>
    <definedName name="_5000217" localSheetId="17">#REF!</definedName>
    <definedName name="_5000217" localSheetId="20">#REF!</definedName>
    <definedName name="_5000217" localSheetId="21">#REF!</definedName>
    <definedName name="_5000217">#REF!</definedName>
    <definedName name="_5000218" localSheetId="17">#REF!</definedName>
    <definedName name="_5000218" localSheetId="20">#REF!</definedName>
    <definedName name="_5000218" localSheetId="21">#REF!</definedName>
    <definedName name="_5000218">#REF!</definedName>
    <definedName name="_5000219" localSheetId="17">#REF!</definedName>
    <definedName name="_5000219" localSheetId="20">#REF!</definedName>
    <definedName name="_5000219" localSheetId="21">#REF!</definedName>
    <definedName name="_5000219">#REF!</definedName>
    <definedName name="_5000220" localSheetId="17">#REF!</definedName>
    <definedName name="_5000220" localSheetId="20">#REF!</definedName>
    <definedName name="_5000220" localSheetId="21">#REF!</definedName>
    <definedName name="_5000220">#REF!</definedName>
    <definedName name="_5000221" localSheetId="17">#REF!</definedName>
    <definedName name="_5000221" localSheetId="20">#REF!</definedName>
    <definedName name="_5000221" localSheetId="21">#REF!</definedName>
    <definedName name="_5000221">#REF!</definedName>
    <definedName name="_5000222" localSheetId="17">#REF!</definedName>
    <definedName name="_5000222" localSheetId="20">#REF!</definedName>
    <definedName name="_5000222" localSheetId="21">#REF!</definedName>
    <definedName name="_5000222">#REF!</definedName>
    <definedName name="_5000278" localSheetId="17">[1]ESTRUCTURA!#REF!</definedName>
    <definedName name="_5000278" localSheetId="20">[1]ESTRUCTURA!#REF!</definedName>
    <definedName name="_5000278" localSheetId="21">[1]ESTRUCTURA!#REF!</definedName>
    <definedName name="_5000278">[1]ESTRUCTURA!#REF!</definedName>
    <definedName name="_5000279" localSheetId="17">#REF!</definedName>
    <definedName name="_5000279" localSheetId="20">#REF!</definedName>
    <definedName name="_5000279" localSheetId="21">#REF!</definedName>
    <definedName name="_5000279">#REF!</definedName>
    <definedName name="_5000280" localSheetId="17">#REF!</definedName>
    <definedName name="_5000280" localSheetId="20">#REF!</definedName>
    <definedName name="_5000280" localSheetId="21">#REF!</definedName>
    <definedName name="_5000280">#REF!</definedName>
    <definedName name="_5000281" localSheetId="17">#REF!</definedName>
    <definedName name="_5000281" localSheetId="20">#REF!</definedName>
    <definedName name="_5000281" localSheetId="21">#REF!</definedName>
    <definedName name="_5000281">#REF!</definedName>
    <definedName name="_5000282" localSheetId="17">#REF!</definedName>
    <definedName name="_5000282" localSheetId="20">#REF!</definedName>
    <definedName name="_5000282" localSheetId="21">#REF!</definedName>
    <definedName name="_5000282">#REF!</definedName>
    <definedName name="_5000283" localSheetId="17">#REF!</definedName>
    <definedName name="_5000283" localSheetId="20">#REF!</definedName>
    <definedName name="_5000283" localSheetId="21">#REF!</definedName>
    <definedName name="_5000283">#REF!</definedName>
    <definedName name="_5000284" localSheetId="17">#REF!</definedName>
    <definedName name="_5000284" localSheetId="20">#REF!</definedName>
    <definedName name="_5000284" localSheetId="21">#REF!</definedName>
    <definedName name="_5000284">#REF!</definedName>
    <definedName name="_5000285" localSheetId="17">#REF!</definedName>
    <definedName name="_5000285" localSheetId="20">#REF!</definedName>
    <definedName name="_5000285" localSheetId="21">#REF!</definedName>
    <definedName name="_5000285">#REF!</definedName>
    <definedName name="_5000286" localSheetId="17">#REF!</definedName>
    <definedName name="_5000286" localSheetId="20">#REF!</definedName>
    <definedName name="_5000286" localSheetId="21">#REF!</definedName>
    <definedName name="_5000286">#REF!</definedName>
    <definedName name="_5000287" localSheetId="17">#REF!</definedName>
    <definedName name="_5000287" localSheetId="20">#REF!</definedName>
    <definedName name="_5000287" localSheetId="21">#REF!</definedName>
    <definedName name="_5000287">#REF!</definedName>
    <definedName name="_5000288" localSheetId="17">#REF!</definedName>
    <definedName name="_5000288" localSheetId="20">#REF!</definedName>
    <definedName name="_5000288" localSheetId="21">#REF!</definedName>
    <definedName name="_5000288">#REF!</definedName>
    <definedName name="_5000322" localSheetId="17">[1]ESTRUCTURA!#REF!</definedName>
    <definedName name="_5000322" localSheetId="20">[1]ESTRUCTURA!#REF!</definedName>
    <definedName name="_5000322" localSheetId="21">[1]ESTRUCTURA!#REF!</definedName>
    <definedName name="_5000322">[1]ESTRUCTURA!#REF!</definedName>
    <definedName name="_5000323" localSheetId="17">#REF!</definedName>
    <definedName name="_5000323" localSheetId="20">#REF!</definedName>
    <definedName name="_5000323" localSheetId="21">#REF!</definedName>
    <definedName name="_5000323">#REF!</definedName>
    <definedName name="_5000324" localSheetId="17">#REF!</definedName>
    <definedName name="_5000324" localSheetId="20">#REF!</definedName>
    <definedName name="_5000324" localSheetId="21">#REF!</definedName>
    <definedName name="_5000324">#REF!</definedName>
    <definedName name="_5000325" localSheetId="17">#REF!</definedName>
    <definedName name="_5000325" localSheetId="20">#REF!</definedName>
    <definedName name="_5000325" localSheetId="21">#REF!</definedName>
    <definedName name="_5000325">#REF!</definedName>
    <definedName name="_5000326" localSheetId="17">#REF!</definedName>
    <definedName name="_5000326" localSheetId="20">#REF!</definedName>
    <definedName name="_5000326" localSheetId="21">#REF!</definedName>
    <definedName name="_5000326">#REF!</definedName>
    <definedName name="_5000327" localSheetId="17">#REF!</definedName>
    <definedName name="_5000327" localSheetId="20">#REF!</definedName>
    <definedName name="_5000327" localSheetId="21">#REF!</definedName>
    <definedName name="_5000327">#REF!</definedName>
    <definedName name="_5000328" localSheetId="17">#REF!</definedName>
    <definedName name="_5000328" localSheetId="20">#REF!</definedName>
    <definedName name="_5000328" localSheetId="21">#REF!</definedName>
    <definedName name="_5000328">#REF!</definedName>
    <definedName name="_5000329" localSheetId="17">#REF!</definedName>
    <definedName name="_5000329" localSheetId="20">#REF!</definedName>
    <definedName name="_5000329" localSheetId="21">#REF!</definedName>
    <definedName name="_5000329">#REF!</definedName>
    <definedName name="_5000330" localSheetId="17">#REF!</definedName>
    <definedName name="_5000330" localSheetId="20">#REF!</definedName>
    <definedName name="_5000330" localSheetId="21">#REF!</definedName>
    <definedName name="_5000330">#REF!</definedName>
    <definedName name="_5000331" localSheetId="17">#REF!</definedName>
    <definedName name="_5000331" localSheetId="20">#REF!</definedName>
    <definedName name="_5000331" localSheetId="21">#REF!</definedName>
    <definedName name="_5000331">#REF!</definedName>
    <definedName name="_5000332" localSheetId="17">[2]ESTRUCTURA!#REF!</definedName>
    <definedName name="_5000332" localSheetId="20">[2]ESTRUCTURA!#REF!</definedName>
    <definedName name="_5000332" localSheetId="21">[2]ESTRUCTURA!#REF!</definedName>
    <definedName name="_5000332">[2]ESTRUCTURA!#REF!</definedName>
    <definedName name="_5000454" localSheetId="17">[1]ESTRUCTURA!#REF!</definedName>
    <definedName name="_5000454" localSheetId="20">[1]ESTRUCTURA!#REF!</definedName>
    <definedName name="_5000454" localSheetId="21">[1]ESTRUCTURA!#REF!</definedName>
    <definedName name="_5000454">[1]ESTRUCTURA!#REF!</definedName>
    <definedName name="_5000455" localSheetId="17">#REF!</definedName>
    <definedName name="_5000455" localSheetId="20">#REF!</definedName>
    <definedName name="_5000455" localSheetId="21">#REF!</definedName>
    <definedName name="_5000455">#REF!</definedName>
    <definedName name="_5000456" localSheetId="17">#REF!</definedName>
    <definedName name="_5000456" localSheetId="20">#REF!</definedName>
    <definedName name="_5000456" localSheetId="21">#REF!</definedName>
    <definedName name="_5000456">#REF!</definedName>
    <definedName name="_5000457" localSheetId="17">#REF!</definedName>
    <definedName name="_5000457" localSheetId="20">#REF!</definedName>
    <definedName name="_5000457" localSheetId="21">#REF!</definedName>
    <definedName name="_5000457">#REF!</definedName>
    <definedName name="_5000458" localSheetId="17">#REF!</definedName>
    <definedName name="_5000458" localSheetId="20">#REF!</definedName>
    <definedName name="_5000458" localSheetId="21">#REF!</definedName>
    <definedName name="_5000458">#REF!</definedName>
    <definedName name="_5000459" localSheetId="17">#REF!</definedName>
    <definedName name="_5000459" localSheetId="20">#REF!</definedName>
    <definedName name="_5000459" localSheetId="21">#REF!</definedName>
    <definedName name="_5000459">#REF!</definedName>
    <definedName name="_5000460" localSheetId="17">#REF!</definedName>
    <definedName name="_5000460" localSheetId="20">#REF!</definedName>
    <definedName name="_5000460" localSheetId="21">#REF!</definedName>
    <definedName name="_5000460">#REF!</definedName>
    <definedName name="_5000461" localSheetId="17">#REF!</definedName>
    <definedName name="_5000461" localSheetId="20">#REF!</definedName>
    <definedName name="_5000461" localSheetId="21">#REF!</definedName>
    <definedName name="_5000461">#REF!</definedName>
    <definedName name="_5000462" localSheetId="17">#REF!</definedName>
    <definedName name="_5000462" localSheetId="20">#REF!</definedName>
    <definedName name="_5000462" localSheetId="21">#REF!</definedName>
    <definedName name="_5000462">#REF!</definedName>
    <definedName name="_5000463" localSheetId="17">#REF!</definedName>
    <definedName name="_5000463" localSheetId="20">#REF!</definedName>
    <definedName name="_5000463" localSheetId="21">#REF!</definedName>
    <definedName name="_5000463">#REF!</definedName>
    <definedName name="_5000464" localSheetId="17">#REF!</definedName>
    <definedName name="_5000464" localSheetId="20">#REF!</definedName>
    <definedName name="_5000464" localSheetId="21">#REF!</definedName>
    <definedName name="_5000464">#REF!</definedName>
    <definedName name="_5000498" localSheetId="17">[1]ESTRUCTURA!#REF!</definedName>
    <definedName name="_5000498" localSheetId="20">[1]ESTRUCTURA!#REF!</definedName>
    <definedName name="_5000498" localSheetId="21">[1]ESTRUCTURA!#REF!</definedName>
    <definedName name="_5000498">[1]ESTRUCTURA!#REF!</definedName>
    <definedName name="_5000499" localSheetId="17">#REF!</definedName>
    <definedName name="_5000499" localSheetId="20">#REF!</definedName>
    <definedName name="_5000499" localSheetId="21">#REF!</definedName>
    <definedName name="_5000499">#REF!</definedName>
    <definedName name="_5000500" localSheetId="17">#REF!</definedName>
    <definedName name="_5000500" localSheetId="20">#REF!</definedName>
    <definedName name="_5000500" localSheetId="21">#REF!</definedName>
    <definedName name="_5000500">#REF!</definedName>
    <definedName name="_5000501" localSheetId="17">#REF!</definedName>
    <definedName name="_5000501" localSheetId="20">#REF!</definedName>
    <definedName name="_5000501" localSheetId="21">#REF!</definedName>
    <definedName name="_5000501">#REF!</definedName>
    <definedName name="_5000502" localSheetId="17">#REF!</definedName>
    <definedName name="_5000502" localSheetId="20">#REF!</definedName>
    <definedName name="_5000502" localSheetId="21">#REF!</definedName>
    <definedName name="_5000502">#REF!</definedName>
    <definedName name="_5000503" localSheetId="17">#REF!</definedName>
    <definedName name="_5000503" localSheetId="20">#REF!</definedName>
    <definedName name="_5000503" localSheetId="21">#REF!</definedName>
    <definedName name="_5000503">#REF!</definedName>
    <definedName name="_5000504" localSheetId="17">#REF!</definedName>
    <definedName name="_5000504" localSheetId="20">#REF!</definedName>
    <definedName name="_5000504" localSheetId="21">#REF!</definedName>
    <definedName name="_5000504">#REF!</definedName>
    <definedName name="_5000505" localSheetId="17">#REF!</definedName>
    <definedName name="_5000505" localSheetId="20">#REF!</definedName>
    <definedName name="_5000505" localSheetId="21">#REF!</definedName>
    <definedName name="_5000505">#REF!</definedName>
    <definedName name="_5000506" localSheetId="17">#REF!</definedName>
    <definedName name="_5000506" localSheetId="20">#REF!</definedName>
    <definedName name="_5000506" localSheetId="21">#REF!</definedName>
    <definedName name="_5000506">#REF!</definedName>
    <definedName name="_5000507" localSheetId="17">#REF!</definedName>
    <definedName name="_5000507" localSheetId="20">#REF!</definedName>
    <definedName name="_5000507" localSheetId="21">#REF!</definedName>
    <definedName name="_5000507">#REF!</definedName>
    <definedName name="_5000508" localSheetId="17">#REF!</definedName>
    <definedName name="_5000508" localSheetId="20">#REF!</definedName>
    <definedName name="_5000508" localSheetId="21">#REF!</definedName>
    <definedName name="_5000508">#REF!</definedName>
    <definedName name="_5000641" localSheetId="17">[1]ESTRUCTURA!#REF!</definedName>
    <definedName name="_5000641" localSheetId="20">[1]ESTRUCTURA!#REF!</definedName>
    <definedName name="_5000641" localSheetId="21">[1]ESTRUCTURA!#REF!</definedName>
    <definedName name="_5000641">[1]ESTRUCTURA!#REF!</definedName>
    <definedName name="_5000642" localSheetId="17">#REF!</definedName>
    <definedName name="_5000642" localSheetId="20">#REF!</definedName>
    <definedName name="_5000642" localSheetId="21">#REF!</definedName>
    <definedName name="_5000642">#REF!</definedName>
    <definedName name="_5000643" localSheetId="17">#REF!</definedName>
    <definedName name="_5000643" localSheetId="20">#REF!</definedName>
    <definedName name="_5000643" localSheetId="21">#REF!</definedName>
    <definedName name="_5000643">#REF!</definedName>
    <definedName name="_5000644" localSheetId="17">#REF!</definedName>
    <definedName name="_5000644" localSheetId="20">#REF!</definedName>
    <definedName name="_5000644" localSheetId="21">#REF!</definedName>
    <definedName name="_5000644">#REF!</definedName>
    <definedName name="_5000645" localSheetId="17">#REF!</definedName>
    <definedName name="_5000645" localSheetId="20">#REF!</definedName>
    <definedName name="_5000645" localSheetId="21">#REF!</definedName>
    <definedName name="_5000645">#REF!</definedName>
    <definedName name="_5000646" localSheetId="17">#REF!</definedName>
    <definedName name="_5000646" localSheetId="20">#REF!</definedName>
    <definedName name="_5000646" localSheetId="21">#REF!</definedName>
    <definedName name="_5000646">#REF!</definedName>
    <definedName name="_5000647" localSheetId="17">#REF!</definedName>
    <definedName name="_5000647" localSheetId="20">#REF!</definedName>
    <definedName name="_5000647" localSheetId="21">#REF!</definedName>
    <definedName name="_5000647">#REF!</definedName>
    <definedName name="_5000648" localSheetId="17">#REF!</definedName>
    <definedName name="_5000648" localSheetId="20">#REF!</definedName>
    <definedName name="_5000648" localSheetId="21">#REF!</definedName>
    <definedName name="_5000648">#REF!</definedName>
    <definedName name="_5000649" localSheetId="17">[2]ESTRUCTURA!#REF!</definedName>
    <definedName name="_5000649" localSheetId="20">[2]ESTRUCTURA!#REF!</definedName>
    <definedName name="_5000649" localSheetId="21">[2]ESTRUCTURA!#REF!</definedName>
    <definedName name="_5000649">[2]ESTRUCTURA!#REF!</definedName>
    <definedName name="_5000650" localSheetId="17">#REF!</definedName>
    <definedName name="_5000650" localSheetId="20">#REF!</definedName>
    <definedName name="_5000650" localSheetId="21">#REF!</definedName>
    <definedName name="_5000650">#REF!</definedName>
    <definedName name="_5000651" localSheetId="17">#REF!</definedName>
    <definedName name="_5000651" localSheetId="20">#REF!</definedName>
    <definedName name="_5000651" localSheetId="21">#REF!</definedName>
    <definedName name="_5000651">#REF!</definedName>
    <definedName name="_5000707" localSheetId="17">[1]ESTRUCTURA!#REF!</definedName>
    <definedName name="_5000707" localSheetId="20">[1]ESTRUCTURA!#REF!</definedName>
    <definedName name="_5000707" localSheetId="21">[1]ESTRUCTURA!#REF!</definedName>
    <definedName name="_5000707">[1]ESTRUCTURA!#REF!</definedName>
    <definedName name="_5000708" localSheetId="17">#REF!</definedName>
    <definedName name="_5000708" localSheetId="20">#REF!</definedName>
    <definedName name="_5000708" localSheetId="21">#REF!</definedName>
    <definedName name="_5000708">#REF!</definedName>
    <definedName name="_5000709" localSheetId="17">#REF!</definedName>
    <definedName name="_5000709" localSheetId="20">#REF!</definedName>
    <definedName name="_5000709" localSheetId="21">#REF!</definedName>
    <definedName name="_5000709">#REF!</definedName>
    <definedName name="_5000710" localSheetId="17">#REF!</definedName>
    <definedName name="_5000710" localSheetId="20">#REF!</definedName>
    <definedName name="_5000710" localSheetId="21">#REF!</definedName>
    <definedName name="_5000710">#REF!</definedName>
    <definedName name="_5000711" localSheetId="17">#REF!</definedName>
    <definedName name="_5000711" localSheetId="20">#REF!</definedName>
    <definedName name="_5000711" localSheetId="21">#REF!</definedName>
    <definedName name="_5000711">#REF!</definedName>
    <definedName name="_5000712" localSheetId="17">#REF!</definedName>
    <definedName name="_5000712" localSheetId="20">#REF!</definedName>
    <definedName name="_5000712" localSheetId="21">#REF!</definedName>
    <definedName name="_5000712">#REF!</definedName>
    <definedName name="_5000713" localSheetId="17">#REF!</definedName>
    <definedName name="_5000713" localSheetId="20">#REF!</definedName>
    <definedName name="_5000713" localSheetId="21">#REF!</definedName>
    <definedName name="_5000713">#REF!</definedName>
    <definedName name="_5000714" localSheetId="17">#REF!</definedName>
    <definedName name="_5000714" localSheetId="20">#REF!</definedName>
    <definedName name="_5000714" localSheetId="21">#REF!</definedName>
    <definedName name="_5000714">#REF!</definedName>
    <definedName name="_5000715" localSheetId="17">#REF!</definedName>
    <definedName name="_5000715" localSheetId="20">#REF!</definedName>
    <definedName name="_5000715" localSheetId="21">#REF!</definedName>
    <definedName name="_5000715">#REF!</definedName>
    <definedName name="_5000716" localSheetId="17">#REF!</definedName>
    <definedName name="_5000716" localSheetId="20">#REF!</definedName>
    <definedName name="_5000716" localSheetId="21">#REF!</definedName>
    <definedName name="_5000716">#REF!</definedName>
    <definedName name="_5000717" localSheetId="17">#REF!</definedName>
    <definedName name="_5000717" localSheetId="20">#REF!</definedName>
    <definedName name="_5000717" localSheetId="21">#REF!</definedName>
    <definedName name="_5000717">#REF!</definedName>
    <definedName name="_5000751" localSheetId="17">[1]ESTRUCTURA!#REF!</definedName>
    <definedName name="_5000751" localSheetId="20">[1]ESTRUCTURA!#REF!</definedName>
    <definedName name="_5000751" localSheetId="21">[1]ESTRUCTURA!#REF!</definedName>
    <definedName name="_5000751">[1]ESTRUCTURA!#REF!</definedName>
    <definedName name="_5000752" localSheetId="17">#REF!</definedName>
    <definedName name="_5000752" localSheetId="20">#REF!</definedName>
    <definedName name="_5000752" localSheetId="21">#REF!</definedName>
    <definedName name="_5000752">#REF!</definedName>
    <definedName name="_5000753" localSheetId="17">#REF!</definedName>
    <definedName name="_5000753" localSheetId="20">#REF!</definedName>
    <definedName name="_5000753" localSheetId="21">#REF!</definedName>
    <definedName name="_5000753">#REF!</definedName>
    <definedName name="_5000754" localSheetId="17">#REF!</definedName>
    <definedName name="_5000754" localSheetId="20">#REF!</definedName>
    <definedName name="_5000754" localSheetId="21">#REF!</definedName>
    <definedName name="_5000754">#REF!</definedName>
    <definedName name="_5000755" localSheetId="17">#REF!</definedName>
    <definedName name="_5000755" localSheetId="20">#REF!</definedName>
    <definedName name="_5000755" localSheetId="21">#REF!</definedName>
    <definedName name="_5000755">#REF!</definedName>
    <definedName name="_5000756" localSheetId="17">#REF!</definedName>
    <definedName name="_5000756" localSheetId="20">#REF!</definedName>
    <definedName name="_5000756" localSheetId="21">#REF!</definedName>
    <definedName name="_5000756">#REF!</definedName>
    <definedName name="_5000757" localSheetId="17">#REF!</definedName>
    <definedName name="_5000757" localSheetId="20">#REF!</definedName>
    <definedName name="_5000757" localSheetId="21">#REF!</definedName>
    <definedName name="_5000757">#REF!</definedName>
    <definedName name="_5000758" localSheetId="17">#REF!</definedName>
    <definedName name="_5000758" localSheetId="20">#REF!</definedName>
    <definedName name="_5000758" localSheetId="21">#REF!</definedName>
    <definedName name="_5000758">#REF!</definedName>
    <definedName name="_5000759" localSheetId="17">#REF!</definedName>
    <definedName name="_5000759" localSheetId="20">#REF!</definedName>
    <definedName name="_5000759" localSheetId="21">#REF!</definedName>
    <definedName name="_5000759">#REF!</definedName>
    <definedName name="_5000760" localSheetId="17">#REF!</definedName>
    <definedName name="_5000760" localSheetId="20">#REF!</definedName>
    <definedName name="_5000760" localSheetId="21">#REF!</definedName>
    <definedName name="_5000760">#REF!</definedName>
    <definedName name="_5000849" localSheetId="17">[1]ESTRUCTURA!#REF!</definedName>
    <definedName name="_5000849" localSheetId="20">[1]ESTRUCTURA!#REF!</definedName>
    <definedName name="_5000849" localSheetId="21">[1]ESTRUCTURA!#REF!</definedName>
    <definedName name="_5000849">[1]ESTRUCTURA!#REF!</definedName>
    <definedName name="_5000850" localSheetId="17">#REF!</definedName>
    <definedName name="_5000850" localSheetId="20">#REF!</definedName>
    <definedName name="_5000850" localSheetId="21">#REF!</definedName>
    <definedName name="_5000850">#REF!</definedName>
    <definedName name="_5000851" localSheetId="17">#REF!</definedName>
    <definedName name="_5000851" localSheetId="20">#REF!</definedName>
    <definedName name="_5000851" localSheetId="21">#REF!</definedName>
    <definedName name="_5000851">#REF!</definedName>
    <definedName name="_5000852" localSheetId="17">#REF!</definedName>
    <definedName name="_5000852" localSheetId="20">#REF!</definedName>
    <definedName name="_5000852" localSheetId="21">#REF!</definedName>
    <definedName name="_5000852">#REF!</definedName>
    <definedName name="_5000853" localSheetId="17">#REF!</definedName>
    <definedName name="_5000853" localSheetId="20">#REF!</definedName>
    <definedName name="_5000853" localSheetId="21">#REF!</definedName>
    <definedName name="_5000853">#REF!</definedName>
    <definedName name="_5000854" localSheetId="17">#REF!</definedName>
    <definedName name="_5000854" localSheetId="20">#REF!</definedName>
    <definedName name="_5000854" localSheetId="21">#REF!</definedName>
    <definedName name="_5000854">#REF!</definedName>
    <definedName name="_5000855" localSheetId="17">#REF!</definedName>
    <definedName name="_5000855" localSheetId="20">#REF!</definedName>
    <definedName name="_5000855" localSheetId="21">#REF!</definedName>
    <definedName name="_5000855">#REF!</definedName>
    <definedName name="_5000856" localSheetId="17">#REF!</definedName>
    <definedName name="_5000856" localSheetId="20">#REF!</definedName>
    <definedName name="_5000856" localSheetId="21">#REF!</definedName>
    <definedName name="_5000856">#REF!</definedName>
    <definedName name="_5000857" localSheetId="17">#REF!</definedName>
    <definedName name="_5000857" localSheetId="20">#REF!</definedName>
    <definedName name="_5000857" localSheetId="21">#REF!</definedName>
    <definedName name="_5000857">#REF!</definedName>
    <definedName name="_5000858" localSheetId="17">#REF!</definedName>
    <definedName name="_5000858" localSheetId="20">#REF!</definedName>
    <definedName name="_5000858" localSheetId="21">#REF!</definedName>
    <definedName name="_5000858">#REF!</definedName>
    <definedName name="_5000859" localSheetId="17">#REF!</definedName>
    <definedName name="_5000859" localSheetId="20">#REF!</definedName>
    <definedName name="_5000859" localSheetId="21">#REF!</definedName>
    <definedName name="_5000859">#REF!</definedName>
    <definedName name="_5000882" localSheetId="17">[1]ESTRUCTURA!#REF!</definedName>
    <definedName name="_5000882" localSheetId="20">[1]ESTRUCTURA!#REF!</definedName>
    <definedName name="_5000882" localSheetId="21">[1]ESTRUCTURA!#REF!</definedName>
    <definedName name="_5000882">[1]ESTRUCTURA!#REF!</definedName>
    <definedName name="_5000883" localSheetId="17">#REF!</definedName>
    <definedName name="_5000883" localSheetId="20">#REF!</definedName>
    <definedName name="_5000883" localSheetId="21">#REF!</definedName>
    <definedName name="_5000883">#REF!</definedName>
    <definedName name="_5000884" localSheetId="17">#REF!</definedName>
    <definedName name="_5000884" localSheetId="20">#REF!</definedName>
    <definedName name="_5000884" localSheetId="21">#REF!</definedName>
    <definedName name="_5000884">#REF!</definedName>
    <definedName name="_5000885" localSheetId="17">#REF!</definedName>
    <definedName name="_5000885" localSheetId="20">#REF!</definedName>
    <definedName name="_5000885" localSheetId="21">#REF!</definedName>
    <definedName name="_5000885">#REF!</definedName>
    <definedName name="_5000886" localSheetId="17">#REF!</definedName>
    <definedName name="_5000886" localSheetId="20">#REF!</definedName>
    <definedName name="_5000886" localSheetId="21">#REF!</definedName>
    <definedName name="_5000886">#REF!</definedName>
    <definedName name="_5000887" localSheetId="17">#REF!</definedName>
    <definedName name="_5000887" localSheetId="20">#REF!</definedName>
    <definedName name="_5000887" localSheetId="21">#REF!</definedName>
    <definedName name="_5000887">#REF!</definedName>
    <definedName name="_5000888" localSheetId="17">#REF!</definedName>
    <definedName name="_5000888" localSheetId="20">#REF!</definedName>
    <definedName name="_5000888" localSheetId="21">#REF!</definedName>
    <definedName name="_5000888">#REF!</definedName>
    <definedName name="_5000889" localSheetId="17">#REF!</definedName>
    <definedName name="_5000889" localSheetId="20">#REF!</definedName>
    <definedName name="_5000889" localSheetId="21">#REF!</definedName>
    <definedName name="_5000889">#REF!</definedName>
    <definedName name="_5000890" localSheetId="17">#REF!</definedName>
    <definedName name="_5000890" localSheetId="20">#REF!</definedName>
    <definedName name="_5000890" localSheetId="21">#REF!</definedName>
    <definedName name="_5000890">#REF!</definedName>
    <definedName name="_5000891" localSheetId="17">#REF!</definedName>
    <definedName name="_5000891" localSheetId="20">#REF!</definedName>
    <definedName name="_5000891" localSheetId="21">#REF!</definedName>
    <definedName name="_5000891">#REF!</definedName>
    <definedName name="_5000892" localSheetId="17">#REF!</definedName>
    <definedName name="_5000892" localSheetId="20">#REF!</definedName>
    <definedName name="_5000892" localSheetId="21">#REF!</definedName>
    <definedName name="_5000892">#REF!</definedName>
    <definedName name="_5000982" localSheetId="17">#REF!</definedName>
    <definedName name="_5000982" localSheetId="20">#REF!</definedName>
    <definedName name="_5000982" localSheetId="21">#REF!</definedName>
    <definedName name="_5000982">#REF!</definedName>
    <definedName name="_5000983" localSheetId="17">#REF!</definedName>
    <definedName name="_5000983" localSheetId="20">#REF!</definedName>
    <definedName name="_5000983" localSheetId="21">#REF!</definedName>
    <definedName name="_5000983">#REF!</definedName>
    <definedName name="_5000984" localSheetId="17">#REF!</definedName>
    <definedName name="_5000984" localSheetId="20">#REF!</definedName>
    <definedName name="_5000984" localSheetId="21">#REF!</definedName>
    <definedName name="_5000984">#REF!</definedName>
    <definedName name="_5000985" localSheetId="17">#REF!</definedName>
    <definedName name="_5000985" localSheetId="20">#REF!</definedName>
    <definedName name="_5000985" localSheetId="21">#REF!</definedName>
    <definedName name="_5000985">#REF!</definedName>
    <definedName name="_5000986" localSheetId="17">#REF!</definedName>
    <definedName name="_5000986" localSheetId="20">#REF!</definedName>
    <definedName name="_5000986" localSheetId="21">#REF!</definedName>
    <definedName name="_5000986">#REF!</definedName>
    <definedName name="_5000989" localSheetId="17">#REF!</definedName>
    <definedName name="_5000989" localSheetId="20">#REF!</definedName>
    <definedName name="_5000989" localSheetId="21">#REF!</definedName>
    <definedName name="_5000989">#REF!</definedName>
    <definedName name="_5000994" localSheetId="17">#REF!</definedName>
    <definedName name="_5000994" localSheetId="20">#REF!</definedName>
    <definedName name="_5000994" localSheetId="21">#REF!</definedName>
    <definedName name="_5000994">#REF!</definedName>
    <definedName name="_5000995" localSheetId="17">#REF!</definedName>
    <definedName name="_5000995" localSheetId="20">#REF!</definedName>
    <definedName name="_5000995" localSheetId="21">#REF!</definedName>
    <definedName name="_5000995">#REF!</definedName>
    <definedName name="_5002482" localSheetId="17">[2]ESTRUCTURA!#REF!</definedName>
    <definedName name="_5002482" localSheetId="20">[2]ESTRUCTURA!#REF!</definedName>
    <definedName name="_5002482" localSheetId="21">[2]ESTRUCTURA!#REF!</definedName>
    <definedName name="_5002482">[2]ESTRUCTURA!#REF!</definedName>
    <definedName name="_5002483" localSheetId="17">[2]ESTRUCTURA!#REF!</definedName>
    <definedName name="_5002483" localSheetId="20">[2]ESTRUCTURA!#REF!</definedName>
    <definedName name="_5002483" localSheetId="21">[2]ESTRUCTURA!#REF!</definedName>
    <definedName name="_5002483">[2]ESTRUCTURA!#REF!</definedName>
    <definedName name="_Fill" localSheetId="17" hidden="1">#REF!</definedName>
    <definedName name="_Fill" localSheetId="20" hidden="1">#REF!</definedName>
    <definedName name="_Fill" localSheetId="21" hidden="1">#REF!</definedName>
    <definedName name="_Fill" hidden="1">#REF!</definedName>
    <definedName name="_xlnm._FilterDatabase" localSheetId="0" hidden="1">CONSOLIDADO!$A$2:$AA$59</definedName>
    <definedName name="_T_P_GRAFO">[2]ESTRUCTURA!$C$1:$D$1711</definedName>
    <definedName name="_T4" localSheetId="17">#REF!</definedName>
    <definedName name="_T4" localSheetId="20">#REF!</definedName>
    <definedName name="_T4" localSheetId="21">#REF!</definedName>
    <definedName name="_T4">#REF!</definedName>
    <definedName name="_T4M" localSheetId="17">#REF!</definedName>
    <definedName name="_T4M" localSheetId="20">#REF!</definedName>
    <definedName name="_T4M" localSheetId="21">#REF!</definedName>
    <definedName name="_T4M">#REF!</definedName>
    <definedName name="_T4V" localSheetId="17">#REF!</definedName>
    <definedName name="_T4V" localSheetId="20">#REF!</definedName>
    <definedName name="_T4V" localSheetId="21">#REF!</definedName>
    <definedName name="_T4V">#REF!</definedName>
    <definedName name="_T5" localSheetId="17">#REF!</definedName>
    <definedName name="_T5" localSheetId="20">#REF!</definedName>
    <definedName name="_T5" localSheetId="21">#REF!</definedName>
    <definedName name="_T5">#REF!</definedName>
    <definedName name="_T5M" localSheetId="17">#REF!</definedName>
    <definedName name="_T5M" localSheetId="20">#REF!</definedName>
    <definedName name="_T5M" localSheetId="21">#REF!</definedName>
    <definedName name="_T5M">#REF!</definedName>
    <definedName name="_T5V" localSheetId="17">#REF!</definedName>
    <definedName name="_T5V" localSheetId="20">#REF!</definedName>
    <definedName name="_T5V" localSheetId="21">#REF!</definedName>
    <definedName name="_T5V">#REF!</definedName>
    <definedName name="_T6" localSheetId="17">#REF!</definedName>
    <definedName name="_T6" localSheetId="20">#REF!</definedName>
    <definedName name="_T6" localSheetId="21">#REF!</definedName>
    <definedName name="_T6">#REF!</definedName>
    <definedName name="_T6M" localSheetId="17">#REF!</definedName>
    <definedName name="_T6M" localSheetId="20">#REF!</definedName>
    <definedName name="_T6M" localSheetId="21">#REF!</definedName>
    <definedName name="_T6M">#REF!</definedName>
    <definedName name="_T6V" localSheetId="17">#REF!</definedName>
    <definedName name="_T6V" localSheetId="20">#REF!</definedName>
    <definedName name="_T6V" localSheetId="21">#REF!</definedName>
    <definedName name="_T6V">#REF!</definedName>
    <definedName name="_T7" localSheetId="17">#REF!</definedName>
    <definedName name="_T7" localSheetId="20">#REF!</definedName>
    <definedName name="_T7" localSheetId="21">#REF!</definedName>
    <definedName name="_T7">#REF!</definedName>
    <definedName name="_T7M" localSheetId="17">#REF!</definedName>
    <definedName name="_T7M" localSheetId="20">#REF!</definedName>
    <definedName name="_T7M" localSheetId="21">#REF!</definedName>
    <definedName name="_T7M">#REF!</definedName>
    <definedName name="_T7V" localSheetId="17">#REF!</definedName>
    <definedName name="_T7V" localSheetId="20">#REF!</definedName>
    <definedName name="_T7V" localSheetId="21">#REF!</definedName>
    <definedName name="_T7V">#REF!</definedName>
    <definedName name="_T8" localSheetId="17">#REF!</definedName>
    <definedName name="_T8" localSheetId="20">#REF!</definedName>
    <definedName name="_T8" localSheetId="21">#REF!</definedName>
    <definedName name="_T8">#REF!</definedName>
    <definedName name="_T8M" localSheetId="17">#REF!</definedName>
    <definedName name="_T8M" localSheetId="20">#REF!</definedName>
    <definedName name="_T8M" localSheetId="21">#REF!</definedName>
    <definedName name="_T8M">#REF!</definedName>
    <definedName name="_T8V" localSheetId="17">#REF!</definedName>
    <definedName name="_T8V" localSheetId="20">#REF!</definedName>
    <definedName name="_T8V" localSheetId="21">#REF!</definedName>
    <definedName name="_T8V">#REF!</definedName>
    <definedName name="AccessDatabase" hidden="1">"A:\SAIN.mdb"</definedName>
    <definedName name="ADMINISTRACION" localSheetId="17">#REF!</definedName>
    <definedName name="ADMINISTRACION" localSheetId="20">#REF!</definedName>
    <definedName name="ADMINISTRACION" localSheetId="21">#REF!</definedName>
    <definedName name="ADMINISTRACION">#REF!</definedName>
    <definedName name="ADMINISTRACION_ADMTO" localSheetId="17">#REF!</definedName>
    <definedName name="ADMINISTRACION_ADMTO" localSheetId="20">#REF!</definedName>
    <definedName name="ADMINISTRACION_ADMTO" localSheetId="21">#REF!</definedName>
    <definedName name="ADMINISTRACION_ADMTO">#REF!</definedName>
    <definedName name="ADMINISTRACIONHSE" localSheetId="17">#REF!</definedName>
    <definedName name="ADMINISTRACIONHSE" localSheetId="20">#REF!</definedName>
    <definedName name="ADMINISTRACIONHSE" localSheetId="21">#REF!</definedName>
    <definedName name="ADMINISTRACIONHSE">#REF!</definedName>
    <definedName name="ADMINISTRACIONMOVILES_EQUIPOMENOR" localSheetId="17">#REF!</definedName>
    <definedName name="ADMINISTRACIONMOVILES_EQUIPOMENOR" localSheetId="20">#REF!</definedName>
    <definedName name="ADMINISTRACIONMOVILES_EQUIPOMENOR" localSheetId="21">#REF!</definedName>
    <definedName name="ADMINISTRACIONMOVILES_EQUIPOMENOR">#REF!</definedName>
    <definedName name="ADMINISTRACIONVARIOS" localSheetId="17">#REF!</definedName>
    <definedName name="ADMINISTRACIONVARIOS" localSheetId="20">#REF!</definedName>
    <definedName name="ADMINISTRACIONVARIOS" localSheetId="21">#REF!</definedName>
    <definedName name="ADMINISTRACIONVARIOS">#REF!</definedName>
    <definedName name="ADMTO" localSheetId="17">#REF!</definedName>
    <definedName name="ADMTO" localSheetId="20">#REF!</definedName>
    <definedName name="ADMTO" localSheetId="21">#REF!</definedName>
    <definedName name="ADMTO">#REF!</definedName>
    <definedName name="_xlnm.Print_Area" localSheetId="4">' APIC-006'!$B$1:$AL$58</definedName>
    <definedName name="_xlnm.Print_Area" localSheetId="2">'APIC-001'!$B$1:$AB$64</definedName>
    <definedName name="_xlnm.Print_Area" localSheetId="3">'APIC-004'!$B$1:$AB$64</definedName>
    <definedName name="_xlnm.Print_Area" localSheetId="5">'APIC-007'!$B$1:$AB$63</definedName>
    <definedName name="_xlnm.Print_Area" localSheetId="56">'CEM-001'!$A$1:$AC$52</definedName>
    <definedName name="_xlnm.Print_Area" localSheetId="57">'CEM-002'!$A$1:$AC$52</definedName>
    <definedName name="_xlnm.Print_Area" localSheetId="55">'CODI-001'!$B$1:$AB$75</definedName>
    <definedName name="_xlnm.Print_Area" localSheetId="1">'DESI-001'!$B$1:$AB$54</definedName>
    <definedName name="_xlnm.Print_Area" localSheetId="6">'EGTI-001'!$B$1:$AB$67</definedName>
    <definedName name="_xlnm.Print_Area" localSheetId="46">'GAM-001'!$B$1:$AB$69</definedName>
    <definedName name="_xlnm.Print_Area" localSheetId="25">'GCON-001'!$B$1:$AB$59</definedName>
    <definedName name="_xlnm.Print_Area" localSheetId="26">'GCON-002'!$B$1:$AB$66</definedName>
    <definedName name="_xlnm.Print_Area" localSheetId="50">'GDOC-001'!$B$1:$AB$63</definedName>
    <definedName name="_xlnm.Print_Area" localSheetId="51">'GDOC-002'!$B$1:$AB$61</definedName>
    <definedName name="_xlnm.Print_Area" localSheetId="52">'GDOC-003'!$B$1:$AB$61</definedName>
    <definedName name="_xlnm.Print_Area" localSheetId="27">'GEFI-002'!$B$1:$AB$61</definedName>
    <definedName name="_xlnm.Print_Area" localSheetId="28">'GEFI-003'!$B$1:$AB$63</definedName>
    <definedName name="_xlnm.Print_Area" localSheetId="29">'GEFI-004'!$B$1:$AB$62</definedName>
    <definedName name="_xlnm.Print_Area" localSheetId="30">'GEFI-005'!$B$1:$AB$62</definedName>
    <definedName name="_xlnm.Print_Area" localSheetId="31">'GEFI-006'!$B$1:$AB$75</definedName>
    <definedName name="_xlnm.Print_Area" localSheetId="32">'GEFI-007'!$B$1:$AB$65</definedName>
    <definedName name="_xlnm.Print_Area" localSheetId="53">'GJUR-001'!$B$1:$AB$61</definedName>
    <definedName name="_xlnm.Print_Area" localSheetId="54">'GJUR-002'!$B$1:$AB$59</definedName>
    <definedName name="_xlnm.Print_Area" localSheetId="33">'GLAB-001'!$B$2:$AB$85</definedName>
    <definedName name="_xlnm.Print_Area" localSheetId="34">'GLAB-002'!$B$2:$AB$69</definedName>
    <definedName name="_xlnm.Print_Area" localSheetId="23">'GREF-001'!$B$1:$AB$67</definedName>
    <definedName name="_xlnm.Print_Area" localSheetId="24">'GREF-002'!$B$1:$AB$67</definedName>
    <definedName name="_xlnm.Print_Area" localSheetId="22">'GSIT-001'!$B$1:$AB$61</definedName>
    <definedName name="_xlnm.Print_Area" localSheetId="36">'GTHU-001'!$B$1:$AB$83</definedName>
    <definedName name="_xlnm.Print_Area" localSheetId="37">'GTHU-002'!$B$1:$AB$73</definedName>
    <definedName name="_xlnm.Print_Area" localSheetId="38">'GTHU-003'!$B$1:$AB$66</definedName>
    <definedName name="_xlnm.Print_Area" localSheetId="39">'GTHU-006'!$B$1:$AB$83</definedName>
    <definedName name="_xlnm.Print_Area" localSheetId="40">'GTHU-007'!$B$1:$AB$73</definedName>
    <definedName name="_xlnm.Print_Area" localSheetId="41">'GTHU-008'!$B$1:$AB$73</definedName>
    <definedName name="_xlnm.Print_Area" localSheetId="42">'GTHU-009'!$B$1:$AB$83</definedName>
    <definedName name="_xlnm.Print_Area" localSheetId="43">'GTHU-010'!$B$1:$AB$66</definedName>
    <definedName name="_xlnm.Print_Area" localSheetId="44">'GTHU-011'!$B$1:$AB$66</definedName>
    <definedName name="_xlnm.Print_Area" localSheetId="45">'GTHU-012'!$B$1:$AB$64</definedName>
    <definedName name="_xlnm.Print_Area" localSheetId="19">'IMV-003'!$B$1:$Y$69</definedName>
    <definedName name="_xlnm.Print_Area" localSheetId="17">'IMVI-001'!$B$1:$AB$77</definedName>
    <definedName name="_xlnm.Print_Area" localSheetId="18">'IMVI-002'!$B$1:$Z$69</definedName>
    <definedName name="_xlnm.Print_Area" localSheetId="20">'IMVI-004'!$B$1:$AB$77</definedName>
    <definedName name="_xlnm.Print_Area" localSheetId="21">'IMVI-005'!$B$1:$AB$77</definedName>
    <definedName name="_xlnm.Print_Area" localSheetId="7">'PIV-001'!$B$1:$AB$75</definedName>
    <definedName name="_xlnm.Print_Area" localSheetId="8">'PIV-002'!$B$1:$AB$75</definedName>
    <definedName name="_xlnm.Print_Area" localSheetId="9">'PIV-003'!$B$1:$AB$59</definedName>
    <definedName name="_xlnm.Print_Area" localSheetId="10">'PIV-004'!$B$1:$AB$75</definedName>
    <definedName name="_xlnm.Print_Area" localSheetId="11">'PIV-005'!$B$1:$AB$75</definedName>
    <definedName name="_xlnm.Print_Area" localSheetId="12">'PIV-007'!$B$1:$AB$75</definedName>
    <definedName name="_xlnm.Print_Area" localSheetId="13">'PPMQ-001'!$A$1:$AA$61</definedName>
    <definedName name="_xlnm.Print_Area" localSheetId="14">'PPMQ-002'!$A$1:$AB$68</definedName>
    <definedName name="ASFALTO" localSheetId="17">#REF!</definedName>
    <definedName name="ASFALTO" localSheetId="20">#REF!</definedName>
    <definedName name="ASFALTO" localSheetId="21">#REF!</definedName>
    <definedName name="ASFALTO">#REF!</definedName>
    <definedName name="ASFALTO_ESPUMADO" localSheetId="17">#REF!</definedName>
    <definedName name="ASFALTO_ESPUMADO" localSheetId="20">#REF!</definedName>
    <definedName name="ASFALTO_ESPUMADO" localSheetId="21">#REF!</definedName>
    <definedName name="ASFALTO_ESPUMADO">#REF!</definedName>
    <definedName name="ASFALTO_ESPUMADOCPB" localSheetId="17">#REF!</definedName>
    <definedName name="ASFALTO_ESPUMADOCPB" localSheetId="20">#REF!</definedName>
    <definedName name="ASFALTO_ESPUMADOCPB" localSheetId="21">#REF!</definedName>
    <definedName name="ASFALTO_ESPUMADOCPB">#REF!</definedName>
    <definedName name="ASFALTO_ESPUMADOCPP" localSheetId="17">#REF!</definedName>
    <definedName name="ASFALTO_ESPUMADOCPP" localSheetId="20">#REF!</definedName>
    <definedName name="ASFALTO_ESPUMADOCPP" localSheetId="21">#REF!</definedName>
    <definedName name="ASFALTO_ESPUMADOCPP">#REF!</definedName>
    <definedName name="ASFALTOCPB" localSheetId="17">#REF!</definedName>
    <definedName name="ASFALTOCPB" localSheetId="20">#REF!</definedName>
    <definedName name="ASFALTOCPB" localSheetId="21">#REF!</definedName>
    <definedName name="ASFALTOCPB">#REF!</definedName>
    <definedName name="ASFALTOCPP" localSheetId="17">#REF!</definedName>
    <definedName name="ASFALTOCPP" localSheetId="20">#REF!</definedName>
    <definedName name="ASFALTOCPP" localSheetId="21">#REF!</definedName>
    <definedName name="ASFALTOCPP">#REF!</definedName>
    <definedName name="base">[3]BASE!$B$358:$F$675</definedName>
    <definedName name="BASE_CODIGO">'[4]Base de datos'!$B:$B</definedName>
    <definedName name="BASE_CODIGOS">'[2]Base de datos'!$B:$B</definedName>
    <definedName name="busc" localSheetId="17">#REF!</definedName>
    <definedName name="busc" localSheetId="20">#REF!</definedName>
    <definedName name="busc" localSheetId="21">#REF!</definedName>
    <definedName name="busc">#REF!</definedName>
    <definedName name="buscb1" localSheetId="17">#REF!</definedName>
    <definedName name="buscb1" localSheetId="20">#REF!</definedName>
    <definedName name="buscb1" localSheetId="21">#REF!</definedName>
    <definedName name="buscb1">#REF!</definedName>
    <definedName name="c.equipo">[5]Captura!$B$11</definedName>
    <definedName name="CAD.PRODUCT.">'[2]Base de datos'!$O:$O</definedName>
    <definedName name="CANT_SALSIPUEDES" localSheetId="17">#REF!</definedName>
    <definedName name="CANT_SALSIPUEDES" localSheetId="20">#REF!</definedName>
    <definedName name="CANT_SALSIPUEDES" localSheetId="21">#REF!</definedName>
    <definedName name="CANT_SALSIPUEDES">#REF!</definedName>
    <definedName name="CANT_SALSIPUEDESCPB" localSheetId="17">#REF!</definedName>
    <definedName name="CANT_SALSIPUEDESCPB" localSheetId="20">#REF!</definedName>
    <definedName name="CANT_SALSIPUEDESCPB" localSheetId="21">#REF!</definedName>
    <definedName name="CANT_SALSIPUEDESCPB">#REF!</definedName>
    <definedName name="CANTERA" localSheetId="17">#REF!</definedName>
    <definedName name="CANTERA" localSheetId="20">#REF!</definedName>
    <definedName name="CANTERA" localSheetId="21">#REF!</definedName>
    <definedName name="CANTERA">#REF!</definedName>
    <definedName name="CANTERACPB" localSheetId="17">#REF!</definedName>
    <definedName name="CANTERACPB" localSheetId="20">#REF!</definedName>
    <definedName name="CANTERACPB" localSheetId="21">#REF!</definedName>
    <definedName name="CANTERACPB">#REF!</definedName>
    <definedName name="CANTERACPP" localSheetId="17">#REF!</definedName>
    <definedName name="CANTERACPP" localSheetId="20">#REF!</definedName>
    <definedName name="CANTERACPP" localSheetId="21">#REF!</definedName>
    <definedName name="CANTERACPP">#REF!</definedName>
    <definedName name="COD_GRAFO">[2]ESTRUCTURA!$E$1:$H$1711</definedName>
    <definedName name="COD_OPER">[2]ESTRUCTURA!$I$1:$J$1711</definedName>
    <definedName name="CODIGO">[2]Captura!$C$3</definedName>
    <definedName name="CODIGOS">'[2]Datos de base'!$B$1:$B$99</definedName>
    <definedName name="CODIGOSAP" localSheetId="17">[6]ESTRUCTURA!#REF!</definedName>
    <definedName name="CODIGOSAP" localSheetId="20">[6]ESTRUCTURA!#REF!</definedName>
    <definedName name="CODIGOSAP" localSheetId="21">[6]ESTRUCTURA!#REF!</definedName>
    <definedName name="CODIGOSAP">[6]ESTRUCTURA!#REF!</definedName>
    <definedName name="codigosbase" localSheetId="17">#REF!</definedName>
    <definedName name="codigosbase" localSheetId="20">#REF!</definedName>
    <definedName name="codigosbase" localSheetId="21">#REF!</definedName>
    <definedName name="codigosbase">#REF!</definedName>
    <definedName name="CODIGOSR" localSheetId="17">#REF!</definedName>
    <definedName name="CODIGOSR" localSheetId="20">#REF!</definedName>
    <definedName name="CODIGOSR" localSheetId="21">#REF!</definedName>
    <definedName name="CODIGOSR">#REF!</definedName>
    <definedName name="CONC_S1" localSheetId="17">#REF!</definedName>
    <definedName name="CONC_S1" localSheetId="20">#REF!</definedName>
    <definedName name="CONC_S1" localSheetId="21">#REF!</definedName>
    <definedName name="CONC_S1">#REF!</definedName>
    <definedName name="CONC_S2" localSheetId="17">#REF!</definedName>
    <definedName name="CONC_S2" localSheetId="20">#REF!</definedName>
    <definedName name="CONC_S2" localSheetId="21">#REF!</definedName>
    <definedName name="CONC_S2">#REF!</definedName>
    <definedName name="CONC_S3" localSheetId="17">#REF!</definedName>
    <definedName name="CONC_S3" localSheetId="20">#REF!</definedName>
    <definedName name="CONC_S3" localSheetId="21">#REF!</definedName>
    <definedName name="CONC_S3">#REF!</definedName>
    <definedName name="CONC_S4" localSheetId="17">#REF!</definedName>
    <definedName name="CONC_S4" localSheetId="20">#REF!</definedName>
    <definedName name="CONC_S4" localSheetId="21">#REF!</definedName>
    <definedName name="CONC_S4">#REF!</definedName>
    <definedName name="CONCRETO" localSheetId="17">#REF!</definedName>
    <definedName name="CONCRETO" localSheetId="20">#REF!</definedName>
    <definedName name="CONCRETO" localSheetId="21">#REF!</definedName>
    <definedName name="CONCRETO">#REF!</definedName>
    <definedName name="CONCRETOCPB" localSheetId="17">#REF!</definedName>
    <definedName name="CONCRETOCPB" localSheetId="20">#REF!</definedName>
    <definedName name="CONCRETOCPB" localSheetId="21">#REF!</definedName>
    <definedName name="CONCRETOCPB">#REF!</definedName>
    <definedName name="CONCRETOCPP" localSheetId="17">#REF!</definedName>
    <definedName name="CONCRETOCPP" localSheetId="20">#REF!</definedName>
    <definedName name="CONCRETOCPP" localSheetId="21">#REF!</definedName>
    <definedName name="CONCRETOCPP">#REF!</definedName>
    <definedName name="consecutivos">'[7]Datos de base'!$B:$D</definedName>
    <definedName name="CONTRATOS" localSheetId="17">#REF!</definedName>
    <definedName name="CONTRATOS" localSheetId="20">#REF!</definedName>
    <definedName name="CONTRATOS" localSheetId="21">#REF!</definedName>
    <definedName name="CONTRATOS">#REF!</definedName>
    <definedName name="CPB" localSheetId="17">#REF!</definedName>
    <definedName name="CPB" localSheetId="20">#REF!</definedName>
    <definedName name="CPB" localSheetId="21">#REF!</definedName>
    <definedName name="CPB">#REF!</definedName>
    <definedName name="CPP" localSheetId="17">#REF!</definedName>
    <definedName name="CPP" localSheetId="20">#REF!</definedName>
    <definedName name="CPP" localSheetId="21">#REF!</definedName>
    <definedName name="CPP">#REF!</definedName>
    <definedName name="CUADROS">[8]Hoja2!#REF!</definedName>
    <definedName name="DATOS_BASE" localSheetId="17">#REF!</definedName>
    <definedName name="DATOS_BASE" localSheetId="20">#REF!</definedName>
    <definedName name="DATOS_BASE" localSheetId="21">#REF!</definedName>
    <definedName name="DATOS_BASE">#REF!</definedName>
    <definedName name="dependecias" localSheetId="46">[9]Hoja2!#REF!</definedName>
    <definedName name="dependecias" localSheetId="47">[9]Hoja2!#REF!</definedName>
    <definedName name="dependecias">[9]Hoja2!#REF!</definedName>
    <definedName name="DESCRIP_PEPS">[10]PEPS!$A$1:$M$1712</definedName>
    <definedName name="DESCRIPCION">[11]ESTRUCTURA!$A$1:$L$1712</definedName>
    <definedName name="DESCRIPCION_1" localSheetId="17">#REF!</definedName>
    <definedName name="DESCRIPCION_1" localSheetId="20">#REF!</definedName>
    <definedName name="DESCRIPCION_1" localSheetId="21">#REF!</definedName>
    <definedName name="DESCRIPCION_1">#REF!</definedName>
    <definedName name="DESCRIPCION_GRAFO">[12]DESCRIPCION_GRAFO!$A$1:$K$2143</definedName>
    <definedName name="DESCRIPCON">'[13]NUEVA ESTRUCTURA RUTA III'!$A$5:$J$1798</definedName>
    <definedName name="DESCRP_EQUIPO" localSheetId="17">#REF!</definedName>
    <definedName name="DESCRP_EQUIPO" localSheetId="20">#REF!</definedName>
    <definedName name="DESCRP_EQUIPO" localSheetId="21">#REF!</definedName>
    <definedName name="DESCRP_EQUIPO">#REF!</definedName>
    <definedName name="DESCRP_PEPS" localSheetId="17">#REF!</definedName>
    <definedName name="DESCRP_PEPS" localSheetId="20">#REF!</definedName>
    <definedName name="DESCRP_PEPS" localSheetId="21">#REF!</definedName>
    <definedName name="DESCRP_PEPS">#REF!</definedName>
    <definedName name="DIAS_MES">'[5]Datos de base'!$I$1</definedName>
    <definedName name="DIRECTOS" localSheetId="17">#REF!</definedName>
    <definedName name="DIRECTOS" localSheetId="20">#REF!</definedName>
    <definedName name="DIRECTOS" localSheetId="21">#REF!</definedName>
    <definedName name="DIRECTOS">#REF!</definedName>
    <definedName name="DIRECTOS_MATRIZ" localSheetId="17">#REF!</definedName>
    <definedName name="DIRECTOS_MATRIZ" localSheetId="20">#REF!</definedName>
    <definedName name="DIRECTOS_MATRIZ" localSheetId="21">#REF!</definedName>
    <definedName name="DIRECTOS_MATRIZ">#REF!</definedName>
    <definedName name="EQU_ALQUI">'[14]Datos de base'!$B$1:$F$73</definedName>
    <definedName name="EQU_PROPIO">'[14]Datos de base (2)'!$B$1:$F$114</definedName>
    <definedName name="ESTRUCTURA" localSheetId="17">#REF!</definedName>
    <definedName name="ESTRUCTURA" localSheetId="20">#REF!</definedName>
    <definedName name="ESTRUCTURA" localSheetId="21">#REF!</definedName>
    <definedName name="ESTRUCTURA">#REF!</definedName>
    <definedName name="ESTRUCTURA_DESCIP" localSheetId="17">#REF!</definedName>
    <definedName name="ESTRUCTURA_DESCIP" localSheetId="20">#REF!</definedName>
    <definedName name="ESTRUCTURA_DESCIP" localSheetId="21">#REF!</definedName>
    <definedName name="ESTRUCTURA_DESCIP">#REF!</definedName>
    <definedName name="FABRICACIÓN_TUBOS" localSheetId="17">#REF!</definedName>
    <definedName name="FABRICACIÓN_TUBOS" localSheetId="20">#REF!</definedName>
    <definedName name="FABRICACIÓN_TUBOS" localSheetId="21">#REF!</definedName>
    <definedName name="FABRICACIÓN_TUBOS">#REF!</definedName>
    <definedName name="FABRICACIÓN_TUBOSCPB" localSheetId="17">#REF!</definedName>
    <definedName name="FABRICACIÓN_TUBOSCPB" localSheetId="20">#REF!</definedName>
    <definedName name="FABRICACIÓN_TUBOSCPB" localSheetId="21">#REF!</definedName>
    <definedName name="FABRICACIÓN_TUBOSCPB">#REF!</definedName>
    <definedName name="fac_eq1">[6]Hoja6!$E$4:$AD$68</definedName>
    <definedName name="FIE_ALQUILADO" localSheetId="17">#REF!</definedName>
    <definedName name="FIE_ALQUILADO" localSheetId="20">#REF!</definedName>
    <definedName name="FIE_ALQUILADO" localSheetId="21">#REF!</definedName>
    <definedName name="FIE_ALQUILADO">#REF!</definedName>
    <definedName name="FIE_EQUIPOPROPIO">'[15]FIE EQUIPO PROPIO'!$B$2:$E$97</definedName>
    <definedName name="FIE_PROPIO" localSheetId="17">#REF!</definedName>
    <definedName name="FIE_PROPIO" localSheetId="20">#REF!</definedName>
    <definedName name="FIE_PROPIO" localSheetId="21">#REF!</definedName>
    <definedName name="FIE_PROPIO">#REF!</definedName>
    <definedName name="FINAL">[2]Captura!$F$3</definedName>
    <definedName name="GASTOS_GENERALES" localSheetId="17">#REF!</definedName>
    <definedName name="GASTOS_GENERALES" localSheetId="20">#REF!</definedName>
    <definedName name="GASTOS_GENERALES" localSheetId="21">#REF!</definedName>
    <definedName name="GASTOS_GENERALES">#REF!</definedName>
    <definedName name="GASTOS_GENERALESCPB" localSheetId="17">#REF!</definedName>
    <definedName name="GASTOS_GENERALESCPB" localSheetId="20">#REF!</definedName>
    <definedName name="GASTOS_GENERALESCPB" localSheetId="21">#REF!</definedName>
    <definedName name="GASTOS_GENERALESCPB">#REF!</definedName>
    <definedName name="GASTOS_GENERALESCPP" localSheetId="17">#REF!</definedName>
    <definedName name="GASTOS_GENERALESCPP" localSheetId="20">#REF!</definedName>
    <definedName name="GASTOS_GENERALESCPP" localSheetId="21">#REF!</definedName>
    <definedName name="GASTOS_GENERALESCPP">#REF!</definedName>
    <definedName name="GRAF_OP">'[16]ESTRCT. SAP'!$G:$K</definedName>
    <definedName name="GRUPO">'[2]Datos de base'!$B:$F</definedName>
    <definedName name="H.FINAL">[5]Captura!$B$21</definedName>
    <definedName name="H.INICIAL">[5]Captura!$B$19</definedName>
    <definedName name="H_ADICIONAL">'[2]Base de datos'!$Q:$Q</definedName>
    <definedName name="HITO">'[16]Datos de base'!$L$3:$L$83</definedName>
    <definedName name="HORA_ADICIONAL">'[4]Base de datos'!$Q:$Q</definedName>
    <definedName name="HORAFINAL">[7]Captura!$B$21</definedName>
    <definedName name="HORAINICIAL">[7]Captura!$B$19</definedName>
    <definedName name="HORAS_HOROMETRO">'[4]Base de datos'!$L:$L</definedName>
    <definedName name="HTR">[16]HTREAL!$A$4:$E$134</definedName>
    <definedName name="ID">'[16]Datos de base'!$B:$C</definedName>
    <definedName name="id.unico">'[7]Base de datos'!$A:$X</definedName>
    <definedName name="INDIRECTOS" localSheetId="17">#REF!</definedName>
    <definedName name="INDIRECTOS" localSheetId="20">#REF!</definedName>
    <definedName name="INDIRECTOS" localSheetId="21">#REF!</definedName>
    <definedName name="INDIRECTOS">#REF!</definedName>
    <definedName name="INDIRECTOS_MATRIZ" localSheetId="17">#REF!</definedName>
    <definedName name="INDIRECTOS_MATRIZ" localSheetId="20">#REF!</definedName>
    <definedName name="INDIRECTOS_MATRIZ" localSheetId="21">#REF!</definedName>
    <definedName name="INDIRECTOS_MATRIZ">#REF!</definedName>
    <definedName name="INFORMEDIARIO">'[7]Base de datos'!$E:$E</definedName>
    <definedName name="INICIAL">[2]Captura!$F$1</definedName>
    <definedName name="kilometros">'[7]res. factura'!$A:$C</definedName>
    <definedName name="lista_upz">OFFSET(INDIRECT([17]Población!$A$1),,,[17]Población!$B$1)</definedName>
    <definedName name="M_CONTRATO">'[16]Datos de base'!$B$2:$F$346</definedName>
    <definedName name="M_CONTRATOS">'[2]Datos de base'!$B$1:$F$99</definedName>
    <definedName name="M_EQUIPOS">'[4]Datos de base'!$B$2:$G$68</definedName>
    <definedName name="mallavial">'[18]KENNEDY 27-Sep-16'!$I$44:$I$54</definedName>
    <definedName name="MANTENIMIENTO" localSheetId="17">#REF!</definedName>
    <definedName name="MANTENIMIENTO" localSheetId="20">#REF!</definedName>
    <definedName name="MANTENIMIENTO" localSheetId="21">#REF!</definedName>
    <definedName name="MANTENIMIENTO">#REF!</definedName>
    <definedName name="MANTENIMIENTO_GRA" localSheetId="17">#REF!</definedName>
    <definedName name="MANTENIMIENTO_GRA" localSheetId="20">#REF!</definedName>
    <definedName name="MANTENIMIENTO_GRA" localSheetId="21">#REF!</definedName>
    <definedName name="MANTENIMIENTO_GRA">#REF!</definedName>
    <definedName name="MANTENIMIENTOTRAMO_4" localSheetId="17">#REF!</definedName>
    <definedName name="MANTENIMIENTOTRAMO_4" localSheetId="20">#REF!</definedName>
    <definedName name="MANTENIMIENTOTRAMO_4" localSheetId="21">#REF!</definedName>
    <definedName name="MANTENIMIENTOTRAMO_4">#REF!</definedName>
    <definedName name="MANTENIMIENTOTRAMO_5" localSheetId="17">#REF!</definedName>
    <definedName name="MANTENIMIENTOTRAMO_5" localSheetId="20">#REF!</definedName>
    <definedName name="MANTENIMIENTOTRAMO_5" localSheetId="21">#REF!</definedName>
    <definedName name="MANTENIMIENTOTRAMO_5">#REF!</definedName>
    <definedName name="MANTENIMIENTOTRAMO_6" localSheetId="17">#REF!</definedName>
    <definedName name="MANTENIMIENTOTRAMO_6" localSheetId="20">#REF!</definedName>
    <definedName name="MANTENIMIENTOTRAMO_6" localSheetId="21">#REF!</definedName>
    <definedName name="MANTENIMIENTOTRAMO_6">#REF!</definedName>
    <definedName name="MANTENIMIENTOTRAMO_7" localSheetId="17">#REF!</definedName>
    <definedName name="MANTENIMIENTOTRAMO_7" localSheetId="20">#REF!</definedName>
    <definedName name="MANTENIMIENTOTRAMO_7" localSheetId="21">#REF!</definedName>
    <definedName name="MANTENIMIENTOTRAMO_7">#REF!</definedName>
    <definedName name="MANTENIMIENTOTRAMO_8" localSheetId="17">#REF!</definedName>
    <definedName name="MANTENIMIENTOTRAMO_8" localSheetId="20">#REF!</definedName>
    <definedName name="MANTENIMIENTOTRAMO_8" localSheetId="21">#REF!</definedName>
    <definedName name="MANTENIMIENTOTRAMO_8">#REF!</definedName>
    <definedName name="MAS" localSheetId="17">#REF!</definedName>
    <definedName name="MAS" localSheetId="20">#REF!</definedName>
    <definedName name="MAS" localSheetId="21">#REF!</definedName>
    <definedName name="MAS">#REF!</definedName>
    <definedName name="MATRIZ">'[2]Base de datos'!$A:$X</definedName>
    <definedName name="MEJORAMIENTO" localSheetId="17">#REF!</definedName>
    <definedName name="MEJORAMIENTO" localSheetId="20">#REF!</definedName>
    <definedName name="MEJORAMIENTO" localSheetId="21">#REF!</definedName>
    <definedName name="MEJORAMIENTO">#REF!</definedName>
    <definedName name="MEJORAMIENTOTRAMO_4" localSheetId="17">#REF!</definedName>
    <definedName name="MEJORAMIENTOTRAMO_4" localSheetId="20">#REF!</definedName>
    <definedName name="MEJORAMIENTOTRAMO_4" localSheetId="21">#REF!</definedName>
    <definedName name="MEJORAMIENTOTRAMO_4">#REF!</definedName>
    <definedName name="MEJORAMIENTOTRAMO_5" localSheetId="17">#REF!</definedName>
    <definedName name="MEJORAMIENTOTRAMO_5" localSheetId="20">#REF!</definedName>
    <definedName name="MEJORAMIENTOTRAMO_5" localSheetId="21">#REF!</definedName>
    <definedName name="MEJORAMIENTOTRAMO_5">#REF!</definedName>
    <definedName name="MEJORAMIENTOTRAMO_6" localSheetId="17">#REF!</definedName>
    <definedName name="MEJORAMIENTOTRAMO_6" localSheetId="20">#REF!</definedName>
    <definedName name="MEJORAMIENTOTRAMO_6" localSheetId="21">#REF!</definedName>
    <definedName name="MEJORAMIENTOTRAMO_6">#REF!</definedName>
    <definedName name="MEJORAMIENTOTRAMO_7" localSheetId="17">#REF!</definedName>
    <definedName name="MEJORAMIENTOTRAMO_7" localSheetId="20">#REF!</definedName>
    <definedName name="MEJORAMIENTOTRAMO_7" localSheetId="21">#REF!</definedName>
    <definedName name="MEJORAMIENTOTRAMO_7">#REF!</definedName>
    <definedName name="MEJORAMIENTOTRAMO_8" localSheetId="17">#REF!</definedName>
    <definedName name="MEJORAMIENTOTRAMO_8" localSheetId="20">#REF!</definedName>
    <definedName name="MEJORAMIENTOTRAMO_8" localSheetId="21">#REF!</definedName>
    <definedName name="MEJORAMIENTOTRAMO_8">#REF!</definedName>
    <definedName name="NO_REQUERIDOS">'[4]Base de datos'!$P:$P</definedName>
    <definedName name="NºREPORTE">'[2]Base de datos'!$D:$D</definedName>
    <definedName name="NOREQ">'[2]Base de datos'!$P:$P</definedName>
    <definedName name="OBRA" localSheetId="17">#REF!</definedName>
    <definedName name="OBRA" localSheetId="20">#REF!</definedName>
    <definedName name="OBRA" localSheetId="21">#REF!</definedName>
    <definedName name="OBRA">#REF!</definedName>
    <definedName name="PLANTA" localSheetId="17">#REF!</definedName>
    <definedName name="PLANTA" localSheetId="20">#REF!</definedName>
    <definedName name="PLANTA" localSheetId="21">#REF!</definedName>
    <definedName name="PLANTA">#REF!</definedName>
    <definedName name="PLANTACPB" localSheetId="17">#REF!</definedName>
    <definedName name="PLANTACPB" localSheetId="20">#REF!</definedName>
    <definedName name="PLANTACPB" localSheetId="21">#REF!</definedName>
    <definedName name="PLANTACPB">#REF!</definedName>
    <definedName name="PLANTACPP" localSheetId="17">#REF!</definedName>
    <definedName name="PLANTACPP" localSheetId="20">#REF!</definedName>
    <definedName name="PLANTACPP" localSheetId="21">#REF!</definedName>
    <definedName name="PLANTACPP">#REF!</definedName>
    <definedName name="plazo" localSheetId="17">#REF!</definedName>
    <definedName name="plazo" localSheetId="20">#REF!</definedName>
    <definedName name="plazo" localSheetId="21">#REF!</definedName>
    <definedName name="plazo">#REF!</definedName>
    <definedName name="procesos" localSheetId="46">'[9]Plan de Acción 2019'!#REF!</definedName>
    <definedName name="procesos" localSheetId="47">'[9]Plan de Acción 2019'!#REF!</definedName>
    <definedName name="procesos">'[9]Plan de Acción 2019'!#REF!</definedName>
    <definedName name="PROYECTO">'[2]Datos de base'!$H$1:$J$1</definedName>
    <definedName name="R_COMPROMISO">'[16]TARIFAS 2014 (2)'!$C$7:$L$133</definedName>
    <definedName name="RECU">'[19]PROGRAMAS Y ESTRATEGIAS'!$D$6:$D$12</definedName>
    <definedName name="REV" localSheetId="17">#REF!</definedName>
    <definedName name="REV" localSheetId="20">#REF!</definedName>
    <definedName name="REV" localSheetId="21">#REF!</definedName>
    <definedName name="REV">#REF!</definedName>
    <definedName name="SAP">'[20]D. EQUIPOS'!$B:$F</definedName>
    <definedName name="SegmentaciónDeDatos_LOCALIDAD1">#N/A</definedName>
    <definedName name="SegmentaciónDeDatos_MES1">#N/A</definedName>
    <definedName name="SegmentaciónDeDatos_TIPO_DE_ACTIVIDAD">#N/A</definedName>
    <definedName name="SegmentaciónDeDatos_ZONAS_EAB1">#N/A</definedName>
    <definedName name="SEMANAS">'[2]Base de datos'!$I:$I</definedName>
    <definedName name="STANDBY">'[7]Base de datos'!$R:$R</definedName>
    <definedName name="T_OBRA">'[2]Datos de base'!$L$1:$W$1</definedName>
    <definedName name="TARIF_2014">'[4]TARIFAS 2014'!$C$6:$L$133</definedName>
    <definedName name="TARIFA_2014">'[2]Tarifa 2014 '!$B$2:$I$50</definedName>
    <definedName name="TARIFA_ALQUILADOS">'[21]TARIFAS ALQUILADOS'!$B$6:$F$34</definedName>
    <definedName name="TARIFA_COSTOALQUILADO" localSheetId="17">#REF!</definedName>
    <definedName name="TARIFA_COSTOALQUILADO" localSheetId="20">#REF!</definedName>
    <definedName name="TARIFA_COSTOALQUILADO" localSheetId="21">#REF!</definedName>
    <definedName name="TARIFA_COSTOALQUILADO">#REF!</definedName>
    <definedName name="TARIFA_COSTOPROPIO" localSheetId="17">#REF!</definedName>
    <definedName name="TARIFA_COSTOPROPIO" localSheetId="20">#REF!</definedName>
    <definedName name="TARIFA_COSTOPROPIO" localSheetId="21">#REF!</definedName>
    <definedName name="TARIFA_COSTOPROPIO">#REF!</definedName>
    <definedName name="TARIFA2014">'[16]TARIFAS 2014 (2)'!$C$7:$L$135</definedName>
    <definedName name="TARIFALQ">'[1]Tarifa 2014 '!$B$2:$G$54</definedName>
    <definedName name="TARIFAS">[5]TARIFAS!$C$6:$P$113</definedName>
    <definedName name="TARIFAS_2014">'[22]TARIFAS 2014'!$C$6:$L$133</definedName>
    <definedName name="TARIFAS2014">'[5]TARIFAS 2014'!$C$7:$K$133</definedName>
    <definedName name="tipo_de_riesgos">[23]FORMULAS!$C$4:$C$6</definedName>
    <definedName name="TIPOPAVIMENTO">[24]convenciones!$C$3:$C$14</definedName>
    <definedName name="_xlnm.Print_Titles" localSheetId="4">' APIC-006'!$2:$4</definedName>
    <definedName name="_xlnm.Print_Titles" localSheetId="2">'APIC-001'!$2:$4</definedName>
    <definedName name="_xlnm.Print_Titles" localSheetId="3">'APIC-004'!$2:$4</definedName>
    <definedName name="_xlnm.Print_Titles" localSheetId="5">'APIC-007'!$2:$4</definedName>
    <definedName name="_xlnm.Print_Titles" localSheetId="56">'CEM-001'!$2:$4</definedName>
    <definedName name="_xlnm.Print_Titles" localSheetId="57">'CEM-002'!$2:$4</definedName>
    <definedName name="_xlnm.Print_Titles" localSheetId="55">'CODI-001'!$2:$4</definedName>
    <definedName name="_xlnm.Print_Titles" localSheetId="1">'DESI-001'!$2:$4</definedName>
    <definedName name="_xlnm.Print_Titles" localSheetId="6">'EGTI-001'!$2:$4</definedName>
    <definedName name="_xlnm.Print_Titles" localSheetId="46">'GAM-001'!$2:$4</definedName>
    <definedName name="_xlnm.Print_Titles" localSheetId="25">'GCON-001'!$2:$4</definedName>
    <definedName name="_xlnm.Print_Titles" localSheetId="26">'GCON-002'!$2:$4</definedName>
    <definedName name="_xlnm.Print_Titles" localSheetId="50">'GDOC-001'!$2:$4</definedName>
    <definedName name="_xlnm.Print_Titles" localSheetId="51">'GDOC-002'!$2:$4</definedName>
    <definedName name="_xlnm.Print_Titles" localSheetId="52">'GDOC-003'!$2:$4</definedName>
    <definedName name="_xlnm.Print_Titles" localSheetId="27">'GEFI-002'!$2:$4</definedName>
    <definedName name="_xlnm.Print_Titles" localSheetId="28">'GEFI-003'!$2:$4</definedName>
    <definedName name="_xlnm.Print_Titles" localSheetId="29">'GEFI-004'!$2:$4</definedName>
    <definedName name="_xlnm.Print_Titles" localSheetId="30">'GEFI-005'!$2:$4</definedName>
    <definedName name="_xlnm.Print_Titles" localSheetId="31">'GEFI-006'!$2:$4</definedName>
    <definedName name="_xlnm.Print_Titles" localSheetId="32">'GEFI-007'!$2:$4</definedName>
    <definedName name="_xlnm.Print_Titles" localSheetId="53">'GJUR-001'!$2:$4</definedName>
    <definedName name="_xlnm.Print_Titles" localSheetId="54">'GJUR-002'!$2:$4</definedName>
    <definedName name="_xlnm.Print_Titles" localSheetId="33">'GLAB-001'!$2:$4</definedName>
    <definedName name="_xlnm.Print_Titles" localSheetId="34">'GLAB-002'!$2:$4</definedName>
    <definedName name="_xlnm.Print_Titles" localSheetId="23">'GREF-001'!$2:$4</definedName>
    <definedName name="_xlnm.Print_Titles" localSheetId="24">'GREF-002'!$2:$4</definedName>
    <definedName name="_xlnm.Print_Titles" localSheetId="22">'GSIT-001'!$2:$4</definedName>
    <definedName name="_xlnm.Print_Titles" localSheetId="36">'GTHU-001'!$2:$4</definedName>
    <definedName name="_xlnm.Print_Titles" localSheetId="37">'GTHU-002'!$2:$4</definedName>
    <definedName name="_xlnm.Print_Titles" localSheetId="38">'GTHU-003'!$2:$4</definedName>
    <definedName name="_xlnm.Print_Titles" localSheetId="39">'GTHU-006'!$2:$4</definedName>
    <definedName name="_xlnm.Print_Titles" localSheetId="40">'GTHU-007'!$2:$4</definedName>
    <definedName name="_xlnm.Print_Titles" localSheetId="41">'GTHU-008'!$2:$4</definedName>
    <definedName name="_xlnm.Print_Titles" localSheetId="42">'GTHU-009'!$2:$4</definedName>
    <definedName name="_xlnm.Print_Titles" localSheetId="43">'GTHU-010'!$2:$4</definedName>
    <definedName name="_xlnm.Print_Titles" localSheetId="44">'GTHU-011'!$2:$4</definedName>
    <definedName name="_xlnm.Print_Titles" localSheetId="45">'GTHU-012'!$2:$4</definedName>
    <definedName name="_xlnm.Print_Titles" localSheetId="19">'IMV-003'!$2:$4</definedName>
    <definedName name="_xlnm.Print_Titles" localSheetId="17">'IMVI-001'!$2:$4</definedName>
    <definedName name="_xlnm.Print_Titles" localSheetId="18">'IMVI-002'!$2:$4</definedName>
    <definedName name="_xlnm.Print_Titles" localSheetId="20">'IMVI-004'!$2:$4</definedName>
    <definedName name="_xlnm.Print_Titles" localSheetId="21">'IMVI-005'!$2:$4</definedName>
    <definedName name="_xlnm.Print_Titles" localSheetId="7">'PIV-001'!$2:$4</definedName>
    <definedName name="_xlnm.Print_Titles" localSheetId="8">'PIV-002'!$2:$4</definedName>
    <definedName name="_xlnm.Print_Titles" localSheetId="9">'PIV-003'!$2:$4</definedName>
    <definedName name="_xlnm.Print_Titles" localSheetId="10">'PIV-004'!$2:$4</definedName>
    <definedName name="_xlnm.Print_Titles" localSheetId="11">'PIV-005'!$2:$4</definedName>
    <definedName name="_xlnm.Print_Titles" localSheetId="12">'PIV-007'!$2:$4</definedName>
    <definedName name="TRABAJADAS">'[2]Base de datos'!$M:$M</definedName>
    <definedName name="TRITURADORA" localSheetId="17">#REF!</definedName>
    <definedName name="TRITURADORA" localSheetId="20">#REF!</definedName>
    <definedName name="TRITURADORA" localSheetId="21">#REF!</definedName>
    <definedName name="TRITURADORA">#REF!</definedName>
    <definedName name="TRITURADORACPB" localSheetId="17">#REF!</definedName>
    <definedName name="TRITURADORACPB" localSheetId="20">#REF!</definedName>
    <definedName name="TRITURADORACPB" localSheetId="21">#REF!</definedName>
    <definedName name="TRITURADORACPB">#REF!</definedName>
    <definedName name="TRITURADORACPP" localSheetId="17">#REF!</definedName>
    <definedName name="TRITURADORACPP" localSheetId="20">#REF!</definedName>
    <definedName name="TRITURADORACPP" localSheetId="21">#REF!</definedName>
    <definedName name="TRITURADORACPP">#REF!</definedName>
    <definedName name="VARADAS">'[2]Base de datos'!$N:$N</definedName>
    <definedName name="VIA_NUEVA" localSheetId="17">#REF!</definedName>
    <definedName name="VIA_NUEVA" localSheetId="20">#REF!</definedName>
    <definedName name="VIA_NUEVA" localSheetId="21">#REF!</definedName>
    <definedName name="VIA_NUEVA">#REF!</definedName>
    <definedName name="VIA_NUEVATRAMO_4" localSheetId="17">#REF!</definedName>
    <definedName name="VIA_NUEVATRAMO_4" localSheetId="20">#REF!</definedName>
    <definedName name="VIA_NUEVATRAMO_4" localSheetId="21">#REF!</definedName>
    <definedName name="VIA_NUEVATRAMO_4">#REF!</definedName>
    <definedName name="VIA_NUEVATRAMO_5" localSheetId="17">#REF!</definedName>
    <definedName name="VIA_NUEVATRAMO_5" localSheetId="20">#REF!</definedName>
    <definedName name="VIA_NUEVATRAMO_5" localSheetId="21">#REF!</definedName>
    <definedName name="VIA_NUEVATRAMO_5">#REF!</definedName>
    <definedName name="VIA_NUEVATRAMO_6" localSheetId="17">#REF!</definedName>
    <definedName name="VIA_NUEVATRAMO_6" localSheetId="20">#REF!</definedName>
    <definedName name="VIA_NUEVATRAMO_6" localSheetId="21">#REF!</definedName>
    <definedName name="VIA_NUEVATRAMO_6">#REF!</definedName>
    <definedName name="VIA_NUEVATRAMO_7" localSheetId="17">#REF!</definedName>
    <definedName name="VIA_NUEVATRAMO_7" localSheetId="20">#REF!</definedName>
    <definedName name="VIA_NUEVATRAMO_7" localSheetId="21">#REF!</definedName>
    <definedName name="VIA_NUEVATRAMO_7">#REF!</definedName>
    <definedName name="VIA_NUEVATRAMO_8" localSheetId="17">#REF!</definedName>
    <definedName name="VIA_NUEVATRAMO_8" localSheetId="20">#REF!</definedName>
    <definedName name="VIA_NUEVATRAMO_8" localSheetId="21">#REF!</definedName>
    <definedName name="VIA_NUEVATRAMO_8">#REF!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9" i="63" l="1"/>
  <c r="J38" i="63"/>
  <c r="J37" i="63"/>
  <c r="J36" i="63"/>
  <c r="J47" i="63" s="1"/>
  <c r="H36" i="62" l="1"/>
  <c r="J36" i="62" s="1"/>
  <c r="I36" i="62"/>
  <c r="I37" i="62"/>
  <c r="J37" i="62"/>
  <c r="I38" i="62"/>
  <c r="J38" i="62" s="1"/>
  <c r="I39" i="62"/>
  <c r="J39" i="62"/>
  <c r="J36" i="61" l="1"/>
  <c r="J37" i="61"/>
  <c r="J38" i="61"/>
  <c r="J39" i="61"/>
  <c r="J36" i="60" l="1"/>
  <c r="J37" i="60"/>
  <c r="H38" i="60"/>
  <c r="I38" i="60"/>
  <c r="J38" i="60"/>
  <c r="J36" i="59" l="1"/>
  <c r="J37" i="59"/>
  <c r="J38" i="59"/>
  <c r="J39" i="59"/>
  <c r="H40" i="59"/>
  <c r="I40" i="59"/>
  <c r="J40" i="59"/>
  <c r="J36" i="58" l="1"/>
  <c r="J37" i="58"/>
  <c r="J38" i="58"/>
  <c r="J39" i="58"/>
  <c r="J56" i="58"/>
  <c r="J36" i="57" l="1"/>
  <c r="J37" i="57"/>
  <c r="J38" i="57"/>
  <c r="J39" i="57"/>
  <c r="J40" i="57"/>
  <c r="J57" i="57"/>
  <c r="J36" i="56" l="1"/>
  <c r="J37" i="56"/>
  <c r="J38" i="56"/>
  <c r="J39" i="56"/>
  <c r="J40" i="56"/>
  <c r="J41" i="56"/>
  <c r="J59" i="56"/>
  <c r="J38" i="53" l="1"/>
  <c r="AE32" i="53"/>
  <c r="J38" i="50" l="1"/>
  <c r="J36" i="49" l="1"/>
  <c r="J37" i="49"/>
  <c r="J38" i="49"/>
  <c r="J36" i="48" l="1"/>
  <c r="J37" i="48"/>
  <c r="J38" i="48"/>
  <c r="J36" i="47" l="1"/>
  <c r="J37" i="47"/>
  <c r="J38" i="47"/>
  <c r="J36" i="46" l="1"/>
  <c r="J37" i="46"/>
  <c r="J38" i="46"/>
  <c r="J39" i="46"/>
  <c r="J40" i="46"/>
  <c r="J41" i="46"/>
  <c r="J42" i="46"/>
  <c r="J43" i="46"/>
  <c r="J44" i="46"/>
  <c r="J45" i="46"/>
  <c r="J46" i="46"/>
  <c r="J47" i="46"/>
  <c r="H48" i="46"/>
  <c r="J48" i="46" s="1"/>
  <c r="I48" i="46"/>
  <c r="J36" i="45" l="1"/>
  <c r="J37" i="45"/>
  <c r="H38" i="45"/>
  <c r="I38" i="45"/>
  <c r="J38" i="45"/>
  <c r="J36" i="44" l="1"/>
  <c r="J37" i="44"/>
  <c r="H38" i="44"/>
  <c r="I38" i="44"/>
  <c r="J38" i="44"/>
  <c r="J36" i="43" l="1"/>
  <c r="J37" i="43"/>
  <c r="J38" i="43"/>
  <c r="J39" i="43"/>
  <c r="J40" i="43"/>
  <c r="J41" i="43"/>
  <c r="J42" i="43"/>
  <c r="J43" i="43"/>
  <c r="J44" i="43"/>
  <c r="J45" i="43"/>
  <c r="J46" i="43"/>
  <c r="J47" i="43"/>
  <c r="H48" i="43"/>
  <c r="I48" i="43"/>
  <c r="J48" i="43"/>
  <c r="J36" i="42" l="1"/>
  <c r="J37" i="42"/>
  <c r="H38" i="42"/>
  <c r="I38" i="42"/>
  <c r="J38" i="42"/>
  <c r="J36" i="41" l="1"/>
  <c r="J37" i="41"/>
  <c r="J38" i="41"/>
  <c r="J39" i="41"/>
  <c r="J40" i="41"/>
  <c r="J41" i="41"/>
  <c r="J42" i="41"/>
  <c r="J43" i="41"/>
  <c r="J44" i="41"/>
  <c r="J45" i="41"/>
  <c r="J46" i="41"/>
  <c r="J47" i="41"/>
  <c r="H48" i="41"/>
  <c r="J48" i="41" s="1"/>
  <c r="I48" i="41"/>
  <c r="J36" i="40" l="1"/>
  <c r="J37" i="40"/>
  <c r="J38" i="40"/>
  <c r="J39" i="40"/>
  <c r="H40" i="40"/>
  <c r="I40" i="40"/>
  <c r="J40" i="40"/>
  <c r="H43" i="37" l="1"/>
  <c r="J42" i="37"/>
  <c r="J41" i="37"/>
  <c r="J40" i="37"/>
  <c r="H39" i="37"/>
  <c r="I39" i="37" s="1"/>
  <c r="J39" i="37" l="1"/>
  <c r="J66" i="37" s="1"/>
  <c r="I43" i="37"/>
  <c r="J43" i="37"/>
  <c r="J38" i="36" l="1"/>
  <c r="J39" i="36"/>
  <c r="J40" i="36"/>
  <c r="H50" i="36"/>
  <c r="J50" i="36" s="1"/>
  <c r="I50" i="36"/>
  <c r="C73" i="36"/>
  <c r="C74" i="36"/>
  <c r="C75" i="36"/>
  <c r="C76" i="36"/>
  <c r="C77" i="36"/>
  <c r="C78" i="36"/>
  <c r="C79" i="36"/>
  <c r="C80" i="36"/>
  <c r="C81" i="36"/>
  <c r="C82" i="36"/>
  <c r="C83" i="36"/>
  <c r="C84" i="36"/>
  <c r="J36" i="35" l="1"/>
  <c r="H42" i="35"/>
  <c r="J42" i="35" s="1"/>
  <c r="I42" i="35"/>
  <c r="J61" i="35"/>
  <c r="J36" i="34" l="1"/>
  <c r="H44" i="34"/>
  <c r="I44" i="34"/>
  <c r="J44" i="34"/>
  <c r="J67" i="34"/>
  <c r="J36" i="33" l="1"/>
  <c r="H40" i="33"/>
  <c r="J40" i="33" s="1"/>
  <c r="I40" i="33"/>
  <c r="C58" i="33"/>
  <c r="J58" i="33"/>
  <c r="J36" i="32" l="1"/>
  <c r="H40" i="32"/>
  <c r="J40" i="32" s="1"/>
  <c r="I40" i="32"/>
  <c r="C56" i="32"/>
  <c r="J56" i="32"/>
  <c r="J36" i="31" l="1"/>
  <c r="H40" i="31"/>
  <c r="J40" i="31" s="1"/>
  <c r="I40" i="31"/>
  <c r="J59" i="31"/>
  <c r="J36" i="30" l="1"/>
  <c r="J57" i="30" s="1"/>
  <c r="H40" i="30"/>
  <c r="I40" i="30"/>
  <c r="J40" i="30"/>
  <c r="C57" i="30"/>
  <c r="J36" i="29" l="1"/>
  <c r="J37" i="29"/>
  <c r="J38" i="29"/>
  <c r="J39" i="29"/>
  <c r="J36" i="28" l="1"/>
  <c r="J62" i="28" s="1"/>
  <c r="J36" i="27" l="1"/>
  <c r="H40" i="27"/>
  <c r="I40" i="27"/>
  <c r="J40" i="27"/>
  <c r="J36" i="26" l="1"/>
  <c r="H40" i="26"/>
  <c r="I40" i="26"/>
  <c r="J40" i="26"/>
  <c r="J36" i="25" l="1"/>
  <c r="J37" i="25"/>
  <c r="J38" i="25"/>
  <c r="J39" i="25"/>
  <c r="J60" i="25" s="1"/>
  <c r="H40" i="25"/>
  <c r="J40" i="25" s="1"/>
  <c r="I40" i="25"/>
  <c r="J57" i="25"/>
  <c r="J58" i="25"/>
  <c r="J59" i="25"/>
  <c r="J36" i="24" l="1"/>
  <c r="K36" i="24"/>
  <c r="J37" i="24"/>
  <c r="K37" i="24"/>
  <c r="J38" i="24"/>
  <c r="K38" i="24"/>
  <c r="J39" i="24"/>
  <c r="K39" i="24"/>
  <c r="J40" i="24"/>
  <c r="K40" i="24"/>
  <c r="J41" i="24"/>
  <c r="K41" i="24"/>
  <c r="J42" i="24"/>
  <c r="K42" i="24"/>
  <c r="J43" i="24"/>
  <c r="K43" i="24"/>
  <c r="J44" i="24"/>
  <c r="K44" i="24"/>
  <c r="J45" i="24"/>
  <c r="K45" i="24"/>
  <c r="J46" i="24"/>
  <c r="K46" i="24"/>
  <c r="J47" i="24"/>
  <c r="K47" i="24"/>
  <c r="H48" i="24"/>
  <c r="I48" i="24"/>
  <c r="J61" i="24"/>
  <c r="J64" i="24" s="1"/>
  <c r="N64" i="24" s="1"/>
  <c r="N61" i="24"/>
  <c r="J62" i="24"/>
  <c r="N62" i="24"/>
  <c r="J63" i="24"/>
  <c r="N63" i="24"/>
  <c r="J65" i="24"/>
  <c r="J68" i="24" s="1"/>
  <c r="N68" i="24" s="1"/>
  <c r="N65" i="24"/>
  <c r="J66" i="24"/>
  <c r="N66" i="24"/>
  <c r="J67" i="24"/>
  <c r="N67" i="24"/>
  <c r="J69" i="24"/>
  <c r="J72" i="24" s="1"/>
  <c r="N72" i="24" s="1"/>
  <c r="N69" i="24"/>
  <c r="J70" i="24"/>
  <c r="N70" i="24"/>
  <c r="J71" i="24"/>
  <c r="N71" i="24"/>
  <c r="J73" i="24"/>
  <c r="J76" i="24" s="1"/>
  <c r="N76" i="24" s="1"/>
  <c r="N73" i="24"/>
  <c r="J74" i="24"/>
  <c r="N74" i="24"/>
  <c r="J75" i="24"/>
  <c r="N75" i="24"/>
  <c r="J36" i="23" l="1"/>
  <c r="K36" i="23"/>
  <c r="J37" i="23"/>
  <c r="K37" i="23"/>
  <c r="J38" i="23"/>
  <c r="K38" i="23"/>
  <c r="J39" i="23"/>
  <c r="K39" i="23"/>
  <c r="J40" i="23"/>
  <c r="K40" i="23"/>
  <c r="J41" i="23"/>
  <c r="K41" i="23"/>
  <c r="J42" i="23"/>
  <c r="K42" i="23"/>
  <c r="J43" i="23"/>
  <c r="K43" i="23"/>
  <c r="J44" i="23"/>
  <c r="K44" i="23"/>
  <c r="J45" i="23"/>
  <c r="K45" i="23"/>
  <c r="J46" i="23"/>
  <c r="K46" i="23"/>
  <c r="J47" i="23"/>
  <c r="K47" i="23"/>
  <c r="H48" i="23"/>
  <c r="I48" i="23"/>
  <c r="J61" i="23"/>
  <c r="N61" i="23"/>
  <c r="J62" i="23"/>
  <c r="N62" i="23"/>
  <c r="J63" i="23"/>
  <c r="N63" i="23"/>
  <c r="J65" i="23"/>
  <c r="N65" i="23"/>
  <c r="J66" i="23"/>
  <c r="N66" i="23"/>
  <c r="J67" i="23"/>
  <c r="N67" i="23"/>
  <c r="J69" i="23"/>
  <c r="N69" i="23"/>
  <c r="J70" i="23"/>
  <c r="N70" i="23"/>
  <c r="J71" i="23"/>
  <c r="N71" i="23"/>
  <c r="J73" i="23"/>
  <c r="N73" i="23"/>
  <c r="J74" i="23"/>
  <c r="N74" i="23"/>
  <c r="J75" i="23"/>
  <c r="N75" i="23"/>
  <c r="J72" i="23" l="1"/>
  <c r="N72" i="23" s="1"/>
  <c r="J64" i="23"/>
  <c r="N64" i="23" s="1"/>
  <c r="J76" i="23"/>
  <c r="N76" i="23" s="1"/>
  <c r="J68" i="23"/>
  <c r="N68" i="23" s="1"/>
  <c r="H76" i="20"/>
  <c r="J75" i="20"/>
  <c r="N75" i="20" s="1"/>
  <c r="J74" i="20"/>
  <c r="J76" i="20" s="1"/>
  <c r="N76" i="20" s="1"/>
  <c r="J73" i="20"/>
  <c r="N73" i="20" s="1"/>
  <c r="J72" i="20"/>
  <c r="N72" i="20" s="1"/>
  <c r="H72" i="20"/>
  <c r="J71" i="20"/>
  <c r="N71" i="20" s="1"/>
  <c r="N70" i="20"/>
  <c r="J70" i="20"/>
  <c r="J69" i="20"/>
  <c r="N69" i="20" s="1"/>
  <c r="H68" i="20"/>
  <c r="J67" i="20"/>
  <c r="N67" i="20" s="1"/>
  <c r="J66" i="20"/>
  <c r="N66" i="20" s="1"/>
  <c r="J65" i="20"/>
  <c r="J68" i="20" s="1"/>
  <c r="N68" i="20" s="1"/>
  <c r="H64" i="20"/>
  <c r="N61" i="20"/>
  <c r="J61" i="20"/>
  <c r="I48" i="20"/>
  <c r="J47" i="20"/>
  <c r="J46" i="20"/>
  <c r="J45" i="20"/>
  <c r="J44" i="20"/>
  <c r="J43" i="20"/>
  <c r="J42" i="20"/>
  <c r="J41" i="20"/>
  <c r="J40" i="20"/>
  <c r="J39" i="20"/>
  <c r="H38" i="20"/>
  <c r="K43" i="20" s="1"/>
  <c r="H37" i="20"/>
  <c r="K37" i="20" s="1"/>
  <c r="K36" i="20"/>
  <c r="J36" i="20"/>
  <c r="K39" i="20" l="1"/>
  <c r="K41" i="20"/>
  <c r="K45" i="20"/>
  <c r="K47" i="20"/>
  <c r="J38" i="20"/>
  <c r="H48" i="20"/>
  <c r="J62" i="20"/>
  <c r="N65" i="20"/>
  <c r="N74" i="20"/>
  <c r="J37" i="20"/>
  <c r="K38" i="20"/>
  <c r="K40" i="20"/>
  <c r="K42" i="20"/>
  <c r="K44" i="20"/>
  <c r="K46" i="20"/>
  <c r="J63" i="20"/>
  <c r="N63" i="20" s="1"/>
  <c r="J64" i="20" l="1"/>
  <c r="N64" i="20" s="1"/>
  <c r="N62" i="20"/>
  <c r="J41" i="19" l="1"/>
  <c r="J40" i="19"/>
  <c r="J61" i="19" s="1"/>
  <c r="J39" i="19"/>
  <c r="J60" i="19" s="1"/>
  <c r="J38" i="19"/>
  <c r="J59" i="19" s="1"/>
  <c r="AG37" i="19"/>
  <c r="AF37" i="19"/>
  <c r="AE37" i="19"/>
  <c r="AD37" i="19"/>
  <c r="H37" i="19" s="1"/>
  <c r="H37" i="18" l="1"/>
  <c r="I37" i="18"/>
  <c r="J37" i="18"/>
  <c r="J38" i="18"/>
  <c r="J39" i="18"/>
  <c r="J40" i="18"/>
  <c r="J58" i="18"/>
  <c r="J59" i="18"/>
  <c r="J60" i="18"/>
  <c r="J61" i="18"/>
  <c r="J37" i="17" l="1"/>
  <c r="J45" i="17"/>
  <c r="J64" i="17"/>
  <c r="J65" i="17"/>
  <c r="J66" i="17"/>
  <c r="J67" i="17"/>
  <c r="A16" i="16" l="1"/>
  <c r="I36" i="16"/>
  <c r="I37" i="16"/>
  <c r="I38" i="16"/>
  <c r="I59" i="16" s="1"/>
  <c r="I39" i="16"/>
  <c r="I57" i="16"/>
  <c r="I58" i="16"/>
  <c r="I60" i="16"/>
  <c r="J36" i="15" l="1"/>
  <c r="J37" i="15"/>
  <c r="J38" i="15"/>
  <c r="J39" i="15"/>
  <c r="H40" i="15"/>
  <c r="I40" i="15"/>
  <c r="J40" i="15"/>
  <c r="AK49" i="15"/>
  <c r="AL49" i="15"/>
  <c r="AM49" i="15"/>
  <c r="J36" i="14" l="1"/>
  <c r="J37" i="14"/>
  <c r="J38" i="14"/>
  <c r="J39" i="14"/>
  <c r="H40" i="14"/>
  <c r="I40" i="14"/>
  <c r="J40" i="14"/>
  <c r="AS52" i="14"/>
  <c r="AT52" i="14"/>
  <c r="AU52" i="14"/>
  <c r="J36" i="13" l="1"/>
  <c r="H40" i="13"/>
  <c r="I40" i="13"/>
  <c r="J40" i="13"/>
  <c r="AN50" i="13"/>
  <c r="AO50" i="13"/>
  <c r="AP50" i="13"/>
  <c r="J36" i="11" l="1"/>
  <c r="J37" i="11"/>
  <c r="J38" i="11"/>
  <c r="J39" i="11"/>
  <c r="H40" i="11"/>
  <c r="J40" i="11" s="1"/>
  <c r="I40" i="11"/>
  <c r="AS50" i="11"/>
  <c r="AT50" i="11"/>
  <c r="AU50" i="11"/>
  <c r="J36" i="10" l="1"/>
  <c r="H40" i="10"/>
  <c r="J40" i="10" s="1"/>
  <c r="I40" i="10"/>
  <c r="AN53" i="10"/>
  <c r="AO53" i="10"/>
  <c r="AP53" i="10"/>
  <c r="J36" i="9" l="1"/>
  <c r="J37" i="9"/>
  <c r="J38" i="9"/>
  <c r="J39" i="9"/>
  <c r="H40" i="9"/>
  <c r="I40" i="9"/>
  <c r="J40" i="9"/>
  <c r="J63" i="9"/>
  <c r="J36" i="6" l="1"/>
  <c r="J40" i="6"/>
  <c r="H41" i="6"/>
  <c r="J41" i="6" s="1"/>
  <c r="I41" i="6"/>
  <c r="J36" i="5" l="1"/>
  <c r="J40" i="5"/>
  <c r="J36" i="4" l="1"/>
  <c r="H37" i="4"/>
  <c r="I37" i="4"/>
  <c r="J37" i="4"/>
  <c r="C68" i="3" l="1"/>
  <c r="C67" i="3"/>
  <c r="C66" i="3"/>
  <c r="C65" i="3"/>
  <c r="H42" i="3"/>
  <c r="J41" i="3"/>
  <c r="J40" i="3"/>
  <c r="J39" i="3"/>
  <c r="J66" i="3" s="1"/>
  <c r="I38" i="3"/>
  <c r="J38" i="3" s="1"/>
  <c r="J65" i="3" s="1"/>
  <c r="I42" i="3" l="1"/>
  <c r="J4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Carolina Duque P.</author>
  </authors>
  <commentList>
    <comment ref="G1" authorId="0" shapeId="0" xr:uid="{00000000-0006-0000-0000-000001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1" authorId="0" shapeId="0" xr:uid="{00000000-0006-0000-0000-000002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T1" authorId="0" shapeId="0" xr:uid="{00000000-0006-0000-0000-000003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9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9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9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9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900-000013000000}">
      <text>
        <r>
          <rPr>
            <b/>
            <sz val="9"/>
            <color indexed="81"/>
            <rFont val="Tahoma"/>
            <family val="2"/>
          </rPr>
          <t>Mensual
trimestral
semetral:</t>
        </r>
        <r>
          <rPr>
            <sz val="9"/>
            <color indexed="81"/>
            <rFont val="Tahoma"/>
            <family val="2"/>
          </rPr>
          <t xml:space="preserve">
</t>
        </r>
      </text>
    </comment>
    <comment ref="H35" authorId="0" shapeId="0" xr:uid="{00000000-0006-0000-09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9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900-000016000000}">
      <text>
        <r>
          <rPr>
            <b/>
            <sz val="9"/>
            <color indexed="81"/>
            <rFont val="Tahoma"/>
            <family val="2"/>
          </rPr>
          <t>Reultado:</t>
        </r>
        <r>
          <rPr>
            <sz val="9"/>
            <color indexed="81"/>
            <rFont val="Tahoma"/>
            <family val="2"/>
          </rPr>
          <t xml:space="preserve">
 Producto de la operación </t>
        </r>
      </text>
    </comment>
    <comment ref="K35" authorId="0" shapeId="0" xr:uid="{00000000-0006-0000-09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2" authorId="0" shapeId="0" xr:uid="{00000000-0006-0000-09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A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A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A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A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A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A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A00-000013000000}">
      <text>
        <r>
          <rPr>
            <b/>
            <sz val="9"/>
            <color indexed="81"/>
            <rFont val="Tahoma"/>
            <family val="2"/>
          </rPr>
          <t>Mensual
trimestral
semestral:</t>
        </r>
        <r>
          <rPr>
            <sz val="9"/>
            <color indexed="81"/>
            <rFont val="Tahoma"/>
            <family val="2"/>
          </rPr>
          <t xml:space="preserve">
</t>
        </r>
      </text>
    </comment>
    <comment ref="H35" authorId="0" shapeId="0" xr:uid="{00000000-0006-0000-0A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A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A00-000016000000}">
      <text>
        <r>
          <rPr>
            <b/>
            <sz val="9"/>
            <color indexed="81"/>
            <rFont val="Tahoma"/>
            <family val="2"/>
          </rPr>
          <t>Resultado:</t>
        </r>
        <r>
          <rPr>
            <sz val="9"/>
            <color indexed="81"/>
            <rFont val="Tahoma"/>
            <family val="2"/>
          </rPr>
          <t xml:space="preserve">
 Producto de la operación </t>
        </r>
      </text>
    </comment>
    <comment ref="K35" authorId="0" shapeId="0" xr:uid="{00000000-0006-0000-0A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A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B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B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B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B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B00-000013000000}">
      <text>
        <r>
          <rPr>
            <b/>
            <sz val="9"/>
            <color indexed="81"/>
            <rFont val="Tahoma"/>
            <family val="2"/>
          </rPr>
          <t>Mensual
trimestral
semetral:</t>
        </r>
        <r>
          <rPr>
            <sz val="9"/>
            <color indexed="81"/>
            <rFont val="Tahoma"/>
            <family val="2"/>
          </rPr>
          <t xml:space="preserve">
</t>
        </r>
      </text>
    </comment>
    <comment ref="H35" authorId="0" shapeId="0" xr:uid="{00000000-0006-0000-0B00-00001400000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xr:uid="{00000000-0006-0000-0B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B00-000016000000}">
      <text>
        <r>
          <rPr>
            <b/>
            <sz val="9"/>
            <color indexed="81"/>
            <rFont val="Tahoma"/>
            <family val="2"/>
          </rPr>
          <t>Reultado:</t>
        </r>
        <r>
          <rPr>
            <sz val="9"/>
            <color indexed="81"/>
            <rFont val="Tahoma"/>
            <family val="2"/>
          </rPr>
          <t xml:space="preserve">
 Producto de la operación </t>
        </r>
      </text>
    </comment>
    <comment ref="K35" authorId="0" shapeId="0" xr:uid="{00000000-0006-0000-0B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0B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C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C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C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C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C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C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C00-000013000000}">
      <text>
        <r>
          <rPr>
            <b/>
            <sz val="9"/>
            <color indexed="81"/>
            <rFont val="Tahoma"/>
            <family val="2"/>
          </rPr>
          <t>Mensual
trimestral
semestral:</t>
        </r>
        <r>
          <rPr>
            <sz val="9"/>
            <color indexed="81"/>
            <rFont val="Tahoma"/>
            <family val="2"/>
          </rPr>
          <t xml:space="preserve">
</t>
        </r>
      </text>
    </comment>
    <comment ref="H35" authorId="0" shapeId="0" xr:uid="{00000000-0006-0000-0C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C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C00-000016000000}">
      <text>
        <r>
          <rPr>
            <b/>
            <sz val="9"/>
            <color indexed="81"/>
            <rFont val="Tahoma"/>
            <family val="2"/>
          </rPr>
          <t>Resultado:</t>
        </r>
        <r>
          <rPr>
            <sz val="9"/>
            <color indexed="81"/>
            <rFont val="Tahoma"/>
            <family val="2"/>
          </rPr>
          <t xml:space="preserve">
 Producto de la operación </t>
        </r>
      </text>
    </comment>
    <comment ref="K35" authorId="0" shapeId="0" xr:uid="{00000000-0006-0000-0C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C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D00-000001000000}">
      <text>
        <r>
          <rPr>
            <sz val="11"/>
            <color theme="1"/>
            <rFont val="Arial"/>
            <family val="2"/>
          </rPr>
          <t>======
ID#AAAAJjBBTBM
Nombre del Indicador    (2020-05-14 21:59:45)
Debe coincidir con el indicador,  Es importante que el nombre del indicador sea claro, conciso y corto.</t>
        </r>
      </text>
    </comment>
    <comment ref="B12" authorId="0" shapeId="0" xr:uid="{00000000-0006-0000-0D00-000002000000}">
      <text>
        <r>
          <rPr>
            <sz val="11"/>
            <color theme="1"/>
            <rFont val="Arial"/>
            <family val="2"/>
          </rPr>
          <t>======
ID#AAAAJjBBS8E
Alexander Perea Mena    (2020-05-14 21:59:44)
Meta: Cantidad programada o valor objetivo que espera alcanzar un indicador en un periodo específico</t>
        </r>
      </text>
    </comment>
    <comment ref="S12" authorId="0" shapeId="0" xr:uid="{00000000-0006-0000-0D00-000003000000}">
      <text>
        <r>
          <rPr>
            <sz val="11"/>
            <color theme="1"/>
            <rFont val="Arial"/>
            <family val="2"/>
          </rPr>
          <t>======
ID#AAAAJjBBTCQ
Alexander Perea Mena    (2020-05-14 21:59:45)
Tipo de indicador: De acuerdo a la tipología de los indicadores: Eficacia, Eficiencia, Efectividad.</t>
        </r>
      </text>
    </comment>
    <comment ref="B15" authorId="0" shapeId="0" xr:uid="{00000000-0006-0000-0D00-000004000000}">
      <text>
        <r>
          <rPr>
            <sz val="11"/>
            <color theme="1"/>
            <rFont val="Arial"/>
            <family val="2"/>
          </rPr>
          <t>======
ID#AAAAJjBBS6w
Alexander Perea Mena    (2020-05-14 21:59:44)
Objetivo: Señala el para qué se establece el indicador y qué mide.</t>
        </r>
      </text>
    </comment>
    <comment ref="B17" authorId="0" shapeId="0" xr:uid="{00000000-0006-0000-0D00-00000500000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xr:uid="{00000000-0006-0000-0D00-00000600000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xr:uid="{00000000-0006-0000-0D00-00000700000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xr:uid="{00000000-0006-0000-0D00-00000800000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xr:uid="{00000000-0006-0000-0D00-00000900000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xr:uid="{00000000-0006-0000-0D00-00000A00000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xr:uid="{00000000-0006-0000-0D00-00000B00000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xr:uid="{00000000-0006-0000-0D00-00000C00000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xr:uid="{00000000-0006-0000-0D00-00000D00000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xr:uid="{00000000-0006-0000-0D00-00000E00000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xr:uid="{00000000-0006-0000-0D00-00000F00000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xr:uid="{00000000-0006-0000-0D00-00001000000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xr:uid="{00000000-0006-0000-0D00-000011000000}">
      <text>
        <r>
          <rPr>
            <sz val="11"/>
            <color theme="1"/>
            <rFont val="Arial"/>
            <family val="2"/>
          </rPr>
          <t>======
ID#AAAAJjBBS_4
Carolina Duque P.    (2020-05-14 21:59:44)
Mejorable: Amarillo como mejorable cuando se presenta un leve rezago en el alcance de la meta</t>
        </r>
      </text>
    </comment>
    <comment ref="W29" authorId="0" shapeId="0" xr:uid="{00000000-0006-0000-0D00-000012000000}">
      <text>
        <r>
          <rPr>
            <sz val="11"/>
            <color theme="1"/>
            <rFont val="Arial"/>
            <family val="2"/>
          </rPr>
          <t>======
ID#AAAAJjBBS-E
Carolina Duque P.    (2020-05-14 21:59:44)
Apropiado: Verde como apropiado cuando el resultado del indicador es igual o superior la meta establecida</t>
        </r>
      </text>
    </comment>
    <comment ref="B34" authorId="0" shapeId="0" xr:uid="{00000000-0006-0000-0D00-000013000000}">
      <text>
        <r>
          <rPr>
            <sz val="11"/>
            <color theme="1"/>
            <rFont val="Arial"/>
            <family val="2"/>
          </rPr>
          <t>======
ID#AAAAJjBBS94
Natalia Norato Mora    (2020-05-14 21:59:44)
Mensual
trimestral
semetral:</t>
        </r>
      </text>
    </comment>
    <comment ref="G34" authorId="0" shapeId="0" xr:uid="{00000000-0006-0000-0D00-000014000000}">
      <text>
        <r>
          <rPr>
            <sz val="11"/>
            <color theme="1"/>
            <rFont val="Arial"/>
            <family val="2"/>
          </rPr>
          <t>======
ID#AAAAJjBBTBs
Alexander Perea Mena    (2020-05-14 21:59:45)
Variable 1: Numerador, registrar el nombre del numerador de la formula del indicador.</t>
        </r>
      </text>
    </comment>
    <comment ref="H34" authorId="0" shapeId="0" xr:uid="{00000000-0006-0000-0D00-000015000000}">
      <text>
        <r>
          <rPr>
            <sz val="11"/>
            <color theme="1"/>
            <rFont val="Arial"/>
            <family val="2"/>
          </rPr>
          <t>======
ID#AAAAJjBBS9s
Alexander Perea Mena    (2020-05-14 21:59:44)
Variable 1: Numerador, registrar el nombre del numerador de la formula del indicador.</t>
        </r>
      </text>
    </comment>
    <comment ref="I34" authorId="0" shapeId="0" xr:uid="{00000000-0006-0000-0D00-000016000000}">
      <text>
        <r>
          <rPr>
            <sz val="11"/>
            <color theme="1"/>
            <rFont val="Arial"/>
            <family val="2"/>
          </rPr>
          <t>======
ID#AAAAJjBBS_A
Reultado    (2020-05-14 21:59:44)
Producto de la operación</t>
        </r>
      </text>
    </comment>
    <comment ref="J34" authorId="0" shapeId="0" xr:uid="{00000000-0006-0000-0D00-00001700000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xr:uid="{00000000-0006-0000-0D00-00001800000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E00-000001000000}">
      <text>
        <r>
          <rPr>
            <sz val="11"/>
            <color theme="1"/>
            <rFont val="Arial"/>
            <family val="2"/>
          </rPr>
          <t>======
ID#AAAAJjBBS74
Nombre del Indicador    (2020-05-14 21:59:44)
Debe coincidir con el indicador,  Es importante que el nombre del indicador sea claro, conciso y corto.</t>
        </r>
      </text>
    </comment>
    <comment ref="C13" authorId="0" shapeId="0" xr:uid="{00000000-0006-0000-0E00-000002000000}">
      <text>
        <r>
          <rPr>
            <sz val="11"/>
            <color theme="1"/>
            <rFont val="Arial"/>
            <family val="2"/>
          </rPr>
          <t>======
ID#AAAAJjBBS7Y
Alexander Perea Mena    (2020-05-14 21:59:44)
Meta: Cantidad programada o valor objetivo que espera alcanzar un indicador en un periodo específico</t>
        </r>
      </text>
    </comment>
    <comment ref="T13" authorId="0" shapeId="0" xr:uid="{00000000-0006-0000-0E00-000003000000}">
      <text>
        <r>
          <rPr>
            <sz val="11"/>
            <color theme="1"/>
            <rFont val="Arial"/>
            <family val="2"/>
          </rPr>
          <t>======
ID#AAAAJjBBS8A
Alexander Perea Mena    (2020-05-14 21:59:44)
Tipo de indicador: De acuerdo a la tipología de los indicadores: Eficacia, Eficiencia, Efectividad.</t>
        </r>
      </text>
    </comment>
    <comment ref="C16" authorId="0" shapeId="0" xr:uid="{00000000-0006-0000-0E00-000004000000}">
      <text>
        <r>
          <rPr>
            <sz val="11"/>
            <color theme="1"/>
            <rFont val="Arial"/>
            <family val="2"/>
          </rPr>
          <t>======
ID#AAAAJjBBTBQ
Alexander Perea Mena    (2020-05-14 21:59:45)
Objetivo: Señala el para qué se establece el indicador y qué mide.</t>
        </r>
      </text>
    </comment>
    <comment ref="C18" authorId="0" shapeId="0" xr:uid="{00000000-0006-0000-0E00-00000500000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xr:uid="{00000000-0006-0000-0E00-00000600000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xr:uid="{00000000-0006-0000-0E00-00000700000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xr:uid="{00000000-0006-0000-0E00-00000800000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xr:uid="{00000000-0006-0000-0E00-00000900000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xr:uid="{00000000-0006-0000-0E00-00000A00000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xr:uid="{00000000-0006-0000-0E00-00000B00000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xr:uid="{00000000-0006-0000-0E00-00000C00000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xr:uid="{00000000-0006-0000-0E00-00000D00000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xr:uid="{00000000-0006-0000-0E00-00000E00000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xr:uid="{00000000-0006-0000-0E00-00000F00000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E00-00001000000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xr:uid="{00000000-0006-0000-0E00-000011000000}">
      <text>
        <r>
          <rPr>
            <sz val="11"/>
            <color theme="1"/>
            <rFont val="Arial"/>
            <family val="2"/>
          </rPr>
          <t>======
ID#AAAAJjBBS9o
Carolina Duque P.    (2020-05-14 21:59:44)
Mejorable: Amarillo como mejorable cuando se presenta un leve rezago en el alcance de la meta</t>
        </r>
      </text>
    </comment>
    <comment ref="X30" authorId="0" shapeId="0" xr:uid="{00000000-0006-0000-0E00-000012000000}">
      <text>
        <r>
          <rPr>
            <sz val="11"/>
            <color theme="1"/>
            <rFont val="Arial"/>
            <family val="2"/>
          </rPr>
          <t>======
ID#AAAAJjBBTCY
Carolina Duque P.    (2020-05-14 21:59:45)
Apropiado: Verde como apropiado cuando el resultado del indicador es igual o superior la meta establecida</t>
        </r>
      </text>
    </comment>
    <comment ref="C35" authorId="0" shapeId="0" xr:uid="{00000000-0006-0000-0E00-000013000000}">
      <text>
        <r>
          <rPr>
            <sz val="11"/>
            <color theme="1"/>
            <rFont val="Arial"/>
            <family val="2"/>
          </rPr>
          <t>======
ID#AAAAJjBBTBA
Natalia Norato Mora    (2020-05-14 21:59:45)
Mensual
trimestral
semetral:</t>
        </r>
      </text>
    </comment>
    <comment ref="H35" authorId="0" shapeId="0" xr:uid="{00000000-0006-0000-0E00-000014000000}">
      <text>
        <r>
          <rPr>
            <sz val="11"/>
            <color theme="1"/>
            <rFont val="Arial"/>
            <family val="2"/>
          </rPr>
          <t>======
ID#AAAAJjBBTAk
Alexander Perea Mena    (2020-05-14 21:59:44)
Variable 1: Numerador, regitrar el nombre del numerador de la formula del indicador.</t>
        </r>
      </text>
    </comment>
    <comment ref="I35" authorId="0" shapeId="0" xr:uid="{00000000-0006-0000-0E00-000015000000}">
      <text>
        <r>
          <rPr>
            <sz val="11"/>
            <color theme="1"/>
            <rFont val="Arial"/>
            <family val="2"/>
          </rPr>
          <t>======
ID#AAAAJjBBS6s
Alexander Perea Mena    (2020-05-14 21:59:44)
Variable 2: Denominador
regitrar el nombre del denominador de la formula del indicador.</t>
        </r>
      </text>
    </comment>
    <comment ref="J35" authorId="0" shapeId="0" xr:uid="{00000000-0006-0000-0E00-000016000000}">
      <text>
        <r>
          <rPr>
            <sz val="11"/>
            <color theme="1"/>
            <rFont val="Arial"/>
            <family val="2"/>
          </rPr>
          <t>======
ID#AAAAJjBBS6o
Reultado    (2020-05-14 21:59:44)
Producto de la operación</t>
        </r>
      </text>
    </comment>
    <comment ref="K35" authorId="0" shapeId="0" xr:uid="{00000000-0006-0000-0E00-00001700000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xr:uid="{00000000-0006-0000-0E00-00001800000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F00-000001000000}">
      <text>
        <r>
          <rPr>
            <sz val="11"/>
            <color theme="1"/>
            <rFont val="Arial"/>
            <family val="2"/>
          </rPr>
          <t>======
ID#AAAAJjBBS_Q
Nombre del Indicador    (2020-05-14 21:59:44)
Debe coincidir con el indicador,  Es importante que el nombre del indicador sea claro, conciso y corto.</t>
        </r>
      </text>
    </comment>
    <comment ref="C13" authorId="0" shapeId="0" xr:uid="{00000000-0006-0000-0F00-000002000000}">
      <text>
        <r>
          <rPr>
            <sz val="11"/>
            <color theme="1"/>
            <rFont val="Arial"/>
            <family val="2"/>
          </rPr>
          <t>======
ID#AAAAJjBBTAI
Alexander Perea Mena    (2020-05-14 21:59:44)
Meta: Cantidad programada o valor objetivo que espera alcanzar un indicador en un periodo específico</t>
        </r>
      </text>
    </comment>
    <comment ref="T13" authorId="0" shapeId="0" xr:uid="{00000000-0006-0000-0F00-000003000000}">
      <text>
        <r>
          <rPr>
            <sz val="11"/>
            <color theme="1"/>
            <rFont val="Arial"/>
            <family val="2"/>
          </rPr>
          <t>======
ID#AAAAJjBBS9A
Alexander Perea Mena    (2020-05-14 21:59:44)
Tipo de indicador: De acuerdo a la tipología de los indicadores: Eficacia, Eficiencia, Efectividad.</t>
        </r>
      </text>
    </comment>
    <comment ref="C16" authorId="0" shapeId="0" xr:uid="{00000000-0006-0000-0F00-000004000000}">
      <text>
        <r>
          <rPr>
            <sz val="11"/>
            <color theme="1"/>
            <rFont val="Arial"/>
            <family val="2"/>
          </rPr>
          <t>======
ID#AAAAJjBBS6I
Alexander Perea Mena    (2020-05-14 21:59:44)
Objetivo: Señala el para qué se establece el indicador y qué mide.</t>
        </r>
      </text>
    </comment>
    <comment ref="C18" authorId="0" shapeId="0" xr:uid="{00000000-0006-0000-0F00-00000500000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xr:uid="{00000000-0006-0000-0F00-00000600000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xr:uid="{00000000-0006-0000-0F00-00000700000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xr:uid="{00000000-0006-0000-0F00-00000800000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xr:uid="{00000000-0006-0000-0F00-00000900000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xr:uid="{00000000-0006-0000-0F00-00000A00000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xr:uid="{00000000-0006-0000-0F00-00000B00000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xr:uid="{00000000-0006-0000-0F00-00000C00000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xr:uid="{00000000-0006-0000-0F00-00000D00000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xr:uid="{00000000-0006-0000-0F00-00000E00000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xr:uid="{00000000-0006-0000-0F00-00000F00000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F00-00001000000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xr:uid="{00000000-0006-0000-0F00-000011000000}">
      <text>
        <r>
          <rPr>
            <sz val="11"/>
            <color theme="1"/>
            <rFont val="Arial"/>
            <family val="2"/>
          </rPr>
          <t>======
ID#AAAAJjBBS_c
Carolina Duque P.    (2020-05-14 21:59:44)
Mejorable: Amarillo como mejorable cuando se presenta un leve rezago en el alcance de la meta</t>
        </r>
      </text>
    </comment>
    <comment ref="X30" authorId="0" shapeId="0" xr:uid="{00000000-0006-0000-0F00-000012000000}">
      <text>
        <r>
          <rPr>
            <sz val="11"/>
            <color theme="1"/>
            <rFont val="Arial"/>
            <family val="2"/>
          </rPr>
          <t>======
ID#AAAAJjBBTCc
Carolina Duque P.    (2020-05-14 21:59:45)
Apropiado: Verde como apropiado cuando el resultado del indicador es igual o superior la meta establecida</t>
        </r>
      </text>
    </comment>
    <comment ref="C35" authorId="0" shapeId="0" xr:uid="{00000000-0006-0000-0F00-000013000000}">
      <text>
        <r>
          <rPr>
            <sz val="11"/>
            <color theme="1"/>
            <rFont val="Arial"/>
            <family val="2"/>
          </rPr>
          <t>======
ID#AAAAJjBBS9w
Natalia Norato Mora    (2020-05-14 21:59:44)
Mensual
trimestral
semetral:</t>
        </r>
      </text>
    </comment>
    <comment ref="H35" authorId="0" shapeId="0" xr:uid="{00000000-0006-0000-0F00-000014000000}">
      <text>
        <r>
          <rPr>
            <sz val="11"/>
            <color theme="1"/>
            <rFont val="Arial"/>
            <family val="2"/>
          </rPr>
          <t>======
ID#AAAAJjBBS-A
Alexander Perea Mena    (2020-05-14 21:59:44)
Variable 1: Numerador, regitrar el nombre del numerador de la formula del indicador.</t>
        </r>
      </text>
    </comment>
    <comment ref="I35" authorId="0" shapeId="0" xr:uid="{00000000-0006-0000-0F00-000015000000}">
      <text>
        <r>
          <rPr>
            <sz val="11"/>
            <color theme="1"/>
            <rFont val="Arial"/>
            <family val="2"/>
          </rPr>
          <t>======
ID#AAAAJjBBS7s
Alexander Perea Mena    (2020-05-14 21:59:44)
Variable 2: Denominador
regitrar el nombre del denominador de la formula del indicador.</t>
        </r>
      </text>
    </comment>
    <comment ref="J35" authorId="0" shapeId="0" xr:uid="{00000000-0006-0000-0F00-000016000000}">
      <text>
        <r>
          <rPr>
            <sz val="11"/>
            <color theme="1"/>
            <rFont val="Arial"/>
            <family val="2"/>
          </rPr>
          <t>======
ID#AAAAJjBBS90
Reultado    (2020-05-14 21:59:44)
Producto de la operación</t>
        </r>
      </text>
    </comment>
    <comment ref="K35" authorId="0" shapeId="0" xr:uid="{00000000-0006-0000-0F00-00001700000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xr:uid="{00000000-0006-0000-0F00-00001800000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1000-000001000000}">
      <text>
        <r>
          <rPr>
            <sz val="11"/>
            <color theme="1"/>
            <rFont val="Arial"/>
            <family val="2"/>
          </rPr>
          <t>======
ID#AAAAJxeFSOI
Nombre del Indicador    (2020-05-14 21:59:44)
Debe coincidir con el indicador,  Es importante que el nombre del indicador sea claro, conciso y corto.</t>
        </r>
      </text>
    </comment>
    <comment ref="C13" authorId="0" shapeId="0" xr:uid="{00000000-0006-0000-1000-000002000000}">
      <text>
        <r>
          <rPr>
            <sz val="11"/>
            <color theme="1"/>
            <rFont val="Arial"/>
            <family val="2"/>
          </rPr>
          <t>======
ID#AAAAJxeFSO8
Alexander Perea Mena    (2020-05-14 21:59:44)
Meta: Cantidad programada o valor objetivo que espera alcanzar un indicador en un periodo específico</t>
        </r>
      </text>
    </comment>
    <comment ref="T13" authorId="0" shapeId="0" xr:uid="{00000000-0006-0000-1000-000003000000}">
      <text>
        <r>
          <rPr>
            <sz val="11"/>
            <color theme="1"/>
            <rFont val="Arial"/>
            <family val="2"/>
          </rPr>
          <t>======
ID#AAAAJxeFSOQ
Alexander Perea Mena    (2020-05-14 21:59:44)
Tipo de indicador: De acuerdo a la tipología de los indicadores: Eficacia, Eficiencia, Efectividad.</t>
        </r>
      </text>
    </comment>
    <comment ref="C16" authorId="0" shapeId="0" xr:uid="{00000000-0006-0000-1000-000004000000}">
      <text>
        <r>
          <rPr>
            <sz val="11"/>
            <color theme="1"/>
            <rFont val="Arial"/>
            <family val="2"/>
          </rPr>
          <t>======
ID#AAAAJxeFSO4
Alexander Perea Mena    (2020-05-14 21:59:44)
Objetivo: Señala el para qué se establece el indicador y qué mide.</t>
        </r>
      </text>
    </comment>
    <comment ref="C18" authorId="0" shapeId="0" xr:uid="{00000000-0006-0000-1000-00000500000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xr:uid="{00000000-0006-0000-1000-00000600000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xr:uid="{00000000-0006-0000-1000-00000700000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xr:uid="{00000000-0006-0000-1000-00000800000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xr:uid="{00000000-0006-0000-1000-00000900000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xr:uid="{00000000-0006-0000-1000-00000A00000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xr:uid="{00000000-0006-0000-1000-00000B00000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xr:uid="{00000000-0006-0000-1000-00000C00000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xr:uid="{00000000-0006-0000-1000-00000D00000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xr:uid="{00000000-0006-0000-1000-00000E00000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xr:uid="{00000000-0006-0000-1000-00000F00000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1000-00001000000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xr:uid="{00000000-0006-0000-1000-000011000000}">
      <text>
        <r>
          <rPr>
            <sz val="11"/>
            <color theme="1"/>
            <rFont val="Arial"/>
            <family val="2"/>
          </rPr>
          <t>======
ID#AAAAJxeFSOM
Carolina Duque P.    (2020-05-14 21:59:44)
Mejorable: Amarillo como mejorable cuando se presenta un leve rezago en el alcance de la meta</t>
        </r>
      </text>
    </comment>
    <comment ref="X30" authorId="0" shapeId="0" xr:uid="{00000000-0006-0000-1000-000012000000}">
      <text>
        <r>
          <rPr>
            <sz val="11"/>
            <color theme="1"/>
            <rFont val="Arial"/>
            <family val="2"/>
          </rPr>
          <t>======
ID#AAAAJxeFSNs
Carolina Duque P.    (2020-05-14 21:59:45)
Apropiado: Verde como apropiado cuando el resultado del indicador es igual o superior la meta establecida</t>
        </r>
      </text>
    </comment>
    <comment ref="C35" authorId="0" shapeId="0" xr:uid="{00000000-0006-0000-1000-000013000000}">
      <text>
        <r>
          <rPr>
            <sz val="11"/>
            <color theme="1"/>
            <rFont val="Arial"/>
            <family val="2"/>
          </rPr>
          <t>======
ID#AAAAJxeFSOA
Natalia Norato Mora    (2020-05-14 21:59:44)
Mensual
trimestral
semetral:</t>
        </r>
      </text>
    </comment>
    <comment ref="H35" authorId="0" shapeId="0" xr:uid="{00000000-0006-0000-1000-000014000000}">
      <text>
        <r>
          <rPr>
            <sz val="11"/>
            <color theme="1"/>
            <rFont val="Arial"/>
            <family val="2"/>
          </rPr>
          <t>======
ID#AAAAJxeFSN8
Alexander Perea Mena    (2020-05-14 21:59:44)
Variable 1: Numerador, regitrar el nombre del numerador de la formula del indicador.</t>
        </r>
      </text>
    </comment>
    <comment ref="I35" authorId="0" shapeId="0" xr:uid="{00000000-0006-0000-1000-000015000000}">
      <text>
        <r>
          <rPr>
            <sz val="11"/>
            <color theme="1"/>
            <rFont val="Arial"/>
            <family val="2"/>
          </rPr>
          <t>======
ID#AAAAJxeFSOg
Alexander Perea Mena    (2020-05-14 21:59:44)
Variable 2: Denominador
regitrar el nombre del denominador de la formula del indicador.</t>
        </r>
      </text>
    </comment>
    <comment ref="J35" authorId="0" shapeId="0" xr:uid="{00000000-0006-0000-1000-000016000000}">
      <text>
        <r>
          <rPr>
            <sz val="11"/>
            <color theme="1"/>
            <rFont val="Arial"/>
            <family val="2"/>
          </rPr>
          <t>======
ID#AAAAJxeFSO0
Reultado    (2020-05-14 21:59:44)
Producto de la operación</t>
        </r>
      </text>
    </comment>
    <comment ref="K35" authorId="0" shapeId="0" xr:uid="{00000000-0006-0000-1000-00001700000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xr:uid="{00000000-0006-0000-1000-00001800000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1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1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1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1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100-000013000000}">
      <text>
        <r>
          <rPr>
            <b/>
            <sz val="9"/>
            <color indexed="81"/>
            <rFont val="Tahoma"/>
            <family val="2"/>
          </rPr>
          <t>Mensual
trimestral
semetral:</t>
        </r>
        <r>
          <rPr>
            <sz val="9"/>
            <color indexed="81"/>
            <rFont val="Tahoma"/>
            <family val="2"/>
          </rPr>
          <t xml:space="preserve">
</t>
        </r>
      </text>
    </comment>
    <comment ref="H35" authorId="0" shapeId="0" xr:uid="{00000000-0006-0000-11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1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100-000016000000}">
      <text>
        <r>
          <rPr>
            <b/>
            <sz val="9"/>
            <color indexed="81"/>
            <rFont val="Tahoma"/>
            <family val="2"/>
          </rPr>
          <t>Reultado:</t>
        </r>
        <r>
          <rPr>
            <sz val="9"/>
            <color indexed="81"/>
            <rFont val="Tahoma"/>
            <family val="2"/>
          </rPr>
          <t xml:space="preserve">
 Producto de la operación </t>
        </r>
      </text>
    </comment>
    <comment ref="Q35" authorId="0" shapeId="0" xr:uid="{00000000-0006-0000-11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1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xr:uid="{00000000-0006-0000-1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xr:uid="{00000000-0006-0000-1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xr:uid="{00000000-0006-0000-1200-000012000000}">
      <text>
        <r>
          <rPr>
            <b/>
            <sz val="9"/>
            <color indexed="81"/>
            <rFont val="Tahoma"/>
            <family val="2"/>
          </rPr>
          <t>Mensual
trimestral
semetral:</t>
        </r>
        <r>
          <rPr>
            <sz val="9"/>
            <color indexed="81"/>
            <rFont val="Tahoma"/>
            <family val="2"/>
          </rPr>
          <t xml:space="preserve">
</t>
        </r>
      </text>
    </comment>
    <comment ref="K36" authorId="0" shapeId="0" xr:uid="{00000000-0006-0000-1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xr:uid="{00000000-0006-0000-1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1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1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1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1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100-000013000000}">
      <text>
        <r>
          <rPr>
            <b/>
            <sz val="9"/>
            <color indexed="81"/>
            <rFont val="Tahoma"/>
            <family val="2"/>
          </rPr>
          <t>Mensual
trimestral
semetral:</t>
        </r>
        <r>
          <rPr>
            <sz val="9"/>
            <color indexed="81"/>
            <rFont val="Tahoma"/>
            <family val="2"/>
          </rPr>
          <t xml:space="preserve">
</t>
        </r>
      </text>
    </comment>
    <comment ref="H35" authorId="0" shapeId="0" xr:uid="{00000000-0006-0000-01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1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100-000016000000}">
      <text>
        <r>
          <rPr>
            <b/>
            <sz val="9"/>
            <color indexed="81"/>
            <rFont val="Tahoma"/>
            <family val="2"/>
          </rPr>
          <t>Reultado:</t>
        </r>
        <r>
          <rPr>
            <sz val="9"/>
            <color indexed="81"/>
            <rFont val="Tahoma"/>
            <family val="2"/>
          </rPr>
          <t xml:space="preserve">
 Producto de la operación </t>
        </r>
      </text>
    </comment>
    <comment ref="K35" authorId="0" shapeId="0" xr:uid="{00000000-0006-0000-01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7" authorId="0" shapeId="0" xr:uid="{00000000-0006-0000-01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3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xr:uid="{00000000-0006-0000-13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xr:uid="{00000000-0006-0000-13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xr:uid="{00000000-0006-0000-1300-000012000000}">
      <text>
        <r>
          <rPr>
            <b/>
            <sz val="9"/>
            <color indexed="81"/>
            <rFont val="Tahoma"/>
            <family val="2"/>
          </rPr>
          <t>Mensual
trimestral
semetral:</t>
        </r>
        <r>
          <rPr>
            <sz val="9"/>
            <color indexed="81"/>
            <rFont val="Tahoma"/>
            <family val="2"/>
          </rPr>
          <t xml:space="preserve">
</t>
        </r>
      </text>
    </comment>
    <comment ref="K36" authorId="0" shapeId="0" xr:uid="{00000000-0006-0000-1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xr:uid="{00000000-0006-0000-1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T13" authorId="0" shapeId="0" xr:uid="{00000000-0006-0000-1400-000001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xr:uid="{00000000-0006-0000-1400-000002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400-000003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400-000004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400-000005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xr:uid="{00000000-0006-0000-1400-000006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400-000007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400-000008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400-000009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400-00000A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400-00000B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400-00000C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400-00000D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400-00000E000000}">
      <text>
        <r>
          <rPr>
            <b/>
            <sz val="9"/>
            <color indexed="81"/>
            <rFont val="Tahoma"/>
            <family val="2"/>
          </rPr>
          <t>Mensual
trimestral
semetral:</t>
        </r>
        <r>
          <rPr>
            <sz val="9"/>
            <color indexed="81"/>
            <rFont val="Tahoma"/>
            <family val="2"/>
          </rPr>
          <t xml:space="preserve">
</t>
        </r>
      </text>
    </comment>
    <comment ref="Q35" authorId="0" shapeId="0" xr:uid="{00000000-0006-0000-1400-00000F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400-000010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500-000013000000}">
      <text>
        <r>
          <rPr>
            <b/>
            <sz val="9"/>
            <color indexed="81"/>
            <rFont val="Tahoma"/>
            <family val="2"/>
          </rPr>
          <t>Mensual
trimestral
semetral:</t>
        </r>
        <r>
          <rPr>
            <sz val="9"/>
            <color indexed="81"/>
            <rFont val="Tahoma"/>
            <family val="2"/>
          </rPr>
          <t xml:space="preserve">
</t>
        </r>
      </text>
    </comment>
    <comment ref="H35" authorId="0" shapeId="0" xr:uid="{00000000-0006-0000-15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5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500-000016000000}">
      <text>
        <r>
          <rPr>
            <b/>
            <sz val="9"/>
            <color indexed="81"/>
            <rFont val="Tahoma"/>
            <family val="2"/>
          </rPr>
          <t>Reultado:</t>
        </r>
        <r>
          <rPr>
            <sz val="9"/>
            <color indexed="81"/>
            <rFont val="Tahoma"/>
            <family val="2"/>
          </rPr>
          <t xml:space="preserve">
 Producto de la operación </t>
        </r>
      </text>
    </comment>
    <comment ref="Q35" authorId="0" shapeId="0" xr:uid="{00000000-0006-0000-1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5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6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6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6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6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6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6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600-000013000000}">
      <text>
        <r>
          <rPr>
            <b/>
            <sz val="9"/>
            <color indexed="81"/>
            <rFont val="Tahoma"/>
            <family val="2"/>
          </rPr>
          <t>Mensual
trimestral
semestral:</t>
        </r>
        <r>
          <rPr>
            <sz val="9"/>
            <color indexed="81"/>
            <rFont val="Tahoma"/>
            <family val="2"/>
          </rPr>
          <t xml:space="preserve">
</t>
        </r>
      </text>
    </comment>
    <comment ref="H35" authorId="0" shapeId="0" xr:uid="{00000000-0006-0000-16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6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600-000016000000}">
      <text>
        <r>
          <rPr>
            <b/>
            <sz val="9"/>
            <color indexed="81"/>
            <rFont val="Tahoma"/>
            <family val="2"/>
          </rPr>
          <t>Resultado:</t>
        </r>
        <r>
          <rPr>
            <sz val="9"/>
            <color indexed="81"/>
            <rFont val="Tahoma"/>
            <family val="2"/>
          </rPr>
          <t xml:space="preserve">
 Producto de la operación </t>
        </r>
      </text>
    </comment>
    <comment ref="K35" authorId="0" shapeId="0" xr:uid="{00000000-0006-0000-16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xr:uid="{00000000-0006-0000-16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7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7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7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7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700-000013000000}">
      <text>
        <r>
          <rPr>
            <b/>
            <sz val="9"/>
            <color indexed="81"/>
            <rFont val="Tahoma"/>
            <family val="2"/>
          </rPr>
          <t>Mensual
trimestral
semetral:</t>
        </r>
        <r>
          <rPr>
            <sz val="9"/>
            <color indexed="81"/>
            <rFont val="Tahoma"/>
            <family val="2"/>
          </rPr>
          <t xml:space="preserve">
</t>
        </r>
      </text>
    </comment>
    <comment ref="H35" authorId="0" shapeId="0" xr:uid="{00000000-0006-0000-17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7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700-000016000000}">
      <text>
        <r>
          <rPr>
            <b/>
            <sz val="9"/>
            <color indexed="81"/>
            <rFont val="Tahoma"/>
            <family val="2"/>
          </rPr>
          <t>Reultado:</t>
        </r>
        <r>
          <rPr>
            <sz val="9"/>
            <color indexed="81"/>
            <rFont val="Tahoma"/>
            <family val="2"/>
          </rPr>
          <t xml:space="preserve">
 Producto de la operación </t>
        </r>
      </text>
    </comment>
    <comment ref="K35" authorId="0" shapeId="0" xr:uid="{00000000-0006-0000-17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17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800-000013000000}">
      <text>
        <r>
          <rPr>
            <b/>
            <sz val="9"/>
            <color indexed="81"/>
            <rFont val="Tahoma"/>
            <family val="2"/>
          </rPr>
          <t>Mensual
trimestral
semetral:</t>
        </r>
        <r>
          <rPr>
            <sz val="9"/>
            <color indexed="81"/>
            <rFont val="Tahoma"/>
            <family val="2"/>
          </rPr>
          <t xml:space="preserve">
</t>
        </r>
      </text>
    </comment>
    <comment ref="H35" authorId="0" shapeId="0" xr:uid="{00000000-0006-0000-18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8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800-000016000000}">
      <text>
        <r>
          <rPr>
            <b/>
            <sz val="9"/>
            <color indexed="81"/>
            <rFont val="Tahoma"/>
            <family val="2"/>
          </rPr>
          <t>Reultado:</t>
        </r>
        <r>
          <rPr>
            <sz val="9"/>
            <color indexed="81"/>
            <rFont val="Tahoma"/>
            <family val="2"/>
          </rPr>
          <t xml:space="preserve">
 Producto de la operación </t>
        </r>
      </text>
    </comment>
    <comment ref="K35" authorId="0" shapeId="0" xr:uid="{00000000-0006-0000-1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18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9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9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9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9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900-000013000000}">
      <text>
        <r>
          <rPr>
            <b/>
            <sz val="9"/>
            <color indexed="81"/>
            <rFont val="Tahoma"/>
            <family val="2"/>
          </rPr>
          <t>Mensual
trimestral
semetral:</t>
        </r>
        <r>
          <rPr>
            <sz val="9"/>
            <color indexed="81"/>
            <rFont val="Tahoma"/>
            <family val="2"/>
          </rPr>
          <t xml:space="preserve">
</t>
        </r>
      </text>
    </comment>
    <comment ref="H35" authorId="0" shapeId="0" xr:uid="{00000000-0006-0000-19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9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1900-000016000000}">
      <text>
        <r>
          <rPr>
            <b/>
            <sz val="9"/>
            <color indexed="81"/>
            <rFont val="Tahoma"/>
            <family val="2"/>
          </rPr>
          <t>Reultado:</t>
        </r>
        <r>
          <rPr>
            <sz val="9"/>
            <color indexed="81"/>
            <rFont val="Tahoma"/>
            <family val="2"/>
          </rPr>
          <t xml:space="preserve">
 Producto de la operación </t>
        </r>
      </text>
    </comment>
    <comment ref="K35" authorId="0" shapeId="0" xr:uid="{00000000-0006-0000-19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xr:uid="{00000000-0006-0000-19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A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A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A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A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A00-000013000000}">
      <text>
        <r>
          <rPr>
            <b/>
            <sz val="9"/>
            <color indexed="81"/>
            <rFont val="Tahoma"/>
            <family val="2"/>
          </rPr>
          <t>Mensual
trimestral
semetral:</t>
        </r>
        <r>
          <rPr>
            <sz val="9"/>
            <color indexed="81"/>
            <rFont val="Tahoma"/>
            <family val="2"/>
          </rPr>
          <t xml:space="preserve">
</t>
        </r>
      </text>
    </comment>
    <comment ref="H35" authorId="0" shapeId="0" xr:uid="{00000000-0006-0000-1A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1A00-00001500000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xr:uid="{00000000-0006-0000-1A00-000016000000}">
      <text>
        <r>
          <rPr>
            <b/>
            <sz val="9"/>
            <color indexed="81"/>
            <rFont val="Tahoma"/>
            <family val="2"/>
          </rPr>
          <t>Reultado:</t>
        </r>
        <r>
          <rPr>
            <sz val="9"/>
            <color indexed="81"/>
            <rFont val="Tahoma"/>
            <family val="2"/>
          </rPr>
          <t xml:space="preserve">
 Producto de la operación </t>
        </r>
      </text>
    </comment>
    <comment ref="K35" authorId="0" shapeId="0" xr:uid="{00000000-0006-0000-1A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1A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B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B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B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B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B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B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B00-000013000000}">
      <text>
        <r>
          <rPr>
            <b/>
            <sz val="9"/>
            <color indexed="81"/>
            <rFont val="Tahoma"/>
            <family val="2"/>
          </rPr>
          <t>Mensual
trimestral
semestral:</t>
        </r>
        <r>
          <rPr>
            <sz val="9"/>
            <color indexed="81"/>
            <rFont val="Tahoma"/>
            <family val="2"/>
          </rPr>
          <t xml:space="preserve">
</t>
        </r>
      </text>
    </comment>
    <comment ref="H35" authorId="0" shapeId="0" xr:uid="{00000000-0006-0000-1B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B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B00-000016000000}">
      <text>
        <r>
          <rPr>
            <b/>
            <sz val="9"/>
            <color indexed="81"/>
            <rFont val="Tahoma"/>
            <family val="2"/>
          </rPr>
          <t>Resultado:</t>
        </r>
        <r>
          <rPr>
            <sz val="9"/>
            <color indexed="81"/>
            <rFont val="Tahoma"/>
            <family val="2"/>
          </rPr>
          <t xml:space="preserve">
 Producto de la operación </t>
        </r>
      </text>
    </comment>
    <comment ref="K35" authorId="0" shapeId="0" xr:uid="{00000000-0006-0000-1B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xr:uid="{00000000-0006-0000-1B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C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C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C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C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C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C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C00-000013000000}">
      <text>
        <r>
          <rPr>
            <b/>
            <sz val="9"/>
            <color indexed="81"/>
            <rFont val="Tahoma"/>
            <family val="2"/>
          </rPr>
          <t>Mensual
trimestral
semestral:</t>
        </r>
        <r>
          <rPr>
            <sz val="9"/>
            <color indexed="81"/>
            <rFont val="Tahoma"/>
            <family val="2"/>
          </rPr>
          <t xml:space="preserve">
</t>
        </r>
      </text>
    </comment>
    <comment ref="H35" authorId="0" shapeId="0" xr:uid="{00000000-0006-0000-1C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C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C00-000016000000}">
      <text>
        <r>
          <rPr>
            <b/>
            <sz val="9"/>
            <color indexed="81"/>
            <rFont val="Tahoma"/>
            <family val="2"/>
          </rPr>
          <t>Resultado:</t>
        </r>
        <r>
          <rPr>
            <sz val="9"/>
            <color indexed="81"/>
            <rFont val="Tahoma"/>
            <family val="2"/>
          </rPr>
          <t xml:space="preserve">
 Producto de la operación </t>
        </r>
      </text>
    </comment>
    <comment ref="K35" authorId="0" shapeId="0" xr:uid="{00000000-0006-0000-1C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xr:uid="{00000000-0006-0000-1C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0" authorId="0" shapeId="0" xr:uid="{00000000-0006-0000-0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xr:uid="{00000000-0006-0000-0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xr:uid="{00000000-0006-0000-0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xr:uid="{00000000-0006-0000-02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xr:uid="{00000000-0006-0000-0200-000013000000}">
      <text>
        <r>
          <rPr>
            <b/>
            <sz val="9"/>
            <color indexed="81"/>
            <rFont val="Tahoma"/>
            <family val="2"/>
          </rPr>
          <t>Mensual
trimestral
semetral:</t>
        </r>
        <r>
          <rPr>
            <sz val="9"/>
            <color indexed="81"/>
            <rFont val="Tahoma"/>
            <family val="2"/>
          </rPr>
          <t xml:space="preserve">
</t>
        </r>
      </text>
    </comment>
    <comment ref="H35" authorId="0" shapeId="0" xr:uid="{00000000-0006-0000-02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2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200-000016000000}">
      <text>
        <r>
          <rPr>
            <b/>
            <sz val="9"/>
            <color indexed="81"/>
            <rFont val="Tahoma"/>
            <family val="2"/>
          </rPr>
          <t>Reultado:</t>
        </r>
        <r>
          <rPr>
            <sz val="9"/>
            <color indexed="81"/>
            <rFont val="Tahoma"/>
            <family val="2"/>
          </rPr>
          <t xml:space="preserve">
 Producto de la operación </t>
        </r>
      </text>
    </comment>
    <comment ref="K35" authorId="0" shapeId="0" xr:uid="{00000000-0006-0000-02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xr:uid="{00000000-0006-0000-02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D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D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D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D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D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D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D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D00-000013000000}">
      <text>
        <r>
          <rPr>
            <b/>
            <sz val="9"/>
            <color indexed="81"/>
            <rFont val="Tahoma"/>
            <family val="2"/>
          </rPr>
          <t>Mensual
trimestral
semestral:</t>
        </r>
        <r>
          <rPr>
            <sz val="9"/>
            <color indexed="81"/>
            <rFont val="Tahoma"/>
            <family val="2"/>
          </rPr>
          <t xml:space="preserve">
</t>
        </r>
      </text>
    </comment>
    <comment ref="I35" authorId="0" shapeId="0" xr:uid="{00000000-0006-0000-1D00-000014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D00-000015000000}">
      <text>
        <r>
          <rPr>
            <b/>
            <sz val="9"/>
            <color indexed="81"/>
            <rFont val="Tahoma"/>
            <family val="2"/>
          </rPr>
          <t>Resultado:</t>
        </r>
        <r>
          <rPr>
            <sz val="9"/>
            <color indexed="81"/>
            <rFont val="Tahoma"/>
            <family val="2"/>
          </rPr>
          <t xml:space="preserve">
 Producto de la operación </t>
        </r>
      </text>
    </comment>
    <comment ref="K35" authorId="0" shapeId="0" xr:uid="{00000000-0006-0000-1D00-000016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3" authorId="0" shapeId="0" xr:uid="{00000000-0006-0000-1D00-000017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E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E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E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E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E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E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E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E00-000013000000}">
      <text>
        <r>
          <rPr>
            <b/>
            <sz val="9"/>
            <color indexed="81"/>
            <rFont val="Tahoma"/>
            <family val="2"/>
          </rPr>
          <t>Mensual
trimestral
semestral:</t>
        </r>
        <r>
          <rPr>
            <sz val="9"/>
            <color indexed="81"/>
            <rFont val="Tahoma"/>
            <family val="2"/>
          </rPr>
          <t xml:space="preserve">
</t>
        </r>
      </text>
    </comment>
    <comment ref="H35" authorId="0" shapeId="0" xr:uid="{00000000-0006-0000-1E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E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E00-000016000000}">
      <text>
        <r>
          <rPr>
            <b/>
            <sz val="9"/>
            <color indexed="81"/>
            <rFont val="Tahoma"/>
            <family val="2"/>
          </rPr>
          <t>Resultado:</t>
        </r>
        <r>
          <rPr>
            <sz val="9"/>
            <color indexed="81"/>
            <rFont val="Tahoma"/>
            <family val="2"/>
          </rPr>
          <t xml:space="preserve">
 Producto de la operación </t>
        </r>
      </text>
    </comment>
    <comment ref="K35" authorId="0" shapeId="0" xr:uid="{00000000-0006-0000-1E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5" authorId="0" shapeId="0" xr:uid="{00000000-0006-0000-1E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F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F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F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1F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1F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1F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1F00-000013000000}">
      <text>
        <r>
          <rPr>
            <b/>
            <sz val="9"/>
            <color indexed="81"/>
            <rFont val="Tahoma"/>
            <family val="2"/>
          </rPr>
          <t>Mensual
trimestral
semestral:</t>
        </r>
        <r>
          <rPr>
            <sz val="9"/>
            <color indexed="81"/>
            <rFont val="Tahoma"/>
            <family val="2"/>
          </rPr>
          <t xml:space="preserve">
</t>
        </r>
      </text>
    </comment>
    <comment ref="H35" authorId="0" shapeId="0" xr:uid="{00000000-0006-0000-1F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1F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1F00-000016000000}">
      <text>
        <r>
          <rPr>
            <b/>
            <sz val="9"/>
            <color indexed="81"/>
            <rFont val="Tahoma"/>
            <family val="2"/>
          </rPr>
          <t>Resultado:</t>
        </r>
        <r>
          <rPr>
            <sz val="9"/>
            <color indexed="81"/>
            <rFont val="Tahoma"/>
            <family val="2"/>
          </rPr>
          <t xml:space="preserve">
 Producto de la operación </t>
        </r>
      </text>
    </comment>
    <comment ref="K35" authorId="0" shapeId="0" xr:uid="{00000000-0006-0000-1F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4" authorId="0" shapeId="0" xr:uid="{00000000-0006-0000-1F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0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0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0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0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0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0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000-000013000000}">
      <text>
        <r>
          <rPr>
            <b/>
            <sz val="9"/>
            <color indexed="81"/>
            <rFont val="Tahoma"/>
            <family val="2"/>
          </rPr>
          <t>Mensual
trimestral
semestral:</t>
        </r>
        <r>
          <rPr>
            <sz val="9"/>
            <color indexed="81"/>
            <rFont val="Tahoma"/>
            <family val="2"/>
          </rPr>
          <t xml:space="preserve">
</t>
        </r>
      </text>
    </comment>
    <comment ref="H35" authorId="0" shapeId="0" xr:uid="{00000000-0006-0000-20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20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2000-000016000000}">
      <text>
        <r>
          <rPr>
            <b/>
            <sz val="9"/>
            <color indexed="81"/>
            <rFont val="Tahoma"/>
            <family val="2"/>
          </rPr>
          <t>Resultado:</t>
        </r>
        <r>
          <rPr>
            <sz val="9"/>
            <color indexed="81"/>
            <rFont val="Tahoma"/>
            <family val="2"/>
          </rPr>
          <t xml:space="preserve">
 Producto de la operación </t>
        </r>
      </text>
    </comment>
    <comment ref="K35" authorId="0" shapeId="0" xr:uid="{00000000-0006-0000-20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xr:uid="{00000000-0006-0000-20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21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1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1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xr:uid="{00000000-0006-0000-2100-000006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xr:uid="{00000000-0006-0000-2100-000007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100-000008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100-000009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100-00000A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100-00000B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100-00000C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100-00000D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2100-00000E000000}">
      <text>
        <r>
          <rPr>
            <b/>
            <sz val="9"/>
            <color indexed="81"/>
            <rFont val="Tahoma"/>
            <family val="2"/>
          </rPr>
          <t>Mensual
trimestral
semestral:</t>
        </r>
        <r>
          <rPr>
            <sz val="9"/>
            <color indexed="81"/>
            <rFont val="Tahoma"/>
            <family val="2"/>
          </rPr>
          <t xml:space="preserve">
</t>
        </r>
      </text>
    </comment>
    <comment ref="H36" authorId="0" shapeId="0" xr:uid="{00000000-0006-0000-2100-00000F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2100-000010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2100-000011000000}">
      <text>
        <r>
          <rPr>
            <b/>
            <sz val="9"/>
            <color indexed="81"/>
            <rFont val="Tahoma"/>
            <family val="2"/>
          </rPr>
          <t>Resultado:</t>
        </r>
        <r>
          <rPr>
            <sz val="9"/>
            <color indexed="81"/>
            <rFont val="Tahoma"/>
            <family val="2"/>
          </rPr>
          <t xml:space="preserve">
 Producto de la operación </t>
        </r>
      </text>
    </comment>
    <comment ref="V70" authorId="0" shapeId="0" xr:uid="{00000000-0006-0000-2100-000012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xr:uid="{00000000-0006-0000-2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xr:uid="{00000000-0006-0000-2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xr:uid="{00000000-0006-0000-2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2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xr:uid="{00000000-0006-0000-2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2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2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2200-000013000000}">
      <text>
        <r>
          <rPr>
            <b/>
            <sz val="9"/>
            <color indexed="81"/>
            <rFont val="Tahoma"/>
            <family val="2"/>
          </rPr>
          <t>Mensual
trimestral
semestral:</t>
        </r>
        <r>
          <rPr>
            <sz val="9"/>
            <color indexed="81"/>
            <rFont val="Tahoma"/>
            <family val="2"/>
          </rPr>
          <t xml:space="preserve">
</t>
        </r>
      </text>
    </comment>
    <comment ref="H36" authorId="0" shapeId="0" xr:uid="{00000000-0006-0000-22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xr:uid="{00000000-0006-0000-2200-000015000000}">
      <text>
        <r>
          <rPr>
            <b/>
            <sz val="9"/>
            <color indexed="81"/>
            <rFont val="Tahoma"/>
            <family val="2"/>
          </rPr>
          <t>Resultado:</t>
        </r>
        <r>
          <rPr>
            <sz val="9"/>
            <color indexed="81"/>
            <rFont val="Tahoma"/>
            <family val="2"/>
          </rPr>
          <t xml:space="preserve">
 Producto de la operación </t>
        </r>
      </text>
    </comment>
    <comment ref="K36" authorId="0" shapeId="0" xr:uid="{00000000-0006-0000-2200-000016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xr:uid="{00000000-0006-0000-2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xr:uid="{00000000-0006-0000-2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xr:uid="{00000000-0006-0000-2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3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xr:uid="{00000000-0006-0000-2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3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xr:uid="{00000000-0006-0000-23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xr:uid="{00000000-0006-0000-23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xr:uid="{00000000-0006-0000-23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xr:uid="{00000000-0006-0000-23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xr:uid="{00000000-0006-0000-2300-000013000000}">
      <text>
        <r>
          <rPr>
            <b/>
            <sz val="9"/>
            <color indexed="81"/>
            <rFont val="Tahoma"/>
            <family val="2"/>
          </rPr>
          <t>Mensual
trimestral
semestral:</t>
        </r>
        <r>
          <rPr>
            <sz val="9"/>
            <color indexed="81"/>
            <rFont val="Tahoma"/>
            <family val="2"/>
          </rPr>
          <t xml:space="preserve">
</t>
        </r>
      </text>
    </comment>
    <comment ref="H37" authorId="0" shapeId="0" xr:uid="{00000000-0006-0000-23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xr:uid="{00000000-0006-0000-2300-000015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xr:uid="{00000000-0006-0000-2300-000016000000}">
      <text>
        <r>
          <rPr>
            <b/>
            <sz val="9"/>
            <color indexed="81"/>
            <rFont val="Tahoma"/>
            <family val="2"/>
          </rPr>
          <t>Resultado:</t>
        </r>
        <r>
          <rPr>
            <sz val="9"/>
            <color indexed="81"/>
            <rFont val="Tahoma"/>
            <family val="2"/>
          </rPr>
          <t xml:space="preserve">
 Producto de la operación </t>
        </r>
      </text>
    </comment>
    <comment ref="K37" authorId="0" shapeId="0" xr:uid="{00000000-0006-0000-23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xr:uid="{00000000-0006-0000-23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4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4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4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4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400-000013000000}">
      <text>
        <r>
          <rPr>
            <b/>
            <sz val="9"/>
            <color indexed="81"/>
            <rFont val="Tahoma"/>
            <family val="2"/>
          </rPr>
          <t>Mensual
trimestral
semetral:</t>
        </r>
        <r>
          <rPr>
            <sz val="9"/>
            <color indexed="81"/>
            <rFont val="Tahoma"/>
            <family val="2"/>
          </rPr>
          <t xml:space="preserve">
</t>
        </r>
      </text>
    </comment>
    <comment ref="H35" authorId="0" shapeId="0" xr:uid="{00000000-0006-0000-24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4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400-000016000000}">
      <text>
        <r>
          <rPr>
            <b/>
            <sz val="9"/>
            <color indexed="81"/>
            <rFont val="Tahoma"/>
            <family val="2"/>
          </rPr>
          <t>Reultado:</t>
        </r>
        <r>
          <rPr>
            <sz val="9"/>
            <color indexed="81"/>
            <rFont val="Tahoma"/>
            <family val="2"/>
          </rPr>
          <t xml:space="preserve">
 Producto de la operación </t>
        </r>
      </text>
    </comment>
    <comment ref="K35" authorId="0" shapeId="0" xr:uid="{00000000-0006-0000-24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xr:uid="{00000000-0006-0000-24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500-000013000000}">
      <text>
        <r>
          <rPr>
            <b/>
            <sz val="9"/>
            <color indexed="81"/>
            <rFont val="Tahoma"/>
            <family val="2"/>
          </rPr>
          <t>Mensual
trimestral
semetral:</t>
        </r>
        <r>
          <rPr>
            <sz val="9"/>
            <color indexed="81"/>
            <rFont val="Tahoma"/>
            <family val="2"/>
          </rPr>
          <t xml:space="preserve">
</t>
        </r>
      </text>
    </comment>
    <comment ref="H35" authorId="0" shapeId="0" xr:uid="{00000000-0006-0000-25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5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500-000016000000}">
      <text>
        <r>
          <rPr>
            <b/>
            <sz val="9"/>
            <color indexed="81"/>
            <rFont val="Tahoma"/>
            <family val="2"/>
          </rPr>
          <t>Reultado:</t>
        </r>
        <r>
          <rPr>
            <sz val="9"/>
            <color indexed="81"/>
            <rFont val="Tahoma"/>
            <family val="2"/>
          </rPr>
          <t xml:space="preserve">
 Producto de la operación </t>
        </r>
      </text>
    </comment>
    <comment ref="K35" authorId="0" shapeId="0" xr:uid="{00000000-0006-0000-2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5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6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6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6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6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600-000013000000}">
      <text>
        <r>
          <rPr>
            <b/>
            <sz val="9"/>
            <color indexed="81"/>
            <rFont val="Tahoma"/>
            <family val="2"/>
          </rPr>
          <t>Mensual
trimestral
semetral:</t>
        </r>
        <r>
          <rPr>
            <sz val="9"/>
            <color indexed="81"/>
            <rFont val="Tahoma"/>
            <family val="2"/>
          </rPr>
          <t xml:space="preserve">
</t>
        </r>
      </text>
    </comment>
    <comment ref="H35" authorId="0" shapeId="0" xr:uid="{00000000-0006-0000-26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6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600-000016000000}">
      <text>
        <r>
          <rPr>
            <b/>
            <sz val="9"/>
            <color indexed="81"/>
            <rFont val="Tahoma"/>
            <family val="2"/>
          </rPr>
          <t>Reultado:</t>
        </r>
        <r>
          <rPr>
            <sz val="9"/>
            <color indexed="81"/>
            <rFont val="Tahoma"/>
            <family val="2"/>
          </rPr>
          <t xml:space="preserve">
 Producto de la operación </t>
        </r>
      </text>
    </comment>
    <comment ref="K35" authorId="0" shapeId="0" xr:uid="{00000000-0006-0000-26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26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3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3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3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3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300-000013000000}">
      <text>
        <r>
          <rPr>
            <b/>
            <sz val="9"/>
            <color indexed="81"/>
            <rFont val="Tahoma"/>
            <family val="2"/>
          </rPr>
          <t>Mensual
trimestral
semetral:</t>
        </r>
        <r>
          <rPr>
            <sz val="9"/>
            <color indexed="81"/>
            <rFont val="Tahoma"/>
            <family val="2"/>
          </rPr>
          <t xml:space="preserve">
</t>
        </r>
      </text>
    </comment>
    <comment ref="H35" authorId="0" shapeId="0" xr:uid="{00000000-0006-0000-03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3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300-000016000000}">
      <text>
        <r>
          <rPr>
            <b/>
            <sz val="9"/>
            <color indexed="81"/>
            <rFont val="Tahoma"/>
            <family val="2"/>
          </rPr>
          <t>Reultado:</t>
        </r>
        <r>
          <rPr>
            <sz val="9"/>
            <color indexed="81"/>
            <rFont val="Tahoma"/>
            <family val="2"/>
          </rPr>
          <t xml:space="preserve">
 Producto de la operación </t>
        </r>
      </text>
    </comment>
    <comment ref="K35" authorId="0" shapeId="0" xr:uid="{00000000-0006-0000-03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xr:uid="{00000000-0006-0000-03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7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7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7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7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700-000013000000}">
      <text>
        <r>
          <rPr>
            <b/>
            <sz val="9"/>
            <color indexed="81"/>
            <rFont val="Tahoma"/>
            <family val="2"/>
          </rPr>
          <t>Mensual
trimestral
semetral:</t>
        </r>
        <r>
          <rPr>
            <sz val="9"/>
            <color indexed="81"/>
            <rFont val="Tahoma"/>
            <family val="2"/>
          </rPr>
          <t xml:space="preserve">
</t>
        </r>
      </text>
    </comment>
    <comment ref="H35" authorId="0" shapeId="0" xr:uid="{00000000-0006-0000-27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7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700-000016000000}">
      <text>
        <r>
          <rPr>
            <b/>
            <sz val="9"/>
            <color indexed="81"/>
            <rFont val="Tahoma"/>
            <family val="2"/>
          </rPr>
          <t>Reultado:</t>
        </r>
        <r>
          <rPr>
            <sz val="9"/>
            <color indexed="81"/>
            <rFont val="Tahoma"/>
            <family val="2"/>
          </rPr>
          <t xml:space="preserve">
 Producto de la operación </t>
        </r>
      </text>
    </comment>
    <comment ref="K35" authorId="0" shapeId="0" xr:uid="{00000000-0006-0000-27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xr:uid="{00000000-0006-0000-27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800-000013000000}">
      <text>
        <r>
          <rPr>
            <b/>
            <sz val="9"/>
            <color indexed="81"/>
            <rFont val="Tahoma"/>
            <family val="2"/>
          </rPr>
          <t>Mensual
trimestral
semetral:</t>
        </r>
        <r>
          <rPr>
            <sz val="9"/>
            <color indexed="81"/>
            <rFont val="Tahoma"/>
            <family val="2"/>
          </rPr>
          <t xml:space="preserve">
</t>
        </r>
      </text>
    </comment>
    <comment ref="H35" authorId="0" shapeId="0" xr:uid="{00000000-0006-0000-28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8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800-000016000000}">
      <text>
        <r>
          <rPr>
            <b/>
            <sz val="9"/>
            <color indexed="81"/>
            <rFont val="Tahoma"/>
            <family val="2"/>
          </rPr>
          <t>Reultado:</t>
        </r>
        <r>
          <rPr>
            <sz val="9"/>
            <color indexed="81"/>
            <rFont val="Tahoma"/>
            <family val="2"/>
          </rPr>
          <t xml:space="preserve">
 Producto de la operación </t>
        </r>
      </text>
    </comment>
    <comment ref="K35" authorId="0" shapeId="0" xr:uid="{00000000-0006-0000-2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8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9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9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9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9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900-000013000000}">
      <text>
        <r>
          <rPr>
            <b/>
            <sz val="9"/>
            <color indexed="81"/>
            <rFont val="Tahoma"/>
            <family val="2"/>
          </rPr>
          <t>Mensual
trimestral
semetral:</t>
        </r>
        <r>
          <rPr>
            <sz val="9"/>
            <color indexed="81"/>
            <rFont val="Tahoma"/>
            <family val="2"/>
          </rPr>
          <t xml:space="preserve">
</t>
        </r>
      </text>
    </comment>
    <comment ref="H35" authorId="0" shapeId="0" xr:uid="{00000000-0006-0000-29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9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900-000016000000}">
      <text>
        <r>
          <rPr>
            <b/>
            <sz val="9"/>
            <color indexed="81"/>
            <rFont val="Tahoma"/>
            <family val="2"/>
          </rPr>
          <t>Reultado:</t>
        </r>
        <r>
          <rPr>
            <sz val="9"/>
            <color indexed="81"/>
            <rFont val="Tahoma"/>
            <family val="2"/>
          </rPr>
          <t xml:space="preserve">
 Producto de la operación </t>
        </r>
      </text>
    </comment>
    <comment ref="K35" authorId="0" shapeId="0" xr:uid="{00000000-0006-0000-29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9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A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A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A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A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A00-000013000000}">
      <text>
        <r>
          <rPr>
            <b/>
            <sz val="9"/>
            <color indexed="81"/>
            <rFont val="Tahoma"/>
            <family val="2"/>
          </rPr>
          <t>Mensual
trimestral
semetral:</t>
        </r>
        <r>
          <rPr>
            <sz val="9"/>
            <color indexed="81"/>
            <rFont val="Tahoma"/>
            <family val="2"/>
          </rPr>
          <t xml:space="preserve">
</t>
        </r>
      </text>
    </comment>
    <comment ref="H35" authorId="0" shapeId="0" xr:uid="{00000000-0006-0000-2A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A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A00-000016000000}">
      <text>
        <r>
          <rPr>
            <b/>
            <sz val="9"/>
            <color indexed="81"/>
            <rFont val="Tahoma"/>
            <family val="2"/>
          </rPr>
          <t>Reultado:</t>
        </r>
        <r>
          <rPr>
            <sz val="9"/>
            <color indexed="81"/>
            <rFont val="Tahoma"/>
            <family val="2"/>
          </rPr>
          <t xml:space="preserve">
 Producto de la operación </t>
        </r>
      </text>
    </comment>
    <comment ref="K35" authorId="0" shapeId="0" xr:uid="{00000000-0006-0000-2A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xr:uid="{00000000-0006-0000-2A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B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B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B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B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B00-000013000000}">
      <text>
        <r>
          <rPr>
            <b/>
            <sz val="9"/>
            <color indexed="81"/>
            <rFont val="Tahoma"/>
            <family val="2"/>
          </rPr>
          <t>Mensual
trimestral
semetral:</t>
        </r>
        <r>
          <rPr>
            <sz val="9"/>
            <color indexed="81"/>
            <rFont val="Tahoma"/>
            <family val="2"/>
          </rPr>
          <t xml:space="preserve">
</t>
        </r>
      </text>
    </comment>
    <comment ref="H35" authorId="0" shapeId="0" xr:uid="{00000000-0006-0000-2B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B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B00-000016000000}">
      <text>
        <r>
          <rPr>
            <b/>
            <sz val="9"/>
            <color indexed="81"/>
            <rFont val="Tahoma"/>
            <family val="2"/>
          </rPr>
          <t>Reultado:</t>
        </r>
        <r>
          <rPr>
            <sz val="9"/>
            <color indexed="81"/>
            <rFont val="Tahoma"/>
            <family val="2"/>
          </rPr>
          <t xml:space="preserve">
 Producto de la operación </t>
        </r>
      </text>
    </comment>
    <comment ref="K35" authorId="0" shapeId="0" xr:uid="{00000000-0006-0000-2B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2B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C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C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C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C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C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C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C00-000013000000}">
      <text>
        <r>
          <rPr>
            <b/>
            <sz val="9"/>
            <color indexed="81"/>
            <rFont val="Tahoma"/>
            <family val="2"/>
          </rPr>
          <t>Mensual
trimestral
semetral:</t>
        </r>
        <r>
          <rPr>
            <sz val="9"/>
            <color indexed="81"/>
            <rFont val="Tahoma"/>
            <family val="2"/>
          </rPr>
          <t xml:space="preserve">
</t>
        </r>
      </text>
    </comment>
    <comment ref="H35" authorId="0" shapeId="0" xr:uid="{00000000-0006-0000-2C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C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2C00-000016000000}">
      <text>
        <r>
          <rPr>
            <b/>
            <sz val="9"/>
            <color indexed="81"/>
            <rFont val="Tahoma"/>
            <family val="2"/>
          </rPr>
          <t>Reultado:</t>
        </r>
        <r>
          <rPr>
            <sz val="9"/>
            <color indexed="81"/>
            <rFont val="Tahoma"/>
            <family val="2"/>
          </rPr>
          <t xml:space="preserve">
 Producto de la operación </t>
        </r>
      </text>
    </comment>
    <comment ref="K35" authorId="0" shapeId="0" xr:uid="{00000000-0006-0000-2C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xr:uid="{00000000-0006-0000-2C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D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D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D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D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D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D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D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2D00-000013000000}">
      <text>
        <r>
          <rPr>
            <b/>
            <sz val="9"/>
            <color indexed="81"/>
            <rFont val="Tahoma"/>
            <family val="2"/>
          </rPr>
          <t>Mensual
trimestral
semetral:</t>
        </r>
        <r>
          <rPr>
            <sz val="9"/>
            <color indexed="81"/>
            <rFont val="Tahoma"/>
            <family val="2"/>
          </rPr>
          <t xml:space="preserve">
</t>
        </r>
      </text>
    </comment>
    <comment ref="H35" authorId="0" shapeId="0" xr:uid="{00000000-0006-0000-2D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2D00-000015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5" authorId="0" shapeId="0" xr:uid="{00000000-0006-0000-2D00-000016000000}">
      <text>
        <r>
          <rPr>
            <b/>
            <sz val="9"/>
            <color indexed="81"/>
            <rFont val="Tahoma"/>
            <family val="2"/>
          </rPr>
          <t>Reultado:</t>
        </r>
        <r>
          <rPr>
            <sz val="9"/>
            <color indexed="81"/>
            <rFont val="Tahoma"/>
            <family val="2"/>
          </rPr>
          <t xml:space="preserve">
 Producto de la operación </t>
        </r>
      </text>
    </comment>
    <comment ref="K35" authorId="0" shapeId="0" xr:uid="{00000000-0006-0000-2D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xr:uid="{00000000-0006-0000-2D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E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E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E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E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E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E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E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2E00-000013000000}">
      <text>
        <r>
          <rPr>
            <b/>
            <sz val="9"/>
            <color indexed="81"/>
            <rFont val="Tahoma"/>
            <family val="2"/>
          </rPr>
          <t>Mensual
trimestral
semestral:</t>
        </r>
        <r>
          <rPr>
            <sz val="9"/>
            <color indexed="81"/>
            <rFont val="Tahoma"/>
            <family val="2"/>
          </rPr>
          <t xml:space="preserve">
</t>
        </r>
      </text>
    </comment>
    <comment ref="H36" authorId="0" shapeId="0" xr:uid="{00000000-0006-0000-2E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2E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2E00-000016000000}">
      <text>
        <r>
          <rPr>
            <b/>
            <sz val="9"/>
            <color indexed="81"/>
            <rFont val="Tahoma"/>
            <family val="2"/>
          </rPr>
          <t>Resultado:</t>
        </r>
        <r>
          <rPr>
            <sz val="9"/>
            <color indexed="81"/>
            <rFont val="Tahoma"/>
            <family val="2"/>
          </rPr>
          <t xml:space="preserve">
 Producto de la operación </t>
        </r>
      </text>
    </comment>
    <comment ref="K36" authorId="0" shapeId="0" xr:uid="{00000000-0006-0000-2E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xr:uid="{00000000-0006-0000-2E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F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F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F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F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F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F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2F00-000013000000}">
      <text>
        <r>
          <rPr>
            <b/>
            <sz val="9"/>
            <color indexed="81"/>
            <rFont val="Tahoma"/>
            <family val="2"/>
          </rPr>
          <t>Mensual
trimestral
semestral:</t>
        </r>
        <r>
          <rPr>
            <sz val="9"/>
            <color indexed="81"/>
            <rFont val="Tahoma"/>
            <family val="2"/>
          </rPr>
          <t xml:space="preserve">
</t>
        </r>
      </text>
    </comment>
    <comment ref="H36" authorId="0" shapeId="0" xr:uid="{00000000-0006-0000-2F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2F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2F00-000016000000}">
      <text>
        <r>
          <rPr>
            <b/>
            <sz val="9"/>
            <color indexed="81"/>
            <rFont val="Tahoma"/>
            <family val="2"/>
          </rPr>
          <t>Resultado:</t>
        </r>
        <r>
          <rPr>
            <sz val="9"/>
            <color indexed="81"/>
            <rFont val="Tahoma"/>
            <family val="2"/>
          </rPr>
          <t xml:space="preserve">
 Producto de la operación </t>
        </r>
      </text>
    </comment>
    <comment ref="K36" authorId="0" shapeId="0" xr:uid="{00000000-0006-0000-2F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2F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0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3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0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0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0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0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0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3000-000013000000}">
      <text>
        <r>
          <rPr>
            <b/>
            <sz val="9"/>
            <color indexed="81"/>
            <rFont val="Tahoma"/>
            <family val="2"/>
          </rPr>
          <t>Mensual
trimestral
semestral:</t>
        </r>
        <r>
          <rPr>
            <sz val="9"/>
            <color indexed="81"/>
            <rFont val="Tahoma"/>
            <family val="2"/>
          </rPr>
          <t xml:space="preserve">
</t>
        </r>
      </text>
    </comment>
    <comment ref="H36" authorId="0" shapeId="0" xr:uid="{00000000-0006-0000-30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30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3000-000016000000}">
      <text>
        <r>
          <rPr>
            <b/>
            <sz val="9"/>
            <color indexed="81"/>
            <rFont val="Tahoma"/>
            <family val="2"/>
          </rPr>
          <t>Resultado:</t>
        </r>
        <r>
          <rPr>
            <sz val="9"/>
            <color indexed="81"/>
            <rFont val="Tahoma"/>
            <family val="2"/>
          </rPr>
          <t xml:space="preserve">
 Producto de la operación </t>
        </r>
      </text>
    </comment>
    <comment ref="K36" authorId="0" shapeId="0" xr:uid="{00000000-0006-0000-30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xr:uid="{00000000-0006-0000-30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9" authorId="0" shapeId="0" xr:uid="{00000000-0006-0000-0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xr:uid="{00000000-0006-0000-0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xr:uid="{00000000-0006-0000-0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xr:uid="{00000000-0006-0000-0400-000004000000}">
      <text>
        <r>
          <rPr>
            <b/>
            <sz val="9"/>
            <color indexed="81"/>
            <rFont val="Tahoma"/>
            <family val="2"/>
          </rPr>
          <t>Objetivo:</t>
        </r>
        <r>
          <rPr>
            <sz val="9"/>
            <color indexed="81"/>
            <rFont val="Tahoma"/>
            <family val="2"/>
          </rPr>
          <t xml:space="preserve"> Señala el para qué se establece el indicador y qué mide.
</t>
        </r>
      </text>
    </comment>
    <comment ref="C17" authorId="0" shapeId="0" xr:uid="{00000000-0006-0000-0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xr:uid="{00000000-0006-0000-0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xr:uid="{00000000-0006-0000-0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xr:uid="{00000000-0006-0000-0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xr:uid="{00000000-0006-0000-0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xr:uid="{00000000-0006-0000-0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xr:uid="{00000000-0006-0000-0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xr:uid="{00000000-0006-0000-0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xr:uid="{00000000-0006-0000-0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xr:uid="{00000000-0006-0000-0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xr:uid="{00000000-0006-0000-0400-00000F000000}">
      <text>
        <r>
          <rPr>
            <b/>
            <sz val="9"/>
            <color indexed="81"/>
            <rFont val="Tahoma"/>
            <family val="2"/>
          </rPr>
          <t>Mensual
trimestral
semetral:</t>
        </r>
        <r>
          <rPr>
            <sz val="9"/>
            <color indexed="81"/>
            <rFont val="Tahoma"/>
            <family val="2"/>
          </rPr>
          <t xml:space="preserve">
</t>
        </r>
      </text>
    </comment>
    <comment ref="H35" authorId="0" shapeId="0" xr:uid="{00000000-0006-0000-04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4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400-000012000000}">
      <text>
        <r>
          <rPr>
            <b/>
            <sz val="9"/>
            <color indexed="81"/>
            <rFont val="Tahoma"/>
            <family val="2"/>
          </rPr>
          <t>Reultado:</t>
        </r>
        <r>
          <rPr>
            <sz val="9"/>
            <color indexed="81"/>
            <rFont val="Tahoma"/>
            <family val="2"/>
          </rPr>
          <t xml:space="preserve">
 Producto de la operación </t>
        </r>
      </text>
    </comment>
    <comment ref="K35" authorId="0" shapeId="0" xr:uid="{00000000-0006-0000-04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xr:uid="{00000000-0006-0000-04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1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3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1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1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1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1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1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3100-000013000000}">
      <text>
        <r>
          <rPr>
            <b/>
            <sz val="9"/>
            <color indexed="81"/>
            <rFont val="Tahoma"/>
            <family val="2"/>
          </rPr>
          <t>Mensual
trimestral
semestral:</t>
        </r>
        <r>
          <rPr>
            <sz val="9"/>
            <color indexed="81"/>
            <rFont val="Tahoma"/>
            <family val="2"/>
          </rPr>
          <t xml:space="preserve">
</t>
        </r>
      </text>
    </comment>
    <comment ref="H36" authorId="0" shapeId="0" xr:uid="{00000000-0006-0000-31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31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3100-000016000000}">
      <text>
        <r>
          <rPr>
            <b/>
            <sz val="9"/>
            <color indexed="81"/>
            <rFont val="Tahoma"/>
            <family val="2"/>
          </rPr>
          <t>Resultado:</t>
        </r>
        <r>
          <rPr>
            <sz val="9"/>
            <color indexed="81"/>
            <rFont val="Tahoma"/>
            <family val="2"/>
          </rPr>
          <t xml:space="preserve">
 Producto de la operación </t>
        </r>
      </text>
    </comment>
    <comment ref="K36" authorId="0" shapeId="0" xr:uid="{00000000-0006-0000-31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31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2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2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200-000013000000}">
      <text>
        <r>
          <rPr>
            <b/>
            <sz val="9"/>
            <color indexed="81"/>
            <rFont val="Tahoma"/>
            <family val="2"/>
          </rPr>
          <t>Mensual
trimestral
semetral:</t>
        </r>
        <r>
          <rPr>
            <sz val="9"/>
            <color indexed="81"/>
            <rFont val="Tahoma"/>
            <family val="2"/>
          </rPr>
          <t xml:space="preserve">
</t>
        </r>
      </text>
    </comment>
    <comment ref="H35" authorId="0" shapeId="0" xr:uid="{00000000-0006-0000-32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2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200-000016000000}">
      <text>
        <r>
          <rPr>
            <b/>
            <sz val="9"/>
            <color indexed="81"/>
            <rFont val="Tahoma"/>
            <family val="2"/>
          </rPr>
          <t>Reultado:</t>
        </r>
        <r>
          <rPr>
            <sz val="9"/>
            <color indexed="81"/>
            <rFont val="Tahoma"/>
            <family val="2"/>
          </rPr>
          <t xml:space="preserve">
 Producto de la operación </t>
        </r>
      </text>
    </comment>
    <comment ref="K35" authorId="0" shapeId="0" xr:uid="{00000000-0006-0000-32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xr:uid="{00000000-0006-0000-32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3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3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3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3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300-000013000000}">
      <text>
        <r>
          <rPr>
            <b/>
            <sz val="9"/>
            <color indexed="81"/>
            <rFont val="Tahoma"/>
            <family val="2"/>
          </rPr>
          <t>Mensual
trimestral
semetral:</t>
        </r>
        <r>
          <rPr>
            <sz val="9"/>
            <color indexed="81"/>
            <rFont val="Tahoma"/>
            <family val="2"/>
          </rPr>
          <t xml:space="preserve">
</t>
        </r>
      </text>
    </comment>
    <comment ref="H35" authorId="0" shapeId="0" xr:uid="{00000000-0006-0000-33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3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300-000016000000}">
      <text>
        <r>
          <rPr>
            <b/>
            <sz val="9"/>
            <color indexed="81"/>
            <rFont val="Tahoma"/>
            <family val="2"/>
          </rPr>
          <t>Reultado:</t>
        </r>
        <r>
          <rPr>
            <sz val="9"/>
            <color indexed="81"/>
            <rFont val="Tahoma"/>
            <family val="2"/>
          </rPr>
          <t xml:space="preserve">
 Producto de la operación </t>
        </r>
      </text>
    </comment>
    <comment ref="K35" authorId="0" shapeId="0" xr:uid="{00000000-0006-0000-33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xr:uid="{00000000-0006-0000-33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4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4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4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4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400-000013000000}">
      <text>
        <r>
          <rPr>
            <b/>
            <sz val="9"/>
            <color indexed="81"/>
            <rFont val="Tahoma"/>
            <family val="2"/>
          </rPr>
          <t>Mensual
trimestral
semetral:</t>
        </r>
        <r>
          <rPr>
            <sz val="9"/>
            <color indexed="81"/>
            <rFont val="Tahoma"/>
            <family val="2"/>
          </rPr>
          <t xml:space="preserve">
</t>
        </r>
      </text>
    </comment>
    <comment ref="H35" authorId="0" shapeId="0" xr:uid="{00000000-0006-0000-34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4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400-000016000000}">
      <text>
        <r>
          <rPr>
            <b/>
            <sz val="9"/>
            <color indexed="81"/>
            <rFont val="Tahoma"/>
            <family val="2"/>
          </rPr>
          <t>Reultado:</t>
        </r>
        <r>
          <rPr>
            <sz val="9"/>
            <color indexed="81"/>
            <rFont val="Tahoma"/>
            <family val="2"/>
          </rPr>
          <t xml:space="preserve">
 Producto de la operación </t>
        </r>
      </text>
    </comment>
    <comment ref="K35" authorId="0" shapeId="0" xr:uid="{00000000-0006-0000-34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xr:uid="{00000000-0006-0000-34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500-000013000000}">
      <text>
        <r>
          <rPr>
            <b/>
            <sz val="9"/>
            <color indexed="81"/>
            <rFont val="Tahoma"/>
            <family val="2"/>
          </rPr>
          <t>Mensual
trimestral
semetral:</t>
        </r>
        <r>
          <rPr>
            <sz val="9"/>
            <color indexed="81"/>
            <rFont val="Tahoma"/>
            <family val="2"/>
          </rPr>
          <t xml:space="preserve">
</t>
        </r>
      </text>
    </comment>
    <comment ref="H35" authorId="0" shapeId="0" xr:uid="{00000000-0006-0000-35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5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500-000016000000}">
      <text>
        <r>
          <rPr>
            <b/>
            <sz val="9"/>
            <color indexed="81"/>
            <rFont val="Tahoma"/>
            <family val="2"/>
          </rPr>
          <t>Reultado:</t>
        </r>
        <r>
          <rPr>
            <sz val="9"/>
            <color indexed="81"/>
            <rFont val="Tahoma"/>
            <family val="2"/>
          </rPr>
          <t xml:space="preserve">
 Producto de la operación </t>
        </r>
      </text>
    </comment>
    <comment ref="K35" authorId="0" shapeId="0" xr:uid="{00000000-0006-0000-3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xr:uid="{00000000-0006-0000-35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6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6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6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6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600-000013000000}">
      <text>
        <r>
          <rPr>
            <b/>
            <sz val="9"/>
            <color indexed="81"/>
            <rFont val="Tahoma"/>
            <family val="2"/>
          </rPr>
          <t>Mensual
trimestral
semetral:</t>
        </r>
        <r>
          <rPr>
            <sz val="9"/>
            <color indexed="81"/>
            <rFont val="Tahoma"/>
            <family val="2"/>
          </rPr>
          <t xml:space="preserve">
</t>
        </r>
      </text>
    </comment>
    <comment ref="H35" authorId="0" shapeId="0" xr:uid="{00000000-0006-0000-36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6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600-000016000000}">
      <text>
        <r>
          <rPr>
            <b/>
            <sz val="9"/>
            <color indexed="81"/>
            <rFont val="Tahoma"/>
            <family val="2"/>
          </rPr>
          <t>Reultado:</t>
        </r>
        <r>
          <rPr>
            <sz val="9"/>
            <color indexed="81"/>
            <rFont val="Tahoma"/>
            <family val="2"/>
          </rPr>
          <t xml:space="preserve">
 Producto de la operación </t>
        </r>
      </text>
    </comment>
    <comment ref="K35" authorId="0" shapeId="0" xr:uid="{00000000-0006-0000-36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2" authorId="0" shapeId="0" xr:uid="{00000000-0006-0000-36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7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7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7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7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700-000013000000}">
      <text>
        <r>
          <rPr>
            <b/>
            <sz val="9"/>
            <color indexed="81"/>
            <rFont val="Tahoma"/>
            <family val="2"/>
          </rPr>
          <t>Mensual
trimestral
semetral:</t>
        </r>
        <r>
          <rPr>
            <sz val="9"/>
            <color indexed="81"/>
            <rFont val="Tahoma"/>
            <family val="2"/>
          </rPr>
          <t xml:space="preserve">
</t>
        </r>
      </text>
    </comment>
    <comment ref="H35" authorId="0" shapeId="0" xr:uid="{00000000-0006-0000-37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7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700-000016000000}">
      <text>
        <r>
          <rPr>
            <b/>
            <sz val="9"/>
            <color indexed="81"/>
            <rFont val="Tahoma"/>
            <family val="2"/>
          </rPr>
          <t>Reultado:</t>
        </r>
        <r>
          <rPr>
            <sz val="9"/>
            <color indexed="81"/>
            <rFont val="Tahoma"/>
            <family val="2"/>
          </rPr>
          <t xml:space="preserve">
 Producto de la operación </t>
        </r>
      </text>
    </comment>
    <comment ref="K35" authorId="0" shapeId="0" xr:uid="{00000000-0006-0000-37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37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800-000013000000}">
      <text>
        <r>
          <rPr>
            <b/>
            <sz val="9"/>
            <color indexed="81"/>
            <rFont val="Tahoma"/>
            <family val="2"/>
          </rPr>
          <t>Mensual
trimestral
semetral:</t>
        </r>
        <r>
          <rPr>
            <sz val="9"/>
            <color indexed="81"/>
            <rFont val="Tahoma"/>
            <family val="2"/>
          </rPr>
          <t xml:space="preserve">
</t>
        </r>
      </text>
    </comment>
    <comment ref="H35" authorId="0" shapeId="0" xr:uid="{00000000-0006-0000-38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38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800-000016000000}">
      <text>
        <r>
          <rPr>
            <b/>
            <sz val="9"/>
            <color indexed="81"/>
            <rFont val="Tahoma"/>
            <family val="2"/>
          </rPr>
          <t>Reultado:</t>
        </r>
        <r>
          <rPr>
            <sz val="9"/>
            <color indexed="81"/>
            <rFont val="Tahoma"/>
            <family val="2"/>
          </rPr>
          <t xml:space="preserve">
 Producto de la operación </t>
        </r>
      </text>
    </comment>
    <comment ref="K35" authorId="0" shapeId="0" xr:uid="{00000000-0006-0000-3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xr:uid="{00000000-0006-0000-38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3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3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3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3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3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3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3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3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3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3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3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3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3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3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39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39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39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39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3900-000013000000}">
      <text>
        <r>
          <rPr>
            <b/>
            <sz val="9"/>
            <color indexed="81"/>
            <rFont val="Tahoma"/>
            <family val="2"/>
          </rPr>
          <t>Mensual
trimestral
semetral:</t>
        </r>
        <r>
          <rPr>
            <sz val="9"/>
            <color indexed="81"/>
            <rFont val="Tahoma"/>
            <family val="2"/>
          </rPr>
          <t xml:space="preserve">
</t>
        </r>
      </text>
    </comment>
    <comment ref="H35" authorId="0" shapeId="0" xr:uid="{00000000-0006-0000-3900-00001400000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xr:uid="{00000000-0006-0000-39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3900-000016000000}">
      <text>
        <r>
          <rPr>
            <b/>
            <sz val="9"/>
            <color indexed="81"/>
            <rFont val="Tahoma"/>
            <family val="2"/>
          </rPr>
          <t>Reultado:</t>
        </r>
        <r>
          <rPr>
            <sz val="9"/>
            <color indexed="81"/>
            <rFont val="Tahoma"/>
            <family val="2"/>
          </rPr>
          <t xml:space="preserve">
 Producto de la operación </t>
        </r>
      </text>
    </comment>
    <comment ref="K35" authorId="0" shapeId="0" xr:uid="{00000000-0006-0000-39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xr:uid="{00000000-0006-0000-39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0" authorId="0" shapeId="0" xr:uid="{00000000-0006-0000-0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xr:uid="{00000000-0006-0000-0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xr:uid="{00000000-0006-0000-0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xr:uid="{00000000-0006-0000-0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xr:uid="{00000000-0006-0000-0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xr:uid="{00000000-0006-0000-0500-000013000000}">
      <text>
        <r>
          <rPr>
            <b/>
            <sz val="9"/>
            <color indexed="81"/>
            <rFont val="Tahoma"/>
            <family val="2"/>
          </rPr>
          <t>Mensual
trimestral
semetral:</t>
        </r>
        <r>
          <rPr>
            <sz val="9"/>
            <color indexed="81"/>
            <rFont val="Tahoma"/>
            <family val="2"/>
          </rPr>
          <t xml:space="preserve">
</t>
        </r>
      </text>
    </comment>
    <comment ref="H35" authorId="0" shapeId="0" xr:uid="{00000000-0006-0000-05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5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500-000016000000}">
      <text>
        <r>
          <rPr>
            <b/>
            <sz val="9"/>
            <color indexed="81"/>
            <rFont val="Tahoma"/>
            <family val="2"/>
          </rPr>
          <t>Reultado:</t>
        </r>
        <r>
          <rPr>
            <sz val="9"/>
            <color indexed="81"/>
            <rFont val="Tahoma"/>
            <family val="2"/>
          </rPr>
          <t xml:space="preserve">
 Producto de la operación </t>
        </r>
      </text>
    </comment>
    <comment ref="K35" authorId="0" shapeId="0" xr:uid="{00000000-0006-0000-0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xr:uid="{00000000-0006-0000-05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6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6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6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6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6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6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600-000013000000}">
      <text>
        <r>
          <rPr>
            <b/>
            <sz val="9"/>
            <color indexed="81"/>
            <rFont val="Tahoma"/>
            <family val="2"/>
          </rPr>
          <t>Mensual
trimestral
semestral:</t>
        </r>
        <r>
          <rPr>
            <sz val="9"/>
            <color indexed="81"/>
            <rFont val="Tahoma"/>
            <family val="2"/>
          </rPr>
          <t xml:space="preserve">
</t>
        </r>
      </text>
    </comment>
    <comment ref="H35" authorId="0" shapeId="0" xr:uid="{00000000-0006-0000-06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6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600-000016000000}">
      <text>
        <r>
          <rPr>
            <b/>
            <sz val="9"/>
            <color indexed="81"/>
            <rFont val="Tahoma"/>
            <family val="2"/>
          </rPr>
          <t>Resultado:</t>
        </r>
        <r>
          <rPr>
            <sz val="9"/>
            <color indexed="81"/>
            <rFont val="Tahoma"/>
            <family val="2"/>
          </rPr>
          <t xml:space="preserve">
 Producto de la operación </t>
        </r>
      </text>
    </comment>
    <comment ref="K35" authorId="0" shapeId="0" xr:uid="{00000000-0006-0000-06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6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7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7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7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7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7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7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700-000013000000}">
      <text>
        <r>
          <rPr>
            <b/>
            <sz val="9"/>
            <color indexed="81"/>
            <rFont val="Tahoma"/>
            <family val="2"/>
          </rPr>
          <t>Mensual
trimestral
semestral:</t>
        </r>
        <r>
          <rPr>
            <sz val="9"/>
            <color indexed="81"/>
            <rFont val="Tahoma"/>
            <family val="2"/>
          </rPr>
          <t xml:space="preserve">
</t>
        </r>
      </text>
    </comment>
    <comment ref="H35" authorId="0" shapeId="0" xr:uid="{00000000-0006-0000-07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7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700-000016000000}">
      <text>
        <r>
          <rPr>
            <b/>
            <sz val="9"/>
            <color indexed="81"/>
            <rFont val="Tahoma"/>
            <family val="2"/>
          </rPr>
          <t>Resultado:</t>
        </r>
        <r>
          <rPr>
            <sz val="9"/>
            <color indexed="81"/>
            <rFont val="Tahoma"/>
            <family val="2"/>
          </rPr>
          <t xml:space="preserve">
 Producto de la operación </t>
        </r>
      </text>
    </comment>
    <comment ref="K35" authorId="0" shapeId="0" xr:uid="{00000000-0006-0000-07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00000000-0006-0000-07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800-000013000000}">
      <text>
        <r>
          <rPr>
            <b/>
            <sz val="9"/>
            <color indexed="81"/>
            <rFont val="Tahoma"/>
            <family val="2"/>
          </rPr>
          <t>Mensual
trimestral
semetral:</t>
        </r>
        <r>
          <rPr>
            <sz val="9"/>
            <color indexed="81"/>
            <rFont val="Tahoma"/>
            <family val="2"/>
          </rPr>
          <t xml:space="preserve">
</t>
        </r>
      </text>
    </comment>
    <comment ref="H35" authorId="0" shapeId="0" xr:uid="{00000000-0006-0000-0800-000014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0000000-0006-0000-0800-00001500000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00000000-0006-0000-0800-000016000000}">
      <text>
        <r>
          <rPr>
            <b/>
            <sz val="9"/>
            <color indexed="81"/>
            <rFont val="Tahoma"/>
            <family val="2"/>
          </rPr>
          <t>Reultado:</t>
        </r>
        <r>
          <rPr>
            <sz val="9"/>
            <color indexed="81"/>
            <rFont val="Tahoma"/>
            <family val="2"/>
          </rPr>
          <t xml:space="preserve">
 Producto de la operación </t>
        </r>
      </text>
    </comment>
    <comment ref="K35" authorId="0" shapeId="0" xr:uid="{00000000-0006-0000-0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00000000-0006-0000-08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<sst xmlns="http://schemas.openxmlformats.org/spreadsheetml/2006/main" count="4652" uniqueCount="1016">
  <si>
    <t>INDICADORES DE GESTION VIGENCIA 2022</t>
  </si>
  <si>
    <t>Deficiente</t>
  </si>
  <si>
    <t>Mejorable</t>
  </si>
  <si>
    <t>Apropiado</t>
  </si>
  <si>
    <t xml:space="preserve">                 PRIMER TRIMESTRE</t>
  </si>
  <si>
    <t>ITEM</t>
  </si>
  <si>
    <t>PROCESO</t>
  </si>
  <si>
    <t>NOMBRE INDICADOR</t>
  </si>
  <si>
    <t>CODIGO</t>
  </si>
  <si>
    <t>PERIODICIDAD</t>
  </si>
  <si>
    <t>FÓRMULA</t>
  </si>
  <si>
    <t>Min</t>
  </si>
  <si>
    <t>Max</t>
  </si>
  <si>
    <t>NUMERADOR</t>
  </si>
  <si>
    <t xml:space="preserve">DENOMINADOR </t>
  </si>
  <si>
    <t>DIRECCIONAMIENTO ESTRATÉGICO E INNOVACIÓN</t>
  </si>
  <si>
    <t xml:space="preserve">PRODUCTOS DE DIRECCIONAMIENTO ESTRATÉGICO CUMPLIDOS </t>
  </si>
  <si>
    <t>DESI-IND-001</t>
  </si>
  <si>
    <t xml:space="preserve">Trimestral </t>
  </si>
  <si>
    <t>(Número de productos entregados en los términos de tiempos establecidos / Número de productos definidos para el periodo)</t>
  </si>
  <si>
    <t>ATENCIÓN A PARTES INTERESADAS Y COMUNICACIONES</t>
  </si>
  <si>
    <t>PORCENTAJE DE DESATENCIÓN DE PQRSFD CON TÉRMINOS DE 10 DÍAS HÁBILES</t>
  </si>
  <si>
    <t>APIC-IND-001</t>
  </si>
  <si>
    <t>(N. de peticiones con término de respuesta de 10 días hábiles respondidas fuera de términos/ No. de PQRSFD con término de respuesta de 10 días hábiles en el periodo) * 100</t>
  </si>
  <si>
    <t xml:space="preserve">ATENCIÓN A PARTES INTERESADAS Y COMUNICACIONES </t>
  </si>
  <si>
    <t>PERCEPCIÓN  DE LOS CONTENIDOS PUBLICADOS EN CANALES DE COMUNICACIÓN DE LA ENTIDAD</t>
  </si>
  <si>
    <t>APIC-IND-004</t>
  </si>
  <si>
    <t xml:space="preserve">Semestral  </t>
  </si>
  <si>
    <t>(NÚMERO DE RESPUESTAS POSITIVAS (PREGUNTA 3-ENCUESTA)/NÚMERO DE ENCUESTADOS)*100</t>
  </si>
  <si>
    <t>-</t>
  </si>
  <si>
    <t>Aprehensión del Plan de acción de responsabilidad social.</t>
  </si>
  <si>
    <t>APIC-IND-006</t>
  </si>
  <si>
    <t xml:space="preserve">Semestral </t>
  </si>
  <si>
    <t>Número de personas con calificación positiva / Número de personas evaluadas *100</t>
  </si>
  <si>
    <t>PORCENTAJE DE DESATENCIÓN DE PQRSFD CON TÉRMINOS DE 15 DÍAS HÁBILES</t>
  </si>
  <si>
    <t>APIC-IND-007</t>
  </si>
  <si>
    <t>(N. de peticiones con término de respuesta de 15 días hábiles respondidas fuera de términos/ No. de PQRSFD con término de respuesta de 15 días hábiles en el periodo) * 100</t>
  </si>
  <si>
    <t>ESTRATEGIA Y GOBIERNO DE TI</t>
  </si>
  <si>
    <t>CUMPLIMIENTO DE LAS ACCIONES DEL PLAN ESTRATÉGICO DE TECNOLOGÍAS DE LA INFORMACIÓN</t>
  </si>
  <si>
    <t>EGTI-IND-001</t>
  </si>
  <si>
    <t>(N. de actividades ejecutadas / N. de actividades programadas ) *100</t>
  </si>
  <si>
    <t>PLANIFICACIÓN DE LA INTERVENCIÓN VIAL</t>
  </si>
  <si>
    <t>INTERVENCIONES PRIORIZADAS PARA MISIONALIDAD</t>
  </si>
  <si>
    <t>PIV-IND-001</t>
  </si>
  <si>
    <t>((km/carril de impacto priorizados/Meta  programada anual para priorización) *100)</t>
  </si>
  <si>
    <t>SEGUIMIENTO A INTERVENCIONES  EJECUTADAS</t>
  </si>
  <si>
    <t>PIV-IND-002</t>
  </si>
  <si>
    <t xml:space="preserve">(# Elementos PK_ID con visita de  seguimiento (CC y RH)/# Elementos PK_ID programados para seguimiento) *100 </t>
  </si>
  <si>
    <t>INTERVENCIONES PRIORIZADAS EN LA MALLA VIAL RURAL</t>
  </si>
  <si>
    <t>PIV-IND-003</t>
  </si>
  <si>
    <t>(( Total de kms/carril de impacto priorizados/Meta  programada anual para priorización) *100)</t>
  </si>
  <si>
    <t>INTERVENCIONES PRIORIZADAS DE CICLORUTAS</t>
  </si>
  <si>
    <t>PIV-IND-004</t>
  </si>
  <si>
    <t>(( Total de Km priorizados/Meta  programada anual para priorización) *100)</t>
  </si>
  <si>
    <t>ASISTENCIA TÉCNICA A LOCALIDADES</t>
  </si>
  <si>
    <t>PIV-IND-005</t>
  </si>
  <si>
    <t>((Mesas de trabajo ejecutadas/Mesas de trabajo programadas) *100)</t>
  </si>
  <si>
    <t>DIAGNÓSTICOS REALIZADOS</t>
  </si>
  <si>
    <t>PIV-IND-007</t>
  </si>
  <si>
    <t>((Elementos PK_ID diagnosticados /Elementos PK_ID programados en la Vigencia) *100)</t>
  </si>
  <si>
    <t>PRODUCCIÓN DE MEZCLA Y PROVISIONAMIENTO DE MAQUINARIA Y EQUIPOS</t>
  </si>
  <si>
    <t>PORCENTAJE DE CUMPLIMIENTO DE ENTREGAS DE MEZCLAS AUTORIZADAS</t>
  </si>
  <si>
    <t>PPMQ-IND-001</t>
  </si>
  <si>
    <t>((% cumplimiento mezcla fria+% cumplimiento mezcla caliente+% cumplimiento concreto hidraulico) /3) /porcentaje de cumplimiento esperado</t>
  </si>
  <si>
    <t>PORCENTAJE DE CUMPLIMIENTO DE PARAMETROS DE PRODUCCIÓN  DE MEZCLA ASFALTICA Y CONCRETOS.</t>
  </si>
  <si>
    <t>PPMQ-IND-002</t>
  </si>
  <si>
    <t>Variable 1: (Porcentaje de cumplimiento porcentaje Asfalto+Porcentaje de cumplimiento Granulometria+ Porcentaje de cumplimiento asentamiento)/ 3                                                                                                                                    Variable 2:Porcentaje esperado de cumplimiento</t>
  </si>
  <si>
    <t>DISPONIBILIDAD DE LOS VEHÍCULOS , MAQUINARIA, EQUIPOS Y PLANTA DE PRODUCCIÓN DE LA UMV</t>
  </si>
  <si>
    <t>PPMQ-IND-003</t>
  </si>
  <si>
    <t>((Disponibilidad vehículos*0.2)+ (Disponibilidad maquinaria*0.2) + ((Disponibilidad equipos*0.2) + (Disponibilidad de plantas producción*0.4)) / Porcentaje Disponiblilidad esperada</t>
  </si>
  <si>
    <t>PORCENTAJE DE CUMPLIMIENTO DE ENTREGAS DE VEHÍCULOS , MAQUINARIA Y EQUIPOS DE LA UMV</t>
  </si>
  <si>
    <t>PPMQ-IND-004</t>
  </si>
  <si>
    <t xml:space="preserve">Entregas vehículos+ maquinaria + equipos/ Total solicitudes recibidas </t>
  </si>
  <si>
    <t xml:space="preserve">INTERVENCIÓN DE LA MALLA VIAL </t>
  </si>
  <si>
    <t>CUMPLIMIENTO DE METAS DE INTERVENCIÓN DE VIAS</t>
  </si>
  <si>
    <t>IMVI-IND-001</t>
  </si>
  <si>
    <t>Mensual</t>
  </si>
  <si>
    <t>(Km carril de impacto intervenido en rehabilitación+ Km carril de impacto intervenido en mantenimiento) / (km carril de impacto programadas) * 100</t>
  </si>
  <si>
    <t xml:space="preserve">POBLACIÓN SATISFECHA </t>
  </si>
  <si>
    <t>IMVI-IND-002</t>
  </si>
  <si>
    <t>(# de ciudadanos satisfechos / # de encuestas aplicadas) *100</t>
  </si>
  <si>
    <t>69.9</t>
  </si>
  <si>
    <t>NIVEL PROMEDIO DE SATISFACCIÓN (BENEFICIARIOS DIRECTOS)</t>
  </si>
  <si>
    <t>IMVI-IND-003</t>
  </si>
  <si>
    <t xml:space="preserve">∑ Calificaciones de los encuestados/# Total de encuestados </t>
  </si>
  <si>
    <t>2.99</t>
  </si>
  <si>
    <t>CUMPLIMIENTO DE METAS DE CICLORUTAS</t>
  </si>
  <si>
    <t>IMVI-IND-004</t>
  </si>
  <si>
    <t>(Km carril lineal intervenido en ciclorutas) / (km carril de lineal programado en ciclorutas) * 100</t>
  </si>
  <si>
    <t>CUMPLIMIENTO DE METAS DE ESPACIO PÚBLICO</t>
  </si>
  <si>
    <t>IMVI-IND-005</t>
  </si>
  <si>
    <t>(Metros cuadrados intervenidos en espacio público) / (Metros cuadrados programados en espacio público) * 100</t>
  </si>
  <si>
    <t>GESTIÓN DE SERVICIOS E INFRAESTRUCTURA TECNOLÓGICA</t>
  </si>
  <si>
    <t>OPORTUNIDAD EN LA ATENCIÓN DE LA MESA DE AYUDA PARA PROCESOS INTERNOS</t>
  </si>
  <si>
    <t>GSIT-IND-001</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</si>
  <si>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</si>
  <si>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GESTIÓN DE RECURSOS FÍSICOS</t>
  </si>
  <si>
    <t xml:space="preserve">TIEMPO PROMEDIO DE SOLICITUDES ATENDIDAS DE BIENES DE CONSUMO </t>
  </si>
  <si>
    <t>GREF-IND-001</t>
  </si>
  <si>
    <t>Promedio tiempo de servicio = Suma días hábiles de cada egreso / número de egresos efectivos en el mes</t>
  </si>
  <si>
    <t>ROTACIÓN DE INVENTARIO</t>
  </si>
  <si>
    <t>GREF-IND-002</t>
  </si>
  <si>
    <t>RI = (Costo de productos entregados por el almacén general / Valor Promedio del inventario en Bogeda del almacén general ) = N veces.</t>
  </si>
  <si>
    <t>0,1</t>
  </si>
  <si>
    <t>2</t>
  </si>
  <si>
    <t>2,1</t>
  </si>
  <si>
    <t>4</t>
  </si>
  <si>
    <t>4,1</t>
  </si>
  <si>
    <t>6</t>
  </si>
  <si>
    <t>Gestión Contractual</t>
  </si>
  <si>
    <t>CONTRATOS O CONVENIOS LIQUIDADOS POR MUTUO ACUERDO</t>
  </si>
  <si>
    <t>GCON-IND-001</t>
  </si>
  <si>
    <t>(N. de contratos liquidados en el periodo en un tiempo menor o igual a seis meses / N. de contratos liquidados en el periodo) *100</t>
  </si>
  <si>
    <t>CUMPLIMIENTO DEL PLAN ANUAL DE ADQUISICIONES</t>
  </si>
  <si>
    <t>GCON-IND-002</t>
  </si>
  <si>
    <t>(Número de procesos de contratación iniciados publicados en el SECOP o TVEC en el trimestre / Número de procesos contractuales programados en el PAA para el trimestre) * 100</t>
  </si>
  <si>
    <t>GESTIÓN FINANCIERA</t>
  </si>
  <si>
    <t>EJECUCIÓN PRESUPUESTAL</t>
  </si>
  <si>
    <t>GEFI-IND-002</t>
  </si>
  <si>
    <t>(Valor ejecutado del presupuesto (compromisos) Período / Valor total de presupuesto asignado vigencia) *100</t>
  </si>
  <si>
    <t>EJECUCIÓN DEL PROGRAMA ANUAL MensualIZADO DE CAJA - PAC VIGENCIA</t>
  </si>
  <si>
    <t>GEFI-IND-003</t>
  </si>
  <si>
    <t>EJECUCIÓN PRESUPUESTAL PASIVOS EXIGIBLES</t>
  </si>
  <si>
    <t>GEFI-IND-004</t>
  </si>
  <si>
    <t>(Valor de la ejecución de pasivos exigibles/ Presupuesto total de Pasivos Exigibles Programados vigencia)*100</t>
  </si>
  <si>
    <t>EJECUCIÓN DE RESERVAS PRESUPUESTALES</t>
  </si>
  <si>
    <t>GEFI-IND-005</t>
  </si>
  <si>
    <t>(Valor de la ejecución de reservas/ Presupuesto total de reservas)*100</t>
  </si>
  <si>
    <t>DIFERENCIAS ENCONTRADAS EN LAS CONCILIACIONES DE CUENTAS RECÍPROCAS</t>
  </si>
  <si>
    <t>GEFI-IND-006</t>
  </si>
  <si>
    <t>Número de cuentas que presentan diferencias de la UAERMV con Entidades Públicas vinculadas económicamente/Total cuentas recíprocas con Entidades Públicas conciliadas * 100</t>
  </si>
  <si>
    <t>EJECUCIÓN DEL PROGRAMA ANUAL MensualIZADO DE CAJA - PAC RESERVA</t>
  </si>
  <si>
    <t>GEFI-IND-007</t>
  </si>
  <si>
    <t>(Ejecución de pagos en el periodo reserva / Presupuesto programado para el periodo reserva)*100</t>
  </si>
  <si>
    <t>GESTIÓN DE LABORATORIO</t>
  </si>
  <si>
    <t>SEGUIMIENTO A LAS SOLICITUDES DE LOS ENSAYOS</t>
  </si>
  <si>
    <t>GLAB-IND-001</t>
  </si>
  <si>
    <t>(Número total de ensayos realizados/numero total de ensayos solicitados)*100</t>
  </si>
  <si>
    <t>VERIFICACIÓN DE LA CALIDAD DE LOS SERVICIOS DE ENSAYOS DEL LABORATORIO</t>
  </si>
  <si>
    <t>GLAB-IND-002</t>
  </si>
  <si>
    <t>(Número de trabajos no conformes realizados sobre los informes emitidos/numero total de informes emitidos por el laboratorio)*100</t>
  </si>
  <si>
    <t>SEGUIMIENTO A LA ENTREGA OPORTUNA DE INFORMES DE ENSAYO</t>
  </si>
  <si>
    <t>GLAB-IND-005</t>
  </si>
  <si>
    <t>(Número total de informes entregados oportunamente en el trimestre /  Número total de informes entregados en el trimestre)*100</t>
  </si>
  <si>
    <t>GESTIÓN DEL TALENTO HUMANO</t>
  </si>
  <si>
    <t>SEVERIDAD DE ACCIDENTALIDAD</t>
  </si>
  <si>
    <t>GTHU-IND-001</t>
  </si>
  <si>
    <t xml:space="preserve">Mensual </t>
  </si>
  <si>
    <t>(Número de días de incapacidad por accidente de trabajo en el mes + número de días cargados en el mes) / (número de trabajadores en el mes) * 100</t>
  </si>
  <si>
    <t>PROPORCION DE ACCIDENTES DE TRABAJO MORTALES EN EL AÑO</t>
  </si>
  <si>
    <t>GTHU-IND-002</t>
  </si>
  <si>
    <t>(Número de accidentes de trabajo mortales que se presentaron en el año / Total de accidentes de trabajo que se presentaron en el año) * 100</t>
  </si>
  <si>
    <t>CUMPLIMIENTO PLAN ESTRATÉGICO DE TALENTO HUMANO - PETH</t>
  </si>
  <si>
    <t>GTHU-IND-003</t>
  </si>
  <si>
    <t xml:space="preserve">No. De Actividades del plan ejecutadas en el periodo / No. De actividades del plan programadas para el periodo </t>
  </si>
  <si>
    <t>FRECUENCIA DE ACCIDENTALIDAD</t>
  </si>
  <si>
    <t>GTHU-IND-006</t>
  </si>
  <si>
    <t>(número de accidentes de trabajo que se presentaron en el mes / número de trabajadores en el mes) *100</t>
  </si>
  <si>
    <t>PREVALENCIA DE LA ENFERMEDAD LABORAL</t>
  </si>
  <si>
    <t>GTHU-IND-007</t>
  </si>
  <si>
    <t>(Número de casos nuevos y antiguos de enfermedad laboral en el periodo Z / Promedio de trabajadores en el periodo Z) * 100.000</t>
  </si>
  <si>
    <t>INCIDENCIA DE LA ENFERMEDAD LABORAL</t>
  </si>
  <si>
    <t>GTHU-IND-008</t>
  </si>
  <si>
    <t>(Número de casos nuevos de enfermedad laboral en el periodo Z / Promedio de trabajadores en el periodo Z) * 100.000</t>
  </si>
  <si>
    <t>AUSENTISMO POR CAUSA MÉDICA</t>
  </si>
  <si>
    <t>GTHU-IND-009</t>
  </si>
  <si>
    <t>(Número de días de ausencia por incapacidad laboral o común en el mes / Número de días de trabajo programados en el mes) * 100</t>
  </si>
  <si>
    <t>5;6%</t>
  </si>
  <si>
    <t>5;5%</t>
  </si>
  <si>
    <t>PROCESO DE GESTIÓN DE TALENTO HUMANO</t>
  </si>
  <si>
    <t>GTHU-IND-010</t>
  </si>
  <si>
    <t>(Sumatoria nivel satisfacción de todas las actividades ΣX  )/  ( Número de actividades N2)</t>
  </si>
  <si>
    <t>3.9</t>
  </si>
  <si>
    <t>Nivel de Satisfacción Plan Anual de Estímulos e Incentivos.</t>
  </si>
  <si>
    <t>GTHU-IND-011</t>
  </si>
  <si>
    <t>(Sumatoria nivel satisfacción de todas las actividades  ΣX ) /   ( Número de actividades N2)</t>
  </si>
  <si>
    <t>Impacto actividades del Plan Institucional de Capacitación - PIC</t>
  </si>
  <si>
    <t>GTHU-IND-012</t>
  </si>
  <si>
    <t>X:= (PC_PostTest)  - ( PC_PreTest )</t>
  </si>
  <si>
    <t>GESTION AMBIENTAL</t>
  </si>
  <si>
    <t>Aprovechamiento de residuos generados en la entidad</t>
  </si>
  <si>
    <t>GAM-IND-001</t>
  </si>
  <si>
    <t>kg de residuos aprovechabales gestionados /kg de residuos generados *100</t>
  </si>
  <si>
    <t>EFICIENCIA EN EL CONSUMO DE AGUA EN LA ENTIDAD</t>
  </si>
  <si>
    <t>GAM-IND-002</t>
  </si>
  <si>
    <t xml:space="preserve">Promedio de M3 consumidos al mes /Promedio de colaboradores presentes en las sedes de la Entidad -mes </t>
  </si>
  <si>
    <t>Eficiencia en el consumo de energia eléctrica en la Entidad</t>
  </si>
  <si>
    <t>GAM-IND-003</t>
  </si>
  <si>
    <t xml:space="preserve">Promedio deKw-hora consumidos al mes / Promedio de colaboradores presentes en las sedes de la Entidad </t>
  </si>
  <si>
    <t>CONTRATOS SUSCRITOS CON CLÁUSULAS DE SOSTENIBILIDAD</t>
  </si>
  <si>
    <t>GAM-IND-004</t>
  </si>
  <si>
    <t>No. de contratos suscritos con criterios de sostenibilidad en el periodo /Total de contratos suscritos en el periodo  *100</t>
  </si>
  <si>
    <t xml:space="preserve">GESTIÓN DOCUMENTAL </t>
  </si>
  <si>
    <t>FINALIZACIÓN DE LOS TRÁMITES EN EL SGDEA - APLICATIVO ORFEO</t>
  </si>
  <si>
    <t>GDOC-IND-001</t>
  </si>
  <si>
    <t>(No de  radicados  finalizados en el periodo/ Total de radicados  en el periodo)*100</t>
  </si>
  <si>
    <t>ATENCIÓN DE CONSULTAS DEL ARCHIVO CENTRAL Y DE GESTIÓN</t>
  </si>
  <si>
    <t>GDOC-IND-002</t>
  </si>
  <si>
    <t>(Σ del tiempo empleado en la atención de consultas documentales del archivo central / Total de consultas documentales del archivo central realizadas)</t>
  </si>
  <si>
    <t>CUMPLIMIENTO DE LOS TRÁMITES EN EL SGDEA - APLICATIVO ORFEO</t>
  </si>
  <si>
    <t>GDOC-IND-003</t>
  </si>
  <si>
    <t>100%- (No de  radicados anulados en el periodo/ Total de radicados  en el periodo)</t>
  </si>
  <si>
    <t>GESTIÓN JURÍDICA</t>
  </si>
  <si>
    <t xml:space="preserve">SENTENCIAS  FALLADAS A FAVOR DE LA ENTIDAD </t>
  </si>
  <si>
    <t>GJUR-IND-001</t>
  </si>
  <si>
    <t>Número de sentencias decididas a favor de la entidad en el periodo /Número total de sentencias proferidas en el periodo.</t>
  </si>
  <si>
    <t>PREJUDICIALES  ESTUDIADAS EN EL COMITÉ DE CONCILIACIÓN.</t>
  </si>
  <si>
    <t>GJUR-IND-002</t>
  </si>
  <si>
    <t>Número de conciliaciones prejudiciales estudiadas en el Comité de Conciliación / Número de solicitudes de conciliación prejudicial remitidas para estudio al Comité de Conciliación.</t>
  </si>
  <si>
    <t>CONTROL DISCIPLINARIO INTERNO</t>
  </si>
  <si>
    <t>CUMPLIMIENTO DE LOS TÉRMINOS PROCESALES</t>
  </si>
  <si>
    <t>CODI-IND-001</t>
  </si>
  <si>
    <t xml:space="preserve">Trimestral  </t>
  </si>
  <si>
    <t>(N° de expedientes tramitados con fecha de vencimiento en el trimestre a reportar) / (N° total de expedientes con fecha de vencimiento en el trimestre a reportar)*100   (activos)</t>
  </si>
  <si>
    <t>CONTROL, EVALUACIÓN Y MEJORA DE LA GESTIÓN</t>
  </si>
  <si>
    <t>CUMPLIMIENTO DEL PLAN ANUAL DE AUDITORÍAS</t>
  </si>
  <si>
    <t>CEM-IND-001</t>
  </si>
  <si>
    <t>(Sumatoria de actividades del PAA ejecutadas / Sumatoria de actividades del PAA programadas) x 100</t>
  </si>
  <si>
    <t>CUMPLIMIENTO  DE LAS ACTIVIDADES  PARA FOMENTAR EL USO Y APROPIACIÓN DE LAS HERRAMIENTAS TECNOLÓGICAS DE LA ENTIDAD.</t>
  </si>
  <si>
    <t>CEM-IND-002</t>
  </si>
  <si>
    <t>(Sumatoria de acciones correctivas cerradas en el trimestre / sumatoria de acciones correctivas con fecha de cierre dentro del corte Trimestral ) x 100</t>
  </si>
  <si>
    <t>FORMATO INDICADOR DE GESTIÓN</t>
  </si>
  <si>
    <t>CÓDIGO: DESI-FM-007</t>
  </si>
  <si>
    <t>VERSIÓN: 8</t>
  </si>
  <si>
    <t>FECHA DE APLICACIÓN: MAYO 2020</t>
  </si>
  <si>
    <t>PROCESO:</t>
  </si>
  <si>
    <t>NOMBRE DEL INDICADOR:</t>
  </si>
  <si>
    <t xml:space="preserve">CÓDIGO </t>
  </si>
  <si>
    <t xml:space="preserve"> VERSIÓN:</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</si>
  <si>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</si>
  <si>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</si>
  <si>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</si>
  <si>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</si>
  <si>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</si>
  <si>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</si>
  <si>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</si>
  <si>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</si>
  <si>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rPr>
        <b/>
        <sz val="11"/>
        <rFont val="Arial"/>
        <family val="2"/>
      </rPr>
      <t>Fecha de Actualización:</t>
    </r>
    <r>
      <rPr>
        <sz val="11"/>
        <rFont val="Arial"/>
        <family val="2"/>
      </rPr>
      <t xml:space="preserve"> </t>
    </r>
  </si>
  <si>
    <t>Junio del 2020</t>
  </si>
  <si>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</si>
  <si>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</si>
  <si>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</si>
  <si>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</si>
  <si>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</si>
  <si>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</si>
  <si>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</si>
  <si>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</si>
  <si>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Direccionamiento Estratégico e Innovación</t>
  </si>
  <si>
    <t>Jefe Oficina Asesora de Planeación</t>
  </si>
  <si>
    <t xml:space="preserve">Forma de Cálculo: </t>
  </si>
  <si>
    <t>LINEA BASE</t>
  </si>
  <si>
    <t>SENTIDO DEL INDICADOR</t>
  </si>
  <si>
    <t>Ascendente</t>
  </si>
  <si>
    <t>constante o Independiente</t>
  </si>
  <si>
    <t>X</t>
  </si>
  <si>
    <t xml:space="preserve"> Descendente</t>
  </si>
  <si>
    <t>Rangos de gestión</t>
  </si>
  <si>
    <t>CUADRO DE SEGUIMIENTO</t>
  </si>
  <si>
    <t>PERIODO DE MEDICIÓN</t>
  </si>
  <si>
    <t>Número de productos entregados en los términos de tiempos establecidos</t>
  </si>
  <si>
    <t>Número de productos definidos para el periodo</t>
  </si>
  <si>
    <t>RESULTADO</t>
  </si>
  <si>
    <t xml:space="preserve">EVALUACIÓN CUALITATIVA </t>
  </si>
  <si>
    <t>Trimestre I</t>
  </si>
  <si>
    <t>Se realizaron 12 de 12 productos programados para el I trimestre vigencia 2022. Dentro de los productos realizados por el proceso DESI se encuentran: 
1-Informe de indicadores 
https://www.umv.gov.co/portal/wp-content/uploads/2022/01/Informe-4to-trim-2021.docx
2-Consolidado Planes de Acción 
https://www.umv.gov.co/portal/wp-content/uploads/2022/01/cumplimiento_IV_Trimestre.xlsx
3-Informe de monitoreo a Riesgos
 https://www.umv.gov.co/portal/wp-content/uploads/2022/02/Informe-Monitoreo-Mapas-de-Riesgo-3er-Cuatrimestre-de-2021.docx
4-Informe politicas MIPG
https://www.umv.gov.co/portal/wp-content/uploads/2022/04/4to-Informe-de-politicas-de-gestion-MIPG-1.docx
5-Seguimiento Plan de Adecuación MIPG (comité y/o correos electrónicos)
https://uaermv.sharepoint.com/:f:/s/ProcesoDESI/EkUcKq-m5UhFtUgNo-JIej8B7u87ywp7g5cJtsBDEOgDXw?e=NC566v
6-Reportes oficial SEGPLAN 
Repositorio evidencias OAP - PROCESO DESI- 1 Trimestre 2022
7-Reporte oficial SPI
https://uaermv.sharepoint.com/sites/ProcesoDESI/Documentos%20compartidos/Forms/AllItems.aspx?id=%2Fsites%2FProcesoDESI%2FDocumentos%20compartidos%2F150%20GESTION%20MIPG%2FGESTION%20%2D%20REPORTE%20FURAG%2FFURAG%20vigencia%202021%2FCertificado%20Diligenciamiento%20vigencia%202021%2Epdf&amp;parent=%2Fsites%2FProcesoDESI%2FDocumentos%20compartidos%2F150%20GESTION%20MIPG%2FGESTION%20%2D%20REPORTE%20FURAG%2FFURAG%20vigencia%202021&amp;p=true&amp;ga=1
8-Certificado Diligenciamiento vigencia 2021 FURAG
https://uaermv.sharepoint.com/sites/ProcesoDESI/Documentos%20compartidos/Forms/AllItems.aspx?id=%2Fsites%2FProcesoDESI%2FDocumentos%20compartidos%2F150%20GESTION%20MIPG%2FGESTION%20%2D%20REPORTE%20FURAG%2FFURAG%20vigencia%202021%2FCertificado%20Diligenciamiento%20vigencia%202021%2Epdf&amp;parent=%2Fsites%2FProcesoDESI%2FDocumentos%20compartidos%2F150%20GESTION%20MIPG%2FGESTION%20%2D%20REPORTE%20FURAG%2FFURAG%20vigencia%202021&amp;p=true&amp;ga=1
9-Boletines de seguimiento a proyectos de inversión (en el marco de las mesas de seguimiento 
trimestrales)
https://uaermv.sharepoint.com/sites/ProcesoDESI/Documentos%20compartidos/Forms/AllItems.aspx?ct=1649421995527&amp;or=OWA%2DNT&amp;cid=3382b669%2Dfd52%2D2644%2Dd4e5%2
10.Informes de gestión (avance, logros, resultados, beneficios)
https://www.umv.gov.co/portal/wp-content/uploads/2022/02/INFORME_DE_GESTION_Y_RESULTADOS_2021_CBN_1090-.pdf
11.Informe de rendicion de cuentas
https://www.umv.gov.co/portal/rendicion-de-cuentas/#1644625578582-8a8f241a-7e28
12.Publicaciones de aprobaciones documentales 
https://uaermv.sharepoint.com/sites/ProcesoDESI/Documentos%20compartidos/Forms/AllItems.aspx?ga=1&amp;id=%2Fsites%2FProcesoDESI%2FDocumentos%20compartidos%2F1%2E%20R</t>
  </si>
  <si>
    <t>TOTAL</t>
  </si>
  <si>
    <t>REPRESENTACIÓN GRÁFICA</t>
  </si>
  <si>
    <t xml:space="preserve">RESULTADOS
VIGENCIA ANTERIOR </t>
  </si>
  <si>
    <t xml:space="preserve">RESULTADOS 
VIGENCIA ACTUAL </t>
  </si>
  <si>
    <t>ANÁLISIS DE LA DESVIACIÓN</t>
  </si>
  <si>
    <t>ACCIÓN DE MEJORA</t>
  </si>
  <si>
    <t>Respecto a la vigencia anterior, se tiene que para esta vigencia se presento  una mejora de 20% respecto al mismo perido ( I triimestre de la vigencia 2021) Fortalecimiento continuo del Proceso en busca de mejora.</t>
  </si>
  <si>
    <t>VERSIÓN: 7</t>
  </si>
  <si>
    <t>MANTENER EN UN 0% LAS PQRSFD CON TÉRMINOS DE 10 DÍAS HÁBILES RESPONDIDAS FUERA DE TÉRMINOS LEGALES</t>
  </si>
  <si>
    <t>EFICACIA</t>
  </si>
  <si>
    <t>Garantizar la oportunidad en la atención de las PQRSFD con término de atención de 10 días hábiles.</t>
  </si>
  <si>
    <t xml:space="preserve">DESCRIPCIÓN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</si>
  <si>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</si>
  <si>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MARZO DE  2022</t>
  </si>
  <si>
    <t>Sistema Bogotá Te Escucha - SDQS
Sistema de Gestión Documental Orfeo
Base de datos PQRSFD</t>
  </si>
  <si>
    <t>Atención a partes interesadas y comunicaciones</t>
  </si>
  <si>
    <t>Secretaría General</t>
  </si>
  <si>
    <t>x</t>
  </si>
  <si>
    <t>N. de peticiones con término de respuesta de 10 días hábiles respondidas fuera de términos</t>
  </si>
  <si>
    <t>No. de PQRSFD con término de respuesta de 10 días hábiles en el periodo</t>
  </si>
  <si>
    <t>1 TRIMESTRE</t>
  </si>
  <si>
    <t>Respecto al total de las peticiones respondidas fuera de tiempo, se evidencia que para este trimestre no se reportaron  peticiones vencidas por  terminos de ley, lo que permitió alcanzar el porcentaje apropiado en un 0% para las PQRSFD con términos de 10 días hábiles.  Vale la pena resaltar que a corte de 31 de marzo de 2022 continua en vigencia el decreto 491 del 2020 que  amplia los términos de las solicitudes de información y de solicitud copias a 20 días hábiles.</t>
  </si>
  <si>
    <t xml:space="preserve">Incluir la gráfica de barra acorde con el indicador que contenga minimo las variables propias de la medicón y el resultado  </t>
  </si>
  <si>
    <t>RESULTADOS
VIGENCIA ANTERIOR</t>
  </si>
  <si>
    <t>I TRIMESTRE</t>
  </si>
  <si>
    <t>Se evidencia que con respecto a la vigencia anterior, hay una disminución  de 10 puntos porcentuales  frente a las respuestas emitidas fuera  de los términos de ley, ya que para esta vigencia no se reportaron peticiones vencidas.Se sugiere a las dependencias responsables que se  continué implementando las acciones de mejoramiento tendientes a brindar las respuestas con los criterios de  oportunidad, claridad, coherencia, calidad y calidez.</t>
  </si>
  <si>
    <t>Continuar realizando el monitoreo  permanente  de correos de alerta preventiva, para el cumplimiento de las respuestas a los requerimientos dentro de los términos de ley.</t>
  </si>
  <si>
    <t>2 TRIMESTRE</t>
  </si>
  <si>
    <t>3 TRIMESTRE</t>
  </si>
  <si>
    <t>4 TRIMESTRE</t>
  </si>
  <si>
    <t>VERSIÓN: 3</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</si>
  <si>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</si>
  <si>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</si>
  <si>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</si>
  <si>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El indicador busca medir el porcentaje de colaboradores con percepción positiva sobre la información que se publica a través de los canales de comunicación de la entidad</t>
  </si>
  <si>
    <t>MAYO 2021</t>
  </si>
  <si>
    <t>SEMESTRAL</t>
  </si>
  <si>
    <t>PORCENTAJE</t>
  </si>
  <si>
    <t>ENCUESTA SEMESTRAL DE COMUNICACIONES</t>
  </si>
  <si>
    <t>OFICINA ASESORA DE PLANEACIÓN</t>
  </si>
  <si>
    <t>NÚMERO DE RESPUESTAS POSITIVAS</t>
  </si>
  <si>
    <t>NÚMERO DE ENCUESTADOS</t>
  </si>
  <si>
    <t>FECHA DE APLICACIÓN: MAYO 2019</t>
  </si>
  <si>
    <t xml:space="preserve">NOMBRE DEL INDICADOR: </t>
  </si>
  <si>
    <t>Alcanzar el 80% de calificaciones positivas de las personas evaluadas en los talleres de responsabilidad social.</t>
  </si>
  <si>
    <t>Evaluar la aprehesion que tienen las personas en temas de Responsabilidad Social, de acuerdo al desarrollo de la actividades ejecutadas.</t>
  </si>
  <si>
    <t>El indicador prentende medir  la comprensión que tienen las personas en los temas de Responsabilidad Social. Se entenederá como calificación positiva aquella que supere los tres (3) puntos en una escala de 1 a 5.</t>
  </si>
  <si>
    <t>MARZO 2021</t>
  </si>
  <si>
    <t xml:space="preserve">Plan de acción de Responsabilidad Social </t>
  </si>
  <si>
    <t>ATENCIÓN A PARTES INTERESADAS</t>
  </si>
  <si>
    <t>GERENCIA SOCIAL, AMBIENTAL Y DE ATENCIÓN A PARTES INTERESADAS</t>
  </si>
  <si>
    <t>Número de personas con calificación positiva</t>
  </si>
  <si>
    <t>Número de personas evaluadas</t>
  </si>
  <si>
    <t>Semestre 1</t>
  </si>
  <si>
    <t xml:space="preserve">Semestre 2 </t>
  </si>
  <si>
    <t>Incluir la gráfica acorde con el indicador</t>
  </si>
  <si>
    <t>VERSIÓN: 1</t>
  </si>
  <si>
    <t>MANTENER EN UN 0% LAS PQRSFD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</si>
  <si>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</si>
  <si>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</si>
  <si>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MARZO DE 2022</t>
  </si>
  <si>
    <t>(N. de peticiones con término de respuesta de 15 días hábiles respondidas fuera de términos</t>
  </si>
  <si>
    <t>No. de PQRSFD con término de respuesta de 15 días hábiles en el periodo</t>
  </si>
  <si>
    <t>De las 1046 peticiones recibidas con vencimiento de 15 días, se evidencia  que ninguna petición se encuentra vencida, es decir el 0% del total de la peticiones respondidas durante el trimestre, lo que permite evidenciar que se alcanzó el porcentaje apropiado de mantener en un 0% las PQRSFD con términos de 15 días hábiles respondidas fuera de términos legales.   Vale la pena resaltar que a corte de 31 de marzo de 2022 continúa en vigencia el decreto 491 de 2020 que  amplia los términos de las peticiones con 15 dias hábiles a 30 días hábiles.</t>
  </si>
  <si>
    <t>1 trimestre</t>
  </si>
  <si>
    <t>Se evidencia que con respecto a la vigencia anterior, se mantiene constante el cumplimiento de las respuestas dadas dentro de los terminos de ley. Se sugiere a las dependencias responsables continuar  brindando las respuestas con los criterios de  oportunidad, claridad, coherencia, calidad y calidez.</t>
  </si>
  <si>
    <t>2 trimestre</t>
  </si>
  <si>
    <t>3 trimestre</t>
  </si>
  <si>
    <t>4 trimestre</t>
  </si>
  <si>
    <t>Cumplir con el 83%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</si>
  <si>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</si>
  <si>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</si>
  <si>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</si>
  <si>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Mayo del 2020</t>
  </si>
  <si>
    <t xml:space="preserve">Porcentaje </t>
  </si>
  <si>
    <t>Cronogramas implementación PETI</t>
  </si>
  <si>
    <t>Estrategia y Gobierno de TI</t>
  </si>
  <si>
    <t>SECRETARÍA GENERAL</t>
  </si>
  <si>
    <t>ACTIVIDADES EJECUTADAS</t>
  </si>
  <si>
    <t>ACTIVIDADES PROGRAMADAS</t>
  </si>
  <si>
    <t>Primer Trimestre</t>
  </si>
  <si>
    <t xml:space="preserve">Para el primer trimestre del 2022 se cumplieron los siguientes proyectos:
1.	Plan de comunicaciones: Se viene desarrollando las acciones referentes a la presentación de las piezas de comunicación de la Misión, Visión, Objetivos y Se realizo la presentación de las Políticas de Gestión de TI.
2.	Fortalecimiento y mantenimiento de la Arquitectura Empresarial - Fase III: Este proyecto lo comprenden dos iniciativas: La ejecución del ejercicio de arquitectura empresarial al proceso de gestión documental y El fortalecimiento de los procesos de construcción de software 
Para la iniciativa No 1 se realizaron las siguientes actividades, se tiene un avance del 16% donde se trabajó principalmente en: Se viene identificando el proceso definición de la arquitectura base y Se estableció el modelo de uso y apropiación para el desarrollo del ejercicio.
Para la iniciativa No 2 se realizaron las siguientes actividades, se tiene un avance del 19% donde se trabajó principalmente en La actualización de la arquitectura de referencia y La validación de código automático de los sistemas de información desarrollados en la entidad y su respectiva documentación, El modelamiento de arquitectura de software, la estandarización de la documentación técnica, La definición de la automatización de pruebas unitarias y El seguimiento a los procesos de interoperabilidad con entidades externas de la entidad.
3.	Implementación de PMO y esquema de madurez: A la fecha de corte el proyecto tiene un impacto del 4%, debido a: Este proyecto dio inicio desde TI en apoyo a la OAP. Sin embargo, el líder de proyecto sugiere que este proyecto se aborde desde la Dirección a fin de obtener el apoyo y empoderamiento de este. Ya que se trata de un proyecto estratégico y lo anterior sugiere un lanzamiento desde la Dirección con participación de los directivos. A la fecha se está gestionando esta reunión de Kickoff.
4.	Implementación de políticas y procesos de TI – esquema de gobierno de TI – Fase III: Se viene realizando las actividades de planeación del proyecto donde se trabajó principalmente en: Se desarrollo e implemento del diagnóstico del modelo de madurez de los procesos en cuanto al modelo de gestión de servicios de TI de la entidad, Se inicio el proceso de definición de las políticas y lineamientos del modelo y Se estableció la metodología de trabajo del proceso de uso y apropiación a utilizarse dentro del ejercicio de arquitectura empresarial.
5.	Fortalecimiento e implementación de artefactos del dominio de Información: Este proyecto tiene como objetivo actualizar e implementar las acciones priorizadas en el documento Responsabilidad y Gestión de los Componentes de Información, el cual actualmente se encuentra en proceso de actualización. Dentro de los objetivos específicos se encuentra: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6.	Análisis y aprovechamiento de componentes de información: Se encuentra en curso de actualización los siguientes entregables dentro del proyecto GODI, Plan de Datos Abiertos, el cual, es la guía para la identificación, actualización, publicación, uso, aprovechamiento de los datos abiertos priorizando datos estratégicos y requisitos de calidad, a fin de tener la documentación necesaria para promover la apertura de los datos en la entidad y Plan de Calidad de la Información:  que tiene como objetivo definir los principios para el aseguramiento de la calidad de los datos, donde se verifique la fiabilidad y efectividad.
7.	Implementación Uso y Apropiación – Fase II: El proyecto se está ejecutado acorde a la programación de avance en cada una de las actividades relacionadas en el cronograma de trabajo del proyecto GODI V, del cual USO Y APROPIACIÓN es uno de los dominios que conforman dicho proyecto. Durante el primer trimestre no se presentaron desviaciones que pudieran afectar el porcentaje de ejecución respecto al porcentaje proyectado. Por otra parte, se han venido desarrollando nuevas iniciativas que, si bien no están relacionados en las actividades del cronograma general, fortalecen el impacto del dominio sobre los empleados y colaboradores de la entidad. Dentro de las actividades que están en curso son: Actualizar el modelo de acuerdo a los resultado de la reunión con TH, Crear plan de capacitación y entrenamiento, 	Hacer el seguimiento al plan de capacitación y entrenamiento, Actualizar los proyectos de la vigencia 2022 en el documento de estrategias de UA, Solicitar la actualización del documento UA con los nuevos proyectos vigencia 2022, Seleccionar proyecto con inicio 2022 para realizar prueba piloto preparación al cambio , 	Elegir un proyecto con fecha de finalización en el 2021 para realizar la prueba pilo de la gestión impacto, Implementar y presentar resultados del Indicador Primer trimestre, Implementar la estrategia parcialmente con base en el tiempo acotación en lo establecido en la 16-EST-UA - Seguimiento a la implementación para garantizar la adopción, Socializar la directriz de la actualización del repositorio documental, Revisar el Plan de Transferencia de Conocimiento de TI y Socializar la utilización del repositorio de GILAB y SharePoint. 
8.	Implementación Seguridad de la Información – Fase III: Dentro de las actividades que están en curso son: Formalización Actualización Política Datos Personales: Se realiza incorporación de los roles y responsabilidades en el tratamiento de datos personales, Elaboración Política Seguridad Física y del Entorno y Procedimiento: Se continua con la elaboración de la política y su respectivo procedimiento, Elaboración Política Actualizaciones de Software y Procedimiento: Se continua con la elaboración de la política y su respectivo procedimiento, Actualización Diagnóstico Seguridad: Se inicia la actualización del diagnóstico, Socialización Incidentes de Seguridad: Se programa sesión de socialización para el 30-03-2022, sobre incidentes de seguridad, con caso de estudio específico e Identificación Riesgos Activos de Información TI: Se apoya a los procesos EGTI y GSIT en la identificación y valoración de los riesgos con base en los activos de información identificados por los procesos TI.
9.	Adquisición  e implementación de herramientas de seguridad informática: Dentro de las actividades que están en curso son: Elaboración Ficha Técnica Cintas LTO - Infra: Se elabora por parte del equipo de infraestructura la ficha técnica de las especificaciones mínimas de la LTO, la cual tiene como finalidad el respaldo de la información de la entidad,  Elaboración Política BYOD: Se elabora borrador de política por parte de infraestructura, donde se especifican los lineamientos correspondientes para incorporar a la red corporativa dispositivos personales, Bóveda de Contraseñas - Infra: Se inician diálogos con entidad BeyondTrust para la realización de pruebas de concepto para la adquisición del servicio y Elaboración Ficha Técnica BYOD: Se inicia la elaboración de las fichas técnicas con las especificaciones mínimas que deben tener los dispositivos que monitorearán y contralarán los accesos a la red corporativos de dispositivos personales.
10.	Implementación de auditorías y pruebas de Éticas Hacking: Dentro de las actividades que están en curso son: Elaboración Ficha Técnica Cintas LTO - Infra: Se elabora por parte del equipo de infraestructura la ficha técnica de las especificaciones mínimas de la LTO, la cual tiene como finalidad el respaldo de la información de la entidad, Elaboración Política BYOD: Se elabora borrador de política por parte de infraestructura, donde se especifican los lineamientos correspondientes para incorporar a la red corporativa dispositivos personales, Boveda de Contraseñas - Infra: Se inician diálogos con entidad BeyondTrust para la realización de pruebas de concepto para la adquisición del servicio y Elaboración Ficha Técnica BYOD: Se inicia la elaboración de las fichas técnicas con las especificaciones mínimas que deben tener los dispositivos que monitorearán y contralarán los accesos a la red corporativos de dispositivos personales.
11.	Solución mesa de ayuda	: Actividades desarrolladas: El primero es la continua evolución de la herramienta open source – GLPI, la cual soportar todo el proceso de la mesa de ayuda, en el cual se ha venido realizando la renovación del catálogo de servicios y la reclasificación de la estructura de la herramienta, Se viene realizando el proceso de adquisición de una nueva herramienta comercial que soporte con mayor amplitud los procesos de la mesa de ayuda. Actualmente se realizó el estudio del sector y se entregó el proceso al proceso contractual.
12.	Adquisición de herramientas de monitoreo y seguimiento de la Infraestructura Tecnológica: Actividades desarrolladas: Se realizó la adquisición de una herramienta dentro del plan de seguridad Perimetral, la cual fue recibida por parte del proveedor y actualmente se está realizando la configuración desde el mes de enero y Se está realizando la instalación de los agentes en los diferentes equipos de la infraestructura tecnológica de la entidad.
13.	Renovación Tecnológica UMV – Fase III: Actividades desarrolladas: Se está realizando la adquisición de unos switches tipo core, las administrativas y dos para la sede operativa, Se está realizando la adquisición de elementos de seguridad como el fortitoken, la cual es una herramienta de autentificación para la vpn, Se está realizando la adquisición de elementos de seguridad como el fortimail, la cual es una herramienta para el correo electrónico, Se está realizando la adquisición de assets point para la sede administrativa y operativa, Está actualmente en ejecución un contrato que se viene realizando para el arrendamiento de equipos de cómputo e impresoras, Se viene trabajando en un contrato para la renovación de las copias de respaldo del correo electrónico y Se viene realizando la adquisición de algunos elementos para todo el tema de backups.
14.	Implementación de un repositorio digital seguro de almacenamiento para el resguardo y preservación del archivo central digital.	Actividades desarrolladas: Se viene realizando mesas de trabajo con el proceso de gestión documental para tener una perspectiva del alcance del proyecto y Se viene realizando el requerimiento para cotizar los dispositivos necesarios para este tipo de soluciones.
15.	Sigma – Desarrollo e implementación del Sistema de Información Georreferenciada Misional – Fase IV: El proyecto viene desde la vigencia 2021 donde inició en el mes de marzo. El cual tuvo algunas modificaciones principalmente desde el módulo de mejoramiento principalmente a que se extendiera el proyecto para la vigencia 2022, donde se aprobó un control de cambios para terminar en el mes de mayo de esta vigencia: Se realizó la implementación del segundo realice que estaba destinado principalmente a los módulos de intervención y producción.
16.	SIGMA - Fortalecimiento del sistema de información misional - Fase I: No se han realizado actividades hasta terminar el proyecto Sigma – Desarrollo e implementación del Sistema de Información Georreferenciada Misional – Fase IV
17.	PES - Desarrollo e implementación de módulo de Seguimiento a proyectos de inversión: Este proyecto está en fase de planeación, se tiene proyectado iniciar hacia finales del mes de abril, donde se liberarían recursos del proyecto sigma y Se realizó el 100% del proceso de levantamiento de requerimientos los cuales se encuentran verificados, revisados y aprobados por el equipo de Planeación.
18.	SICAPITAL - Implementación de módulos complementarios del sistema de información Fase I: Para este proyecto se estima que inicie a partir del mes de junio, Se va a realizar el desarrollo e implementación del módulo de inventarios y plaqueteo como alcance principal del proyecto, Se está realizando la identificación de los requerimientos y 	Se va a realizar el soporte de los módulos que actualmente se encuentran en producción. 
19.	BPM – Implementación solución Calíope: Actualmente se trabajó en un subproyecto en el cual se desarrolló de 11 requerimientos que fueron identificados en la vigencia 2021 de la gerencia de producción, para lo cual se realizó dos despliegues productivos. El primero en el mes de febrero y el segundo a mediados del mes de marzo que culmino en un 100% de estos requerimientos. Se viene realizando la planeación de los requerimientos para la gerencia de intervención el cual abarca todo el desarrollo del proyecto actual.
20.	SIGEP - Implementación de módulos complementarios del sistema de información Fase I	: Se está validando si con el proveedor se realizó el contrato para temas de desarrollo o solamente para temas de soporte, dadas las características de ley de garantías que se generaron para este año.
21.	Implementación solución e-leaning: Se está desarrollando la implementación de la aplicación en el servidor que fue suministrado para este servicio y Se firmó con un proveedor externo el desarrollo de 2 módulos: el de inducción y el de seguridad y salud en el trabajo, los cuales vienen siendo gestionados por el proceso de Talento humano.
22.	Implementación de un Sistema de Gestión Documental que cumpla con los lineamientos establecidos por el SGDEA: Se realizará un primer despliegue en abril del primer sprint de 9 en total que tiene el proyecto. Donde en cada uno de estos se realiza la planeación y desarrollo de los requerimientos generados para el sistema de gestión documental, Dentro del backlog de requerimientos sean han identificado una serie de mejoras que serán desarrolladas en cada sprint y fueron priorizados y Se va a realizar durante este proyecto la generación de un estudio de mercado para determinar si se sigue trabajando con el actual sistema de información o si es posible la adquisición del nuevo sistema que cumplan con todos los requisitos establecidos por el archivo general de la nación.
23.	Implementación funcionalidades Portales UAERMV Fase II: Se llevo a cabo la maquetación del Micrositio en Lengua Wayuu y Se implemento el servicio de PODCAST en la Intranet con la publicación de 9 episodios. Se estableció cronograma de desarrollo de requerimientos de acuerdo con lo establecido en el Componente 5: Mecanismos para la transparencia y el acceso a la información para el Módulo Transparencia 2022.
24.	IA - Detectar y georreferenciar las fallas en los pavimentos: En este proyecto se realizó un convenio con la Universidad Distrital, lo cual generó que salga del Core de proyectos que tiene actualmente el proceso de tecnología y se piensa llevar como un proyecto de investigación y Este proyecto es susceptible a un control de cambios dadas las características anteriormente mencionadas.
25.	Automatización de la Torre de Bacheo – Fase I: Los orquestadores del proyecto lo realiza la gerencia de producción, Se debe realizar un control de cambios, dado que este proyecto salió de la vigencia 2022: se suspendido desde la gerencia de producción para priorizar el proyecto de bascula y el cambio de motorsystem (Adquisición e Implementación del sistema de mantenimiento de maquinaria y asignación logística y Actualmente se viene realizando la instalación del aplicativo infamante y se vienen realizando las configuraciones respectivas.
Esto son los proyectos que se encuentran actualmente con retraso: 
26.	Implementación del sistema de gestión de riesgos y supervisión de planes de acción y auditoria: Este proyecto esta para un control de cambios en el PETI, dado que no se generaron los recursos dentro del proceso de priorización.
27.	Fortalecimiento de la automatización de la ventanilla única: No se han generado requerimientos hasta el momento. </t>
  </si>
  <si>
    <t>Segundo Trimestre</t>
  </si>
  <si>
    <t>Tercer Trimestre</t>
  </si>
  <si>
    <t>Cuarto Trimestre</t>
  </si>
  <si>
    <t xml:space="preserve">Incluir la gráfica de barra acorde con el indicador que contenga mínimo las variables propias de la medición y el resultado  </t>
  </si>
  <si>
    <t>No aplica</t>
  </si>
  <si>
    <t>No Aplica</t>
  </si>
  <si>
    <t>PRIORIZAR 100% DE LA META PROGRAMADA ANUAL PARA PRIORIZACIÓN</t>
  </si>
  <si>
    <t>Medir el avance en las vías priorizadas, con el fin de garantizar que la UAERMV a través de la SPI tenga segmentos para ejecutar y dé cumplimiento a la meta de intervención de la Entidad.</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</si>
  <si>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</si>
  <si>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MAYO 2020</t>
  </si>
  <si>
    <t>TRIMESTRAL</t>
  </si>
  <si>
    <t>SIGMA</t>
  </si>
  <si>
    <t>Planificación de la Intervención Vial</t>
  </si>
  <si>
    <t>Subdirección de Mejoramiento de la Malla Vial</t>
  </si>
  <si>
    <r>
      <t>((</t>
    </r>
    <r>
      <rPr>
        <sz val="11"/>
        <rFont val="Arial"/>
        <family val="2"/>
      </rPr>
      <t>km/carril de impacto priorizados/</t>
    </r>
    <r>
      <rPr>
        <sz val="11"/>
        <rFont val="Arial"/>
        <family val="2"/>
      </rPr>
      <t>Meta  programada anual para priorización) *100)</t>
    </r>
  </si>
  <si>
    <t>LÍNEA BASE</t>
  </si>
  <si>
    <t>km/carril de impacto priorizados</t>
  </si>
  <si>
    <t>% de Meta  programada anual para priorización</t>
  </si>
  <si>
    <t>TRIM 1</t>
  </si>
  <si>
    <r>
      <t xml:space="preserve">Se priorizaron </t>
    </r>
    <r>
      <rPr>
        <b/>
        <sz val="11"/>
        <rFont val="Arial"/>
        <family val="2"/>
      </rPr>
      <t>1544 PK</t>
    </r>
    <r>
      <rPr>
        <sz val="11"/>
        <rFont val="Arial"/>
        <family val="2"/>
      </rPr>
      <t xml:space="preserve"> en </t>
    </r>
    <r>
      <rPr>
        <b/>
        <sz val="11"/>
        <rFont val="Arial"/>
        <family val="2"/>
      </rPr>
      <t>1507 CIV</t>
    </r>
    <r>
      <rPr>
        <sz val="11"/>
        <rFont val="Arial"/>
        <family val="2"/>
      </rPr>
      <t xml:space="preserve"> correspondientes a </t>
    </r>
    <r>
      <rPr>
        <b/>
        <sz val="11"/>
        <rFont val="Arial"/>
        <family val="2"/>
      </rPr>
      <t>262,76 Kilómetros-Carril</t>
    </r>
    <r>
      <rPr>
        <sz val="11"/>
        <rFont val="Arial"/>
        <family val="2"/>
      </rPr>
      <t xml:space="preserve">. Adicionalmente se informa que de los segmentos priorizados en vigencias anteriores hay un rezago de segmentos que no fueron intervenidos en el 2021, equivalentes a 103,05 Kilómetros-Carril, por  lo cual se presenta una priorización efectiva correspondientes a </t>
    </r>
    <r>
      <rPr>
        <b/>
        <sz val="11"/>
        <rFont val="Arial"/>
        <family val="2"/>
      </rPr>
      <t>365,81 Kilómetros Carril</t>
    </r>
    <r>
      <rPr>
        <sz val="11"/>
        <rFont val="Arial"/>
        <family val="2"/>
      </rPr>
      <t xml:space="preserve">, con el 83% de la meta anual programada y el 102% de la meta trimestral programada. Finalmente se indica que se roportan los segmentos de los programas Rescate Social equivalentes a 155,51 Kilómetros-Carril y Plan de Choque (GAB) 84,94  Kilómetros-Carril. </t>
    </r>
  </si>
  <si>
    <t>TRIM 2</t>
  </si>
  <si>
    <t>TRIM 3</t>
  </si>
  <si>
    <t>TRIM 4</t>
  </si>
  <si>
    <t>TRIMESTRE</t>
  </si>
  <si>
    <t>AVANCE DEL TRIM (km-carril)</t>
  </si>
  <si>
    <t>ACUMULADO (km-carril)</t>
  </si>
  <si>
    <t>META (km-carril)</t>
  </si>
  <si>
    <t>TRIM1</t>
  </si>
  <si>
    <t>TRIM2</t>
  </si>
  <si>
    <t>TRIM3</t>
  </si>
  <si>
    <t>TRIM4</t>
  </si>
  <si>
    <t>TRIMESTRE 1</t>
  </si>
  <si>
    <t>En la vigenvcia anterior había un rezago de priorización acumulado.</t>
  </si>
  <si>
    <t>NO APLICA</t>
  </si>
  <si>
    <t>TRIMESTRE 2</t>
  </si>
  <si>
    <t>TRIMESTRE 3</t>
  </si>
  <si>
    <t>TRIMESTRE 4</t>
  </si>
  <si>
    <t>VERSIÓN: 5</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</si>
  <si>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</si>
  <si>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</si>
  <si>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</si>
  <si>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</si>
  <si>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Subdirecciòn Tècnica de Producciòn e Intervenciòn.</t>
  </si>
  <si>
    <t>Subdirección de Mejoramiento de la Malla Vial Local</t>
  </si>
  <si>
    <t># de Elementos PK_ID con visita de  seguimiento</t>
  </si>
  <si>
    <t># de Elementos PK_ID programados para seguimiento</t>
  </si>
  <si>
    <t>Se realizaron visitas de seguimiento a 404 elementos viales que corresponden al 17% de la meta anual programada y al 101% de la meta trimestral programada.</t>
  </si>
  <si>
    <t xml:space="preserve">AVANCE DEL TRIM </t>
  </si>
  <si>
    <t>ACUMULADO</t>
  </si>
  <si>
    <t>META</t>
  </si>
  <si>
    <t>Las visitas de seguimiento se programan y se ejecutan teniendo en cuenta la fecha de ejecución de los segmentos, por tanto no existe una relación entre vigencias para analizar una desviación.</t>
  </si>
  <si>
    <t>No aplica.</t>
  </si>
  <si>
    <t xml:space="preserve">PRIORIZAR  100% DE LA META PROGRAMADA ANUAL  PARA CONSERVACION DE LA MALLA VIAL RURAL . </t>
  </si>
  <si>
    <t xml:space="preserve">Medir el avance en las vias priorizadas en la malla vial rural, con el fin de garantizar que la UAERMV a través de la SPI cuente con los segmentos viales para dar cumplimiento a la meta de intervención de la Entidad en la vigencia. </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</si>
  <si>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kilometros carril priorizados de obra por esta dependencia a la Subdirección Técnica de Producción e Intervención.</t>
  </si>
  <si>
    <t>Reporte de kms/carril de obra de vias priorizadas y evaluadas por la SMVL</t>
  </si>
  <si>
    <t>Meta  programada anual para priorización</t>
  </si>
  <si>
    <t>VERSIÓN: 4</t>
  </si>
  <si>
    <t>PRIORIZAR  100% DE LA META PROGRAMADA ANUAL  PARA CICLORUTAS</t>
  </si>
  <si>
    <t xml:space="preserve">Medir el avance en las vías priorizadas, con el fin de garantizar que la UAERMV a través de la SPI cuente con las vías necesarias de ciclorutas y dé cumplimiento a la meta de intervención de la Entidad. </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</si>
  <si>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</si>
  <si>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Km priorizados</t>
  </si>
  <si>
    <r>
      <t xml:space="preserve">Se priorizaron </t>
    </r>
    <r>
      <rPr>
        <b/>
        <sz val="11"/>
        <rFont val="Arial"/>
        <family val="2"/>
      </rPr>
      <t>147 PK</t>
    </r>
    <r>
      <rPr>
        <sz val="11"/>
        <rFont val="Arial"/>
        <family val="2"/>
      </rPr>
      <t xml:space="preserve"> en </t>
    </r>
    <r>
      <rPr>
        <b/>
        <sz val="11"/>
        <rFont val="Arial"/>
        <family val="2"/>
      </rPr>
      <t>133 CIV</t>
    </r>
    <r>
      <rPr>
        <sz val="11"/>
        <rFont val="Arial"/>
        <family val="2"/>
      </rPr>
      <t xml:space="preserve"> correspondientes a </t>
    </r>
    <r>
      <rPr>
        <b/>
        <sz val="11"/>
        <rFont val="Arial"/>
        <family val="2"/>
      </rPr>
      <t>10,3 Kilómetros-Lineal</t>
    </r>
    <r>
      <rPr>
        <sz val="11"/>
        <rFont val="Arial"/>
        <family val="2"/>
      </rPr>
      <t xml:space="preserve">. Por otra parte, se indica que la Gerencia de intervención tuvo un rezago de segmentos sin ejecutar en 2021 de 16,88 Kilómetros-Lineal, por  lo cual se presenta una priorización efectiva correspondiente a </t>
    </r>
    <r>
      <rPr>
        <b/>
        <sz val="11"/>
        <rFont val="Arial"/>
        <family val="2"/>
      </rPr>
      <t>27,18 Kilómetros Lineal</t>
    </r>
    <r>
      <rPr>
        <sz val="11"/>
        <rFont val="Arial"/>
        <family val="2"/>
      </rPr>
      <t>, con el 142% de la meta anual programada.</t>
    </r>
  </si>
  <si>
    <t>Trimestre 1</t>
  </si>
  <si>
    <t>La Gerencia de intervención tuvo un rezago de segmentos sin ejecutar en 2021.</t>
  </si>
  <si>
    <t>No Aplica.</t>
  </si>
  <si>
    <t>Trimestre 2</t>
  </si>
  <si>
    <t>Trimestre 3</t>
  </si>
  <si>
    <t>Trimestre 4</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</si>
  <si>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</si>
  <si>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</si>
  <si>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</si>
  <si>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</si>
  <si>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programadas/Mesas de trabajo ejecutadas) *100)</t>
  </si>
  <si>
    <t>MESAS DE EJECUTADAS</t>
  </si>
  <si>
    <t>MESAS DE TRABAJO PROGRAMADAS</t>
  </si>
  <si>
    <t>Se realizaron (14) reuniones de asistencia técnica a localidades con Profesionales y Funcionarios de las Alcaldías Locales y Fondos de Desarrollo Local.</t>
  </si>
  <si>
    <t>TRIM.</t>
  </si>
  <si>
    <t>AVANCE DEL TRIM (# de mesas)</t>
  </si>
  <si>
    <t>ACUMULADO (# de mesas)</t>
  </si>
  <si>
    <t>META (# de mesas)</t>
  </si>
  <si>
    <t>La distribución de la programación de las reuniones fue diferente al año anterior.</t>
  </si>
  <si>
    <t>No se presentó desviación</t>
  </si>
  <si>
    <t xml:space="preserve">REALIZAR 100% DE LA META DE DIAGNÓSTICO PROPUESTA A TRAVÉS DEL APLICATIVO SIGMA A ELEMENTOS (PK_ID) EN LA VIGENCIA. </t>
  </si>
  <si>
    <t>Medir el avance en el desarrollo de la actividad de diagnóstico que realiza la Subdirección Técnica de Mejoramiento de la Malla Vial Local con el fin de asegurar el cumplimiento de la meta de diagnóstico propuesta para la vigencia.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</si>
  <si>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</si>
  <si>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</si>
  <si>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ELEMENTOS PK_ID DIAGNOSTICADOS</t>
  </si>
  <si>
    <t>ELEMENTOS PK_ID PROGRAMADOS</t>
  </si>
  <si>
    <r>
      <t xml:space="preserve">Se realizó visitas de diagnóstico a </t>
    </r>
    <r>
      <rPr>
        <b/>
        <sz val="11"/>
        <rFont val="Arial"/>
        <family val="2"/>
      </rPr>
      <t>8677 PK</t>
    </r>
    <r>
      <rPr>
        <sz val="11"/>
        <rFont val="Arial"/>
        <family val="2"/>
      </rPr>
      <t xml:space="preserve"> en </t>
    </r>
    <r>
      <rPr>
        <b/>
        <sz val="11"/>
        <rFont val="Arial"/>
        <family val="2"/>
      </rPr>
      <t>8539 CIV</t>
    </r>
    <r>
      <rPr>
        <sz val="11"/>
        <rFont val="Arial"/>
        <family val="2"/>
      </rPr>
      <t xml:space="preserve"> equivalentes a </t>
    </r>
    <r>
      <rPr>
        <b/>
        <sz val="11"/>
        <rFont val="Arial"/>
        <family val="2"/>
      </rPr>
      <t>1244,79 Kilómetros-Carril</t>
    </r>
    <r>
      <rPr>
        <sz val="11"/>
        <rFont val="Arial"/>
        <family val="2"/>
      </rPr>
      <t>, equivalentes al 19% de la meta anual programada y el 102% de la meta trimestral programada. Por otra parte es importante indicar que se estan reportando solo los segmentos tipo elemento calzada y bahia.</t>
    </r>
  </si>
  <si>
    <t>El número de Profesionales que se encuentran realizando actividades de diagnóstico se mantiene respecto al periodo del año anterior.</t>
  </si>
  <si>
    <t>VERSIÓN: 1.0</t>
  </si>
  <si>
    <t>CUMPLIR CON EL 80% DE LOS REQUERIMIENTOS ENTREGAS DE MEZCLAS AUTORIZADAS</t>
  </si>
  <si>
    <t>Eficacia</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</si>
  <si>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</si>
  <si>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</si>
  <si>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DICIEMBRE 2020</t>
  </si>
  <si>
    <t>MAYO DE 2020</t>
  </si>
  <si>
    <t>Bitacora produccion.</t>
  </si>
  <si>
    <t>PPMQ</t>
  </si>
  <si>
    <t>Gerencia Producción</t>
  </si>
  <si>
    <t>N/A</t>
  </si>
  <si>
    <t>sumatoria de cumplimientos productos solicitados/3</t>
  </si>
  <si>
    <t>porcentaje cumplimiento esperado</t>
  </si>
  <si>
    <t>Debido al plan choque que se tuvo como cumplimiento a las necesidades de la alcaldia se realizaron  despachos de manera continua a su vez como cmpromiso de la gerencia producción el tener habilitadas las plantas industriales.</t>
  </si>
  <si>
    <t>(Grafica con una sola barra trimestral)</t>
  </si>
  <si>
    <t>mejora en cumplimiento de entregas</t>
  </si>
  <si>
    <t xml:space="preserve">Se debe continuar con el cumplimiento de los mantenimientos con el fin de tener habilitadas plantas para atender eventualidades </t>
  </si>
  <si>
    <t>PRODUCCIÓN DE MEZCLA Y PROVISION DE MAQUINARIA Y EQUIPOS</t>
  </si>
  <si>
    <t xml:space="preserve"> PORCENTAJE DE CUMPLIMIENTO DE PARAMETROS DE PRODUCCIÓN  DE MEZCLA ASFALTICA Y CONCRETOS.</t>
  </si>
  <si>
    <t>CUMPLIR CON EL 80% DE LOS PARAMETROS DE LA PRODUCCIÓN DE MEZCLA ASFALTICA Y CONCRETO  PARA LAS INTERVENCIONES DE LA UAERMV.</t>
  </si>
  <si>
    <t xml:space="preserve"> PORCENTAJE DE CUMPLIMIENTO DE PARAMETROS DE PRODUCCIÓN  DE MEZCLA ASFALTICA Y CONCRETO.</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</si>
  <si>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</si>
  <si>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</si>
  <si>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</si>
  <si>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t xml:space="preserve"> PPMQ</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</si>
  <si>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
Para el indicador se tiene en cuenta tres (3) parámetros (Granulometria, contenido de asfalto y asentamiento concreto).</t>
    </r>
  </si>
  <si>
    <t xml:space="preserve">en construccion </t>
  </si>
  <si>
    <t>Sumatoria de porcentaje de cumplimiento de indicador 1 y 2</t>
  </si>
  <si>
    <t>Porcentaje esperado de cumplimiento</t>
  </si>
  <si>
    <t>Trimestre 1 (16 DIC 2021-15 MARZO 2022)</t>
  </si>
  <si>
    <r>
      <t xml:space="preserve">Los datos tomados contemplan los períodos de entrega de los resultados de los ensayos de laboratorio, es decir, a corte de 15 de cada mes para este primer trimestre se tomaron resultados a partir del 16 de diciembre del 2021 a 15 de enero del 2022 para el primer mes y de manera consecutiva para los siguientes periodos hasta el 15 de marzo como se presenta en las hoja de calculo  .. Para este periodo se tiene un total de muestras en mezcla asfaltica en caliente de </t>
    </r>
    <r>
      <rPr>
        <b/>
        <sz val="9"/>
        <color theme="1"/>
        <rFont val="Arial"/>
        <family val="2"/>
      </rPr>
      <t>304</t>
    </r>
    <r>
      <rPr>
        <sz val="9"/>
        <color theme="1"/>
        <rFont val="Arial"/>
        <family val="2"/>
      </rPr>
      <t xml:space="preserve"> muestras y para mezcla en concreto hidraulico </t>
    </r>
    <r>
      <rPr>
        <b/>
        <sz val="9"/>
        <color theme="1"/>
        <rFont val="Arial"/>
        <family val="2"/>
      </rPr>
      <t>156</t>
    </r>
    <r>
      <rPr>
        <sz val="9"/>
        <color theme="1"/>
        <rFont val="Arial"/>
        <family val="2"/>
      </rPr>
      <t xml:space="preserve"> para un total de </t>
    </r>
    <r>
      <rPr>
        <b/>
        <sz val="9"/>
        <color theme="1"/>
        <rFont val="Arial"/>
        <family val="2"/>
      </rPr>
      <t>460</t>
    </r>
    <r>
      <rPr>
        <sz val="9"/>
        <color theme="1"/>
        <rFont val="Arial"/>
        <family val="2"/>
      </rPr>
      <t xml:space="preserve"> muestras. Para mezclas en caliente, los parámetros de calidad  como puntos de control durante la  producción es la granulometría y contenido de asfalto, este ultimo, según formula de trabajo que se tiene,  se obtuvieron mejores resultados  con respecto a vigencia anterior sin embargo el parametro a controlar en este trimestre se debe a la granulometría ya que este valor afecto el porcetanje de cumplimiento del indicador , cabe resaltar que se ha contado con el acompañamiento de laboratorio en aras de mejorar el cumplimiento de dichso parametros durante la producción. Por otra parte, para mezcla de concreto hidraulico el parametro de calidad es el asentamiento, según el registro que se tiene de los asentamiento sin uso de acelerante en frente de obra  para las mezclas MR43 y 3000 psi, este ultimo, tuvo cumplimento en los 3 meses de seguimiento. En las siguientes pestañas se tiene el calculo de cumplimiento de asentamientos y los cumplimientos de partametros para mezcla en caliente se realiza con base a los infromes de laborotorio y consolidado de dichos parametros. </t>
    </r>
  </si>
  <si>
    <r>
      <t xml:space="preserve">Trimestre 2 </t>
    </r>
    <r>
      <rPr>
        <i/>
        <sz val="9"/>
        <color theme="1"/>
        <rFont val="Arial"/>
        <family val="2"/>
      </rPr>
      <t>(ABRIL-JUNIO)</t>
    </r>
  </si>
  <si>
    <r>
      <t xml:space="preserve">Trimestre 3 </t>
    </r>
    <r>
      <rPr>
        <i/>
        <sz val="9"/>
        <color theme="1"/>
        <rFont val="Arial"/>
        <family val="2"/>
      </rPr>
      <t>(JULIO-SEPTIEMBRE)</t>
    </r>
  </si>
  <si>
    <r>
      <t xml:space="preserve">Trimestre 4 </t>
    </r>
    <r>
      <rPr>
        <i/>
        <sz val="9"/>
        <color theme="1"/>
        <rFont val="Arial"/>
        <family val="2"/>
      </rPr>
      <t>(OCTUBRE-DICIEMBRE)</t>
    </r>
  </si>
  <si>
    <t>se mejora el cumplimiento como resultado de la gestion realizada y el seguimiento implementado</t>
  </si>
  <si>
    <t xml:space="preserve">se debe continuar realizando acompamiento y seguimiento al parametro de control contenido de asfalto </t>
  </si>
  <si>
    <t>TENER DISPONIBILIDAD MÍNIMA DE UN 85% DE VEHÍCULOS, MAQUINARIA, EQUIPOS Y PLANTA DE PRODUCCIÓN DE LA UMV</t>
  </si>
  <si>
    <t>Identificar el estado real de los vehiculos, maquinari,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</si>
  <si>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</si>
  <si>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FEBRERO 2021</t>
  </si>
  <si>
    <t>Parque Automotor de la entidad y Planta de producción de la entidad. Planilla de disponibilidad.</t>
  </si>
  <si>
    <t>Sumatoria de disponibilidades</t>
  </si>
  <si>
    <t>porcentaje disponibilidad esperada</t>
  </si>
  <si>
    <t>LIVIANOS Y PESADOS</t>
  </si>
  <si>
    <t>MAQUINARIA</t>
  </si>
  <si>
    <t>EQUIPOS</t>
  </si>
  <si>
    <t>PLANTAS</t>
  </si>
  <si>
    <t>Durante el mes de enero se presento una disponibilidad general promedio  de 85,69% por grupo  cumpliendo con la meta planteada de 85%, el grupo con la disponibilidad mas baja presentada fue el de maquinaria con una dsiponibilidad del 81,51%.
Durante el mes de febrero se presento una disponibilidad general promedio de 83,64%  por grupo, al realizar el ponderado de enero febrero se obtiene un resultado de 89% cumpliendo con la meta establecida del 85%.el grupo que presenta la disponibilidad mas baja para este periodo es el de vehiculo pesado con un 79,16%.
Durante el mes de marzo se presento una disponibilidad general promedio de 84,27%  por grupo, al realizar el ponderado para el 1er trimestre de 2022 se obtiene un resultado de 90% cumpliendo con la meta establecida del 85%.el grupo que presenta la disponibilidad mas baja para este periodo es el de vehiculo pesado con un 75,54%</t>
  </si>
  <si>
    <t>se presenta mejora de la disponibilidad</t>
  </si>
  <si>
    <t>FECHA DE APLICACIÓN: MAYO  2020</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</si>
  <si>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</si>
  <si>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</si>
  <si>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</si>
  <si>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</si>
  <si>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 xml:space="preserve">bitacora de asignacion de equipos </t>
  </si>
  <si>
    <t xml:space="preserve"> </t>
  </si>
  <si>
    <t>Sumatoria solicitudes con entregas</t>
  </si>
  <si>
    <t>total solicitudes recibidas</t>
  </si>
  <si>
    <t xml:space="preserve">En el mes de enero de 2022, se atendió el total de servicios de transporte solicitados por las distintas dependencias. La solicitud no atendida obedece a un vibrocompactador el cual no fue suministrado por el contratista debido a la escasez en el mercado por alta demanda de obras y maquinaria. 
En el mes de febrero se recibió por parte de las distintas dependencias  la necesidad de servicio de transporte de pasajeros para la presente vigencia,  de lo cual se tiene un balance total de 11 vehículos adicionales a los ya asignados los cuales por tema de presupuesto serán entregados una vez se cuente con el nuevo contrato  de servicio de transporte que se está proyectando.
Adicional a lo anterior las solicitudes no atendidas en el mes obedecen a 1 servicio de transporte solicitado por OCI que no fue prestado por alta demanda de servicios para la misma fecha y 1 volqueta solicitada por GI requerida por contrato y que según manifiesta el contratista no ha sido entregada  por dificultad en la consecución de vehículos matriculados en Bogotá.
En marzo se recibieron 26 solicitudes de servicio de transporte de las cuales una solicitud realizada por SG-TI no fue atendida por alta demanda de solicitudes para el mismo día. Tambien se recibió una solicitud por parte de GI de un camion la cual fue atendida por medio del contrato de arrendamiento.
Es de aclarar que en  marzo se recibió por parte de GI un consolidado de necesidad  de maquinaria, equipos,  vehículos pesados y vehículos para el transporte de personal para la vigencia , la cual se encuentra en revisión y ajustes entre las partes dadas algunas solicitudes de retiro, sobrantes y el inicio de algunas actividades en meses posteriores por lo que la solicitud no se requeriria ser atendida de manera inmediata o próxima. </t>
  </si>
  <si>
    <t>98.25%</t>
  </si>
  <si>
    <t xml:space="preserve">Dado el incremento de actividades asignadas a la entidad finalizando 2021 y en la presente vigencia, aumentó la demanda de solicitudes de maquinaria y equipos las cuales por temas de presupuesto para la vigencia de los contratos de servicio de transporte y de arrendamiento de maquinaria no se atendieron en su totalidad.  </t>
  </si>
  <si>
    <t>Se están proyectando contratos de transporte de pasajeros, de materiales y maquinaria simultaneos para suplir la necesidad.</t>
  </si>
  <si>
    <t>82.91%</t>
  </si>
  <si>
    <t>72.31%</t>
  </si>
  <si>
    <t>89.57%</t>
  </si>
  <si>
    <t>CUMPLIR CON EL 100% DE INTERVENCIÓN DE KILOMETROS CARRIL PROGRAMADOS POR LA GERENCIA DE INTERVENCIÓN  PARA EL CUMPLIMIENTO DE LA META DISTRITAL DE LA VIGENCIA</t>
  </si>
  <si>
    <t>Verificar el cumplimiento de la meta de intervenciones de la malla vial programada por la Gerencia de intervención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</si>
  <si>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</si>
  <si>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Marzo 2022</t>
  </si>
  <si>
    <t>Informe Consolidado Diario de Trabajo Realizado</t>
  </si>
  <si>
    <t>Intervención de la Malla Vial</t>
  </si>
  <si>
    <t>Gerencia de Intervención</t>
  </si>
  <si>
    <t xml:space="preserve">98% Cumplimiento </t>
  </si>
  <si>
    <t># Km carril de impacto intervenido</t>
  </si>
  <si>
    <t># Km carril de impacto programados</t>
  </si>
  <si>
    <t>% de intervención mensual para el cumplimiento</t>
  </si>
  <si>
    <t>% de intervención acumulado para el cumplimiento</t>
  </si>
  <si>
    <t>Enero</t>
  </si>
  <si>
    <r>
      <t xml:space="preserve">El avance de ejecución en el </t>
    </r>
    <r>
      <rPr>
        <b/>
        <sz val="9"/>
        <rFont val="Arial"/>
        <family val="2"/>
      </rPr>
      <t>primer</t>
    </r>
    <r>
      <rPr>
        <sz val="9"/>
        <rFont val="Arial"/>
        <family val="2"/>
      </rPr>
      <t xml:space="preserve"> trimestre con corte al 31 de marzo del 2022, fue de 196,78 Km/Carril de los 196,78 Km/Carril programados; lo que representa un avance del 100% en el </t>
    </r>
    <r>
      <rPr>
        <b/>
        <sz val="9"/>
        <rFont val="Arial"/>
        <family val="2"/>
      </rPr>
      <t>primer</t>
    </r>
    <r>
      <rPr>
        <sz val="9"/>
        <rFont val="Arial"/>
        <family val="2"/>
      </rPr>
      <t xml:space="preserve"> trimestre de lo proyectado, para un acumulado del 44,82% de los 439,06 Km-carril de la meta misional de la Entidad para el año 2022.
Con respecto a la ejecución de meta por tipo de intervención, se tiene el siguiente avance en el trimestre:
• Km/carril ejecutado PA:  146,53 de 146,53          100% de lo proyectado
• Km/carril ejecutado CC: 2,57 de 2,57               100% de lo proyectado
• Km/carril ejecutado SF: 37,84 de 37,84               100% de lo proyectado
• Km/carril ejecutado RH: 0,79 de 0,79                    100% de lo proyectado
• Km/carril ejecutado RH R: 0,37 de 0,37             100% de lo proyectado     
• Km/carril ejecutado CL: 2,65 de 2,65                100% de lo proyectado                                                                                                                                                                                                                                                                                                                                                                                                                                                                                                                                                                                           
• Km/carril ejecutado FE:6,03 de 6,03                   100% de lo proyectado.              </t>
    </r>
  </si>
  <si>
    <t>Febrero</t>
  </si>
  <si>
    <t>Marzo</t>
  </si>
  <si>
    <t>Abril</t>
  </si>
  <si>
    <t>Mayo</t>
  </si>
  <si>
    <t>Junio</t>
  </si>
  <si>
    <t>Julio</t>
  </si>
  <si>
    <t>Agosto</t>
  </si>
  <si>
    <t>Septiembre</t>
  </si>
  <si>
    <t>Octubre</t>
  </si>
  <si>
    <t>Noviembre</t>
  </si>
  <si>
    <t>Diciembre</t>
  </si>
  <si>
    <t>Meta Misional de la Entidad</t>
  </si>
  <si>
    <t>No se requiere acción de mejora. Sin embargo,  es importante aclarar que se tienen mayores resultados en la vigencia actual por la ejecución de parcheos del Plan Choque del Gobierno Abierto de Bogotá - GAB, que corresponde al 78% y la ejecución de solo sello de fisuras corresponde al 19%, que respresentan un 97% de ejecución en el primer trimestre.</t>
  </si>
  <si>
    <t xml:space="preserve">Febrero </t>
  </si>
  <si>
    <t>I Trimestre</t>
  </si>
  <si>
    <t>II Trmiestre</t>
  </si>
  <si>
    <t>IIITrmiestre</t>
  </si>
  <si>
    <t>IVTrmiestre</t>
  </si>
  <si>
    <t>LOGRAR QUE EL 89.5% DE LA POBLACIÓN CALIFIQUE LAS INTERVENCIONES DE LA ENTIDAD COMO SATISFACTORIA</t>
  </si>
  <si>
    <t xml:space="preserve">Medir el porcentaje de las partes interesadas de la UAERMV (población beneficiaria directa) que se encuentra satisfecha con las intervneciones  </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</si>
  <si>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a grupos de valor IMVI-FM-018), en la cual se plantea la pregunta de si el usuario se encuentra SI o NO satisfecho con la intervención.</t>
  </si>
  <si>
    <t>Registro: Gestión Social  - Formato Encuesta de satisfacción partes interesadas</t>
  </si>
  <si>
    <t xml:space="preserve">Gerencia GASA - INTERVENCIÓN
Oficina Asesora de Planeación </t>
  </si>
  <si>
    <t>Subdirección de Producción e Intervención - Gerencia GASA</t>
  </si>
  <si>
    <t>84,43%</t>
  </si>
  <si>
    <t># de ciudadanos satisfechos</t>
  </si>
  <si>
    <t># Encuestas aplicadas</t>
  </si>
  <si>
    <t>% de población satisfecha</t>
  </si>
  <si>
    <t xml:space="preserve">En el primer trimestre del año 2022; se encuestaron en campo 1.200 ciudadanos usuarios/beneficiarios directos de las obras a través del formato IMVI-FM-018 "Formato de encuesta de satisfaccion a grupos de valor" de los cuales:
                                                                                                                                                                                                                                                                                          *1128 ciudadanos (94%) se encuentran satisfechos con las intervenciones.                                                                                                                                                                                                                                           *72 ciudadanos(6%)  se encuentran insatisfechos con las intervenciones.     
 El nivel de poblacion satisfecha para el primer  trimestre del año 2022 es del 94,%, frente a las intervenciones desarrolladas por la Entidad; lo cual evidencia que   la  vigencia 2022 inicia con el indicador dentro del rango de gestion apropiado de acuerdo a la  meta del mismo. </t>
  </si>
  <si>
    <t xml:space="preserve">ANÁLISIS DE LA DESVIACIÓN </t>
  </si>
  <si>
    <t xml:space="preserve">1er Trimestre 2021
97,3% </t>
  </si>
  <si>
    <t xml:space="preserve">1er Trimestre 2022
94% </t>
  </si>
  <si>
    <t>Para el primer trimestre de la vigencia de 2022; el indicador descendió tres puntos respecto al primer trimestre de la vigencia 2021.</t>
  </si>
  <si>
    <t xml:space="preserve">Si bien el indicador continua siendo positivo y encontrándose apropiado para el rango de gestión establecido; las sugerencias de los ciudadanos serán tenidas en cuenta por todas las áreas que participan en las intervenciones, con el fin de aumentar el nivel de satisfacción de la ciudadanía.  </t>
  </si>
  <si>
    <t xml:space="preserve">LOGRAR QUE EL NIVEL PROMEDIO DE SATISFACCION  DE LOS BENEFICIARIOS DIRECTOS DE LAS INTERVENCIONES SEA MAYOR O IGUAL A 4.25 </t>
  </si>
  <si>
    <t xml:space="preserve">EFICIENCIA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</si>
  <si>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</si>
  <si>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a grupos de valor) en la medicion del nivel de satisfaccion, donde la calificación se presenta en una escala de 1 a 5, siendo 5 la calificación máxima posible de excelencia y satisfacción.  </t>
  </si>
  <si>
    <t xml:space="preserve">PROMEDIO </t>
  </si>
  <si>
    <t xml:space="preserve">Gerencia GASA
Oficina Asesora de Planeación </t>
  </si>
  <si>
    <t xml:space="preserve">∑ Calificaciones de los encuestados
# Total de encuestados </t>
  </si>
  <si>
    <t>1.00</t>
  </si>
  <si>
    <t>3.00</t>
  </si>
  <si>
    <t>4.24</t>
  </si>
  <si>
    <t>4.25</t>
  </si>
  <si>
    <t>5.00</t>
  </si>
  <si>
    <t>∑ Calificaciones de los encuestados</t>
  </si>
  <si>
    <t xml:space="preserve"># Total de encuestados </t>
  </si>
  <si>
    <t>% de nivel de satisfacción</t>
  </si>
  <si>
    <t>En el primer trimestre  del año 2022; se encuestaron en campo 1200 ciudadanos usuarios/beneficiarios directos de las obras a través del formato IMVI-FM-018  "Formato de Encuesta de Satisfaccion a grupos de valor"en donde:
*La calificación máxima  es 5.
*Se obtuvo un promedio de calificación de 4,29 por lo cual se evidencia que se logro la meta propuesta para el indicador, respecto a la buena y excelente calificacion que le otorgan los ciudadanos a las intervenciones que ejecuta la Entidad.</t>
  </si>
  <si>
    <t xml:space="preserve">Primer Trimestre 2021 
4.4 </t>
  </si>
  <si>
    <t>Primer Trimestre 2022
4.3</t>
  </si>
  <si>
    <t>De la vigencia 2021 a la vigencia 2022 para el periodo de medición , el indicador  descendió 1 decimal.</t>
  </si>
  <si>
    <t xml:space="preserve">El indicador continúa  cumpliendo con la meta propuesta por la Entidad;   las calificaciones de los ciudadanos a nivel general son  buenas y sus expectativas aún son mas exigentes de acuerdo a sus criterios y necesidades, teniendo en cuenta que la Entidad amplió su campo de acción;  por lo cual sus sugerencias seguirán siendo tenidas en cuenta para aumentar el nivel promedio de satisfacción. </t>
  </si>
  <si>
    <t>CUMPLIR CON EL 100% DE INTERVENCIÓN DE KILOMETROS CARRIL LINEAL PROGRAMADOS DE CICLORUTAS POR LA GERENCIA DE INTERVENCIÓN  PARA EL CUMPLIMIENTO DE LA META DISTRITAL DE LA VIGENCIA</t>
  </si>
  <si>
    <t>Verificar el cumplimiento de la meta de intervenciones de cicloinfraestructura programada por la Gerencia de intervención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</si>
  <si>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</si>
  <si>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95% Cumplimiento </t>
  </si>
  <si>
    <t># Km carril lineal intervenidos</t>
  </si>
  <si>
    <t># Km carril lineal programados</t>
  </si>
  <si>
    <r>
      <t xml:space="preserve">El avance de ejecución en el </t>
    </r>
    <r>
      <rPr>
        <b/>
        <sz val="8"/>
        <rFont val="Arial"/>
        <family val="2"/>
      </rPr>
      <t>primer</t>
    </r>
    <r>
      <rPr>
        <sz val="8"/>
        <rFont val="Arial"/>
        <family val="2"/>
      </rPr>
      <t xml:space="preserve"> trimestre para el cumplimiento de metas de </t>
    </r>
    <r>
      <rPr>
        <b/>
        <sz val="8"/>
        <rFont val="Arial"/>
        <family val="2"/>
      </rPr>
      <t>Ciclorutas</t>
    </r>
    <r>
      <rPr>
        <sz val="8"/>
        <rFont val="Arial"/>
        <family val="2"/>
      </rPr>
      <t xml:space="preserve">, con corte al 31 de marzo del 2022, fue de 8,50 Km/Carril Lineal de los 8,50 Km/Carril Lineal programados; lo que representa un avance del 100% en el </t>
    </r>
    <r>
      <rPr>
        <b/>
        <sz val="8"/>
        <rFont val="Arial"/>
        <family val="2"/>
      </rPr>
      <t>primer</t>
    </r>
    <r>
      <rPr>
        <sz val="8"/>
        <rFont val="Arial"/>
        <family val="2"/>
      </rPr>
      <t xml:space="preserve"> trimestre de lo proyectado, para un acumulado del 44,50% de los 19,10 Km-carril Lineal de la meta de Ciclorutas de la Entidad para el año 2022.
Con respecto a la ejecución de meta por mes, se tiene el siguiente avance en el </t>
    </r>
    <r>
      <rPr>
        <b/>
        <sz val="8"/>
        <rFont val="Arial"/>
        <family val="2"/>
      </rPr>
      <t>primer</t>
    </r>
    <r>
      <rPr>
        <sz val="8"/>
        <rFont val="Arial"/>
        <family val="2"/>
      </rPr>
      <t xml:space="preserve"> trimestre:
</t>
    </r>
    <r>
      <rPr>
        <b/>
        <sz val="8"/>
        <rFont val="Arial"/>
        <family val="2"/>
      </rPr>
      <t xml:space="preserve">ENERO       </t>
    </r>
    <r>
      <rPr>
        <sz val="8"/>
        <rFont val="Arial"/>
        <family val="2"/>
      </rPr>
      <t>• Km/carri Lineal ejecutado: 3,28   • Segmentos ejecutados: 61</t>
    </r>
    <r>
      <rPr>
        <b/>
        <sz val="8"/>
        <rFont val="Arial"/>
        <family val="2"/>
      </rPr>
      <t xml:space="preserve">
FEBRERO  </t>
    </r>
    <r>
      <rPr>
        <sz val="8"/>
        <rFont val="Arial"/>
        <family val="2"/>
      </rPr>
      <t>• Km/carri Lineal ejecutado: 3,35    • Segmentos ejecutados:27</t>
    </r>
    <r>
      <rPr>
        <b/>
        <sz val="8"/>
        <rFont val="Arial"/>
        <family val="2"/>
      </rPr>
      <t xml:space="preserve">
MARZO     </t>
    </r>
    <r>
      <rPr>
        <sz val="8"/>
        <rFont val="Arial"/>
        <family val="2"/>
      </rPr>
      <t xml:space="preserve">• Km/carri Lineal ejecutado: 1,87   • Segmentos ejecutados: 15
Con respecto a la ejecución de meta por tipo de intervención, se tiene el siguiente avance:
</t>
    </r>
    <r>
      <rPr>
        <b/>
        <sz val="8"/>
        <rFont val="Arial"/>
        <family val="2"/>
      </rPr>
      <t>ENERO       •</t>
    </r>
    <r>
      <rPr>
        <sz val="8"/>
        <rFont val="Arial"/>
        <family val="2"/>
      </rPr>
      <t xml:space="preserve"> Km/carril ejecutado MR: 3,28 Km/Carril Lineal   
</t>
    </r>
    <r>
      <rPr>
        <b/>
        <sz val="8"/>
        <rFont val="Arial"/>
        <family val="2"/>
      </rPr>
      <t xml:space="preserve">FEBRERO </t>
    </r>
    <r>
      <rPr>
        <sz val="8"/>
        <rFont val="Arial"/>
        <family val="2"/>
      </rPr>
      <t xml:space="preserve"> • Km/carril ejecutado MR: 2,94 Km/Carril Lineal    • Km/carril ejecutado PA: 0,41 Km/Carril Lineal
</t>
    </r>
    <r>
      <rPr>
        <b/>
        <sz val="8"/>
        <rFont val="Arial"/>
        <family val="2"/>
      </rPr>
      <t xml:space="preserve">MARZO     </t>
    </r>
    <r>
      <rPr>
        <sz val="8"/>
        <rFont val="Arial"/>
        <family val="2"/>
      </rPr>
      <t xml:space="preserve">• Km/carril ejecutado MR: 0,23 Km/Carril Lineal   • Km/carril ejecutado PA: 1,64 Km/Carril Lineal                                                               
                                                                                                                                                                                                                                                                                                                                                                                                                                                                                                                    </t>
    </r>
  </si>
  <si>
    <t>Meta Ciclorutas de la Entidad</t>
  </si>
  <si>
    <t>No se requiere acción de mejora.</t>
  </si>
  <si>
    <t>CUMPLIR CON EL 100% DE INTERVENCIÓN DE METROS CUADRADOS PROGRAMADOS DE ESPACIO PÚBLICO POR LA GERENCIA DE INTERVENCIÓN  PARA EL CUMPLIMIENTO DE LA META DISTRITAL DE LA VIGENCIA</t>
  </si>
  <si>
    <t>Verificar el cumplimiento de la meta de intervenciones de espacio público programado por la Gerencia de intervención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</si>
  <si>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</si>
  <si>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 Metros cuadrados intervenidos</t>
  </si>
  <si>
    <t># Metros cuadrados programados</t>
  </si>
  <si>
    <r>
      <t xml:space="preserve">                                                                                            
El avance de ejecución en el </t>
    </r>
    <r>
      <rPr>
        <b/>
        <sz val="9"/>
        <rFont val="Arial"/>
        <family val="2"/>
      </rPr>
      <t>primer</t>
    </r>
    <r>
      <rPr>
        <sz val="9"/>
        <rFont val="Arial"/>
        <family val="2"/>
      </rPr>
      <t xml:space="preserve"> trimestre para el cumplimiento de metas de </t>
    </r>
    <r>
      <rPr>
        <b/>
        <sz val="9"/>
        <rFont val="Arial"/>
        <family val="2"/>
      </rPr>
      <t>Espacio Público</t>
    </r>
    <r>
      <rPr>
        <sz val="9"/>
        <rFont val="Arial"/>
        <family val="2"/>
      </rPr>
      <t xml:space="preserve">, con corte al 31 de marzo del 2022, fue de 10.900,63 metros cuadrados de los 10.800,00 metros cuadrados programados; lo que representa un avance del 101% en el </t>
    </r>
    <r>
      <rPr>
        <b/>
        <sz val="9"/>
        <rFont val="Arial"/>
        <family val="2"/>
      </rPr>
      <t>primer</t>
    </r>
    <r>
      <rPr>
        <sz val="9"/>
        <rFont val="Arial"/>
        <family val="2"/>
      </rPr>
      <t xml:space="preserve"> trimestre de lo proyectado, para un acumulado del 24,22% de los 45.000 metros cuadrados de la meta de Espacio Público de la Entidad para el año 2022.
Con respecto a la ejecución de meta por mes, se tiene el siguiente avance en el primer trimestre:
</t>
    </r>
    <r>
      <rPr>
        <b/>
        <sz val="9"/>
        <rFont val="Arial"/>
        <family val="2"/>
      </rPr>
      <t>ENERO</t>
    </r>
    <r>
      <rPr>
        <sz val="9"/>
        <rFont val="Arial"/>
        <family val="2"/>
      </rPr>
      <t xml:space="preserve">       • M2 representado: 2.515,23        • Segmentos ejecutados: 9
</t>
    </r>
    <r>
      <rPr>
        <b/>
        <sz val="9"/>
        <rFont val="Arial"/>
        <family val="2"/>
      </rPr>
      <t>FEBRERO</t>
    </r>
    <r>
      <rPr>
        <sz val="9"/>
        <rFont val="Arial"/>
        <family val="2"/>
      </rPr>
      <t xml:space="preserve">  • M2 representado: 6.942,75        • Segmentos ejecutados: 14  
</t>
    </r>
    <r>
      <rPr>
        <b/>
        <sz val="9"/>
        <rFont val="Arial"/>
        <family val="2"/>
      </rPr>
      <t>MARZO</t>
    </r>
    <r>
      <rPr>
        <sz val="9"/>
        <rFont val="Arial"/>
        <family val="2"/>
      </rPr>
      <t xml:space="preserve">      • M2 representado: 1.442,65        • Segmentos ejecutados: 2
   </t>
    </r>
  </si>
  <si>
    <t>Meta Espacio Público de la Entidad</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</si>
  <si>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</si>
  <si>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</si>
  <si>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</si>
  <si>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</si>
  <si>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</si>
  <si>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CIRI</t>
  </si>
  <si>
    <t>TIRI</t>
  </si>
  <si>
    <t>Primer 
Trimestre</t>
  </si>
  <si>
    <r>
      <t>Durante el primer trimestre del 2022 la mesa de ayuda resolvió cuatro mil ciento treiunta y dos (4.132) casos, de los cuales fueron atendidos acorde con los tiempos establecidos en los Acuerdo de Niveles de Servicios (ANS) el 85.60% (Lo que equivale a 3537 casos). 
Es importante resaltar que el número de casos atendidos por la mesa de ayuda en el primer trimestre del 2022 aumento en un</t>
    </r>
    <r>
      <rPr>
        <b/>
        <sz val="10"/>
        <rFont val="Arial"/>
        <family val="2"/>
      </rPr>
      <t xml:space="preserve"> 300% </t>
    </r>
    <r>
      <rPr>
        <sz val="10"/>
        <rFont val="Arial"/>
        <family val="2"/>
      </rPr>
      <t xml:space="preserve">con respecto al mismo periodo de la vigencia 2021 (Casos resueltos 2773 – Vigencia 2021).                                    Durante el primer trimestre del año la mesa de ayuda 
recibió 4132 tiquetes de los cuales el 85,60% (esto equivale a 3537 tiquetes) fueron atendidos en los tiempos  establecidos en los acuerdos de niveles de servicio. 
Analizando el 14,4% (esto equivale a 595 tiquetes) de los tiquetes atendidos fuera de los tiempos establecidos en ANS se determina que el Pareto de incumplimientos se encuentra de la siguiente manera: Aplicativo Orfeo con 25%*, Gestión de Usuarios 19%, Sigma 12,8 %, Sicapital 8.6%, Impresoras y Scanners 7.6%, Internet y seguridad 6.7%. Caliope 6.6%, Equipos de cómputo con 6.5%*, Correo electrónico 2,1%, Sharepoint y one drive 2.1, oficmatica 1.2%, Multimetia 0.7% y otros 1.3% "
</t>
    </r>
  </si>
  <si>
    <t>Tercer Trimestres</t>
  </si>
  <si>
    <t>Cuarto 
Trimestre</t>
  </si>
  <si>
    <t>Durante el primer trimestre del año la mesa de ayuda recibió 4132 tiquetes de los cuales el 85,60% (esto equivale a 3537 tiquetes) fueron atendidos en los tiempos 
establecidos en los acuerdos de niveles de servicio. Analizando el 14,4% (esto equivale a 595 tiquetes) de los tiquetes atendidos fuera de los tiempos establecidos en ANS se determina que el Pareto de incumplimientos se encuentra 
de la siguiente manera: Aplicativo Orfeo con 25%*, Gestión de Usuarios 19%, Sigma 12,8 %, Sicapital 8.6%, Impresoras 
y Scanners 7.6%, Internet y seguridad 6.7%. Caliope 6.6%, Equipos de cómputo con 6.5%*, Correo electrónico 2,1%, Sharepoint y one drive 2.1, oficmatica 1.2%, Multimetia 0.7% y otros 1.3% "
Es importante resaltar el primer trimestre se adelanto toda la contratación de prestación de servicios, por la ley de garantias por lo que la demanda aumento sustnaicalmente durante el primer mes, lo que conllevo a que la cantidad de casos aumentara notablemente respecto del año pasado en categorías como Gestión de Usuarios y el aplicativo Orfeo.</t>
  </si>
  <si>
    <t>1. Realizar monitoreo a las categorías Gestión de Usuarios y el aplicativo Orfeo, que son las mas relevantes.
2. Hacer campaña para la apropiación de la Política de Gestión de Credenciales</t>
  </si>
  <si>
    <t>Mantener el indicador igual o menor a 2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</si>
  <si>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</si>
  <si>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</si>
  <si>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Octubre de 2021</t>
  </si>
  <si>
    <t>DÍAS HABILES</t>
  </si>
  <si>
    <t xml:space="preserve"> GREF-FM-001 Formato de Movimientos de Almacén
 GREF-FM-004 Formato Comprobante de Egreso de Elementos de Consumo</t>
  </si>
  <si>
    <t>Gestión de Recursos Físicos</t>
  </si>
  <si>
    <t>Secretaria General</t>
  </si>
  <si>
    <t xml:space="preserve">Suma días hábiles de cada egreso </t>
  </si>
  <si>
    <t>Número de egresos efectivos en el mes</t>
  </si>
  <si>
    <t xml:space="preserve">En la medición del primer trimestre de 2022, el tiempo promedio de solicitudes atendidas es de 0,77 días segun la dinamica presentada en las bodegas de la sede Operativa y de Producción. De acuerdo con este resultado, para el periodo en mención  se cumple con la meta propuesta en el indicador </t>
  </si>
  <si>
    <t>1er trimestre</t>
  </si>
  <si>
    <t xml:space="preserve">Se revisa el reporte excel con los  egresos registrados en si capital, no obstante durante el periodo se registra una situacion atipica en en el mes de marzo en cuanto al registro de egresos de la sede produccion, por tanto en la medicion se refleja la medicion de enero y febrero. Si bien, los egresos de marzo se encuentran registrados en el sistema, estos quedaron con la fecha en la que se cargó la informacion, por tanto es necesario contar con el apoyo de TI para realizar el cambio de fecha. </t>
  </si>
  <si>
    <t>Se debe ejercer el respectivo control y seguimiento a los movimientos de almacen y sus respectivos registros. De igual forma generar las alertas cuando la entrega de la documentacion o radicacion de la solicitud no se encuentre bajo los paremetros establecidos en el movimiento.</t>
  </si>
  <si>
    <t>2do trimestre</t>
  </si>
  <si>
    <t>3er Trimestre</t>
  </si>
  <si>
    <t>4to Trimestre</t>
  </si>
  <si>
    <t>Mantener la rotación de inventarios en bodega superior a 4 veces durante el trimestre evaluado.</t>
  </si>
  <si>
    <t>Medir la cantidad de veces que se rota el inventario del Almacén general de la UAERMV.</t>
  </si>
  <si>
    <t xml:space="preserve">La rotación de inventarios es un indicador que señala el total de veces que el inventario del almacén general de la UAERMV requiere ser abastecido con nuevas existencias. Es decir, la cantidad de ocasiones que se debe proveer al almacén con el inventario necesario para lograr una eficiente gestión logística de la entidad. En cuanto más elevado sea el valor de este índice, mayor es la rotacion del inventario, como consecuencia del incremento de los egresos y de una buena gestión de las existencias; dado que cuantas mas veces se rote el inventario en determinado periodo será mejor la gestión de las inventario en bodega de la Entidad.
Para establecer el indicador se toma el valor de los bienes entregados durante el periodo de analisis y se divide por el promedio del valor total del inventario en bogeda de la entidad.
</t>
  </si>
  <si>
    <t>NÚMERO DE VECES</t>
  </si>
  <si>
    <t>Consolidado de egreso SICAPITAL</t>
  </si>
  <si>
    <t xml:space="preserve"> 
RI = (Costo de productos entregados por el almacén general / Valor Promedio del inventario en Bogeda del almacén general ) = N veces.</t>
  </si>
  <si>
    <t>4 veces</t>
  </si>
  <si>
    <t xml:space="preserve">Coste productos entregados por el almacén general </t>
  </si>
  <si>
    <t xml:space="preserve">Promedio inventario en Bogeda del almacén general </t>
  </si>
  <si>
    <t>Durante el periodo evaluado,el indicador de la entidad se ubicó en 3,59. No obstante es pertinente aclarar que durante dicho periodo, los egresos de marzo se encuentran registrados en el sistema, no obstante, estos quedaron con la fecha en la que se cargó la informacion, por tanto es necesario contar con el apoyo de TI para realizar el cambio de fecha</t>
  </si>
  <si>
    <t>El resultado de rotación de inventarios del periodo señalado es de 3,59. Dicho resultado, demuestra un  rango gestión mejorable que puede ser fortalecido en el siguiente periodo a evaluar.</t>
  </si>
  <si>
    <t>A través de la analitica de datos, se deberá depurar e identificar aquellos invetarios con poca rotacion, de igual forma, se debe ejercer con el control del registro de egresos en los tiempos reales del movimiento.</t>
  </si>
  <si>
    <t>3er trimestre</t>
  </si>
  <si>
    <t>4to trimestre</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</si>
  <si>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</si>
  <si>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</si>
  <si>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</si>
  <si>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t>Mayo de 2020</t>
  </si>
  <si>
    <t>Semestral</t>
  </si>
  <si>
    <t>Base de datos contratación</t>
  </si>
  <si>
    <t>N. de contratos liquidados en el periodo en un tiempo menor o igual a seis meses</t>
  </si>
  <si>
    <t>N. de contratos liquidados en el periodo</t>
  </si>
  <si>
    <t>GESTION CONTRACTUAL</t>
  </si>
  <si>
    <t>CUMPLIMIENTO EN LA PUBLICACIÓN DE PROCESOS DEL PLAN ANUAL DE ADQUISICIONES</t>
  </si>
  <si>
    <t>PUBLICAR MÍNIMO EL 95% DE LOS PROCESOS CONTRACTUALES PROGRAMADOS EN EL PAA DURANTE EL PERIODO PROGRAMADO</t>
  </si>
  <si>
    <t>Hacer seguimiento a la publicación de los procesos de adquisiciones Institucionales de acuerdo a la programación establecida.</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</si>
  <si>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</si>
  <si>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Plan Anual de Adquisiciones
Base de datos contratación</t>
  </si>
  <si>
    <t>(Número de procesos contractuales publicados en el SECOP en el periodo/Número de procesos contractuales programados en el Plan de Adquisiciones para el periodo) * 100</t>
  </si>
  <si>
    <t>NÚMERO DE PROCESOS CONTRACTUALES PUBLICADOS EN EL SECOP EN EL PERÍODO</t>
  </si>
  <si>
    <t>NÚMERO DE PROCESOS CONTRACTUALES PROGRAMADOS EN EL PLAN DE ADQUISICIONES PARA EL PERÍODO) * 100</t>
  </si>
  <si>
    <t>En el seguimiento a la ejecución de los procesos de contratación programados en el Plan Anual de Adquisiciones para el primer trimestre de 2022, se programaron 23 procesos contractuales, de los cuales 21 procesos se publicaron en la plataforma de Secop II, de los cuales se suscribieron 17 contratos, 3 procesos continuaron en publicación dando cumplimiento del cronograma establecido, 1 proceso se declaró desierto y 2 estan en las áreas generadoras de la necesidad</t>
  </si>
  <si>
    <t>1er Trimestre</t>
  </si>
  <si>
    <t>La evolución del indicador para el primer trimestre de 2022, es favorable, lo cual se debe al seguimiento costante por parate del proceso de Gestión Contractual, la comunicación con las diferentes dependencias por medio de mesas interdiciplinarias, correos electrónicos y reuniones, mejorando la eficacia en la planeación de sus adquisiciones y la definición del Plan Anual de Adquisiciones, lo que permitió alcanzar el porcentaje de avance en este período.</t>
  </si>
  <si>
    <t>2o. Trimestre</t>
  </si>
  <si>
    <t>3o. Trimestre</t>
  </si>
  <si>
    <t>4o. Trimestre</t>
  </si>
  <si>
    <t>VERSIÓN: 10</t>
  </si>
  <si>
    <t xml:space="preserve">COMPROMETER EN UN PORCENTAJE IGUAL O SUPERIOR AL 90% LOS RECURSOS DEL PRESUPUESTO DE GASTOS RESPECTO A LOS RECURSOS ASIGNADOS A LA ENTIDAD EN LA VIGENCIA.            </t>
  </si>
  <si>
    <t>Realizar el seguimiento de la ejecución de los recursos asignados a la entidad en la vigencia con el fin de lograr la máxima eficiencia presupuestal.</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</si>
  <si>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</si>
  <si>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Marzo de 2022</t>
  </si>
  <si>
    <t>SISTEMA DE INFORMACIÓN SDH - BOGDATA</t>
  </si>
  <si>
    <t>SECRETARÏA GENERAL</t>
  </si>
  <si>
    <t>Valor ejecutado del presupuesto (compromisos)</t>
  </si>
  <si>
    <t>Valor total de presupuesto asignado</t>
  </si>
  <si>
    <t>1ER TRIMESTRE</t>
  </si>
  <si>
    <t xml:space="preserve">Para el corte marzo 31 de 2022, correspondiente al primer trimestre del año se ha comprometido el 54,94% del presupuesto asignado para la vigencia, es decir del presupuesto asignado de $ 199.421.526.000 se han comprometido $ 109.570.567.700, de los cuales $ 103.486.921.891 se asocian a inversión y los restantes $ 6.083.645.809  atañen a funcionamiento. </t>
  </si>
  <si>
    <t>Aunque en la vigencia actual la ejecución presupuestal es más alta que la registrada en el primer trimestre de 2021, superándolo en cerca del 21.24%, actualmente se adelanta el seguimiento de los cronogramas de contratación establecidos en el Plan Anual de Adquisiciones para que en al tercer semestre de 2022 se logre contratar un porcentaje superior al 70% de lo planificado en la vigencia, permitiendo un cumplimiento más eficiente de la ejecución presupuestal.</t>
  </si>
  <si>
    <t xml:space="preserve">Adelantar el seguimiento detallado de los cronogramas de contratación definidos en el Plan Anual de Adquisiciones de la vigencia 2022, con el fin de optimizar la ejecución de los recursos en el segundo trimestre del año.  </t>
  </si>
  <si>
    <t>EJECUCIÓN DEL PROGRAMA ANUAL MENSUALIZADO DE CAJA - PAC VIGENCIA</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</si>
  <si>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</si>
  <si>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</si>
  <si>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</si>
  <si>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</si>
  <si>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</si>
  <si>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</si>
  <si>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</si>
  <si>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PIMER TRIMESTRE</t>
  </si>
  <si>
    <t>Durante este periodo se ejecutó el 96,63% de la programación de PAC. En el mes de enero se solicito PAC adicional para cumplir con la totalidad de los pagos que se tramitaron durante este trimestre.</t>
  </si>
  <si>
    <t>Por modificación del período de medición para equiparar la medición del indicador con la que realiza la SDH, no se presenta dicha comparación entre las vigencias, debido a que en la anterior vigencia se media bimensualmente, alcanzando 60% que no es comparable con la actual medición.</t>
  </si>
  <si>
    <t>Remitir a las dependencias el informe de seguimiento PAC, alertando especialmente sobre la programación y ejecución PAC vigencia, las implicaciones que originan la no realización de los pagos programados, como la importancia del cumplimiento de los cronogramas para la radicación de cuentas y el cumplimiento de lo programado, en especial para las dependencias con cuentas programadas no pagadas en el trimestre, que conforman el 3.37%→ $ 475.108.739 pendiente de ejecutar del PAC.</t>
  </si>
  <si>
    <t>EJECUTAR EN UN PORCENTAJE SUPERIOR AL 50% LOS PASIVOS EXIGIBLES CONTRAÍDOS POR LA UAERMV</t>
  </si>
  <si>
    <t xml:space="preserve">Realizar el seguimiento a los pasivos exigibles programados por cada gerencia de proyecto a fin de validar su efectiva ejecución.              </t>
  </si>
  <si>
    <t xml:space="preserve">El presente indicador permite efectuar el seguimiento de la ejecución de los pasivos exigibles programados para ser ejecutados en la vigencia, en razón a la importancia de cumplir con los pagos de las obligaciones contraídas en anteriores vigencias y de saldar las obligaciones financieras pendientes de la Entidad, se exceptúan los pasivos que se encuentran pendientes de definición por instancia judicial, ya que su pago depende de la decisión de un tercero.                  </t>
  </si>
  <si>
    <t>BASE DE DATOS UAERMV PASIVOS EXIGIBLES</t>
  </si>
  <si>
    <r>
      <t>(Valor de la ejecución de pasivos exigibles/ Presupuesto total de Pasivos Exigibles Programados vigencia</t>
    </r>
    <r>
      <rPr>
        <sz val="11"/>
        <rFont val="Arial"/>
        <family val="2"/>
      </rPr>
      <t>)*100</t>
    </r>
  </si>
  <si>
    <t>Valor de la ejecución de pasivos exigibles</t>
  </si>
  <si>
    <t>Presupuesto total de Pasivos Exigibles</t>
  </si>
  <si>
    <t xml:space="preserve">La UMV en el primer trimestre de 2022, inició el año con unos pasivos exigibles de $ 9.097.408.677 m/Cte., a corte de 31 de marzo de 2022 se han anulado $ 13.362.931 y se efectuaron pagos por valor de $ 543.019.200, constituyendo una ejecución del 6% </t>
  </si>
  <si>
    <t>Aunque en la presente vigencia se observa un nivel de ejecución presupuestal superior en 6% a la medición de la vigencia anterior, no obstante se seguirán realizando reuniones con los responsables en cada dependencia de los pasivos exigibles para incentivar su utilización y el cumplimiento de las metas, superando la ejecución alcanzada en el año anterior.</t>
  </si>
  <si>
    <t>Se realizarán semanalmente reuniones de seguimiento con el equipo financiero de las áreas administrativas y técnicas con el fin indagar por el estado de giro y liquidación de cada uno de los compromisos contractuales e impulsar la ejecución de los pagos constituidos como pasivos y que no se encuentran en trámite judicial, con el fin de incentivar su utilización en la vigencia.</t>
  </si>
  <si>
    <t>EJECUTAR EN UN PORCENTAJE SUPERIOR AL 95% DE LAS RESERVAS PRESUPUESTALES</t>
  </si>
  <si>
    <t xml:space="preserve">Realizar el seguimiento a las reservas presupuestales constituidas con el fin de lograr el cumplimiento del 95% de su ejecución.                    </t>
  </si>
  <si>
    <t xml:space="preserve">El presente indicador permite realizar el seguimiento a las reservas presupuestales constituidas de la vigencia, a fin de prevenir que se conviertan en pasivos exigibles.    </t>
  </si>
  <si>
    <t>Valor de la ejecución de reservas</t>
  </si>
  <si>
    <t>Presupuesto total de reservas</t>
  </si>
  <si>
    <t>La UMV inició el año 2022 con unas reservas de $ 54.507.721.944, a corte 31 de marzo se han realizado anulaciones por valor de $ 44.567.867 y se han realizado pagos por valor de $ 35.548.331.823, alcanzando un porcentaje de ejecución del 65,30% en el primer trimestre de la presenten vigencia.</t>
  </si>
  <si>
    <t>En el primer trimestre de 2022 la ejecución de reservas superó en cerca de un 9.57% la medición del mismo período de 2021, sin embargo por parte del proceso Gestión  Financiera se continuará incentivando a las dependencias para realizar la liberación de los saldos, con el fin de disminuir dicho presupuesto y el cumplimiento de los compromisos presupuestales relacionados.</t>
  </si>
  <si>
    <t xml:space="preserve">Continuar con la liberación de los saldos de reservas presupuestales de reservas, que de acuerdo con la programación de giros se realizará en el segundo trimestre de la vigencia 2022.                </t>
  </si>
  <si>
    <t>Gestión Financiera</t>
  </si>
  <si>
    <t xml:space="preserve">Conservar un porcentaje igual o menor a 30% en las diferencias identificadas en las partidas conciliatorias de las cuentas recíprocas de la UAERMV con otras Entidades Públicas       
</t>
  </si>
  <si>
    <t xml:space="preserve">Minimizar las diferencias identificadas en las partidas conciliatorias realizadas entre las cuentas recíprocas de la UAERMV con las Entidades Públicas económicamente vinculadas.                 </t>
  </si>
  <si>
    <t xml:space="preserve">Indica el porcentaje de las diferencias encontradas en las conciliaciones realizadas en las cuentas recíprocas con las Entidades Públicas que se encuentran económicamente relacionadas con la UAERMV, permitiendo que la información sea consistente con las operaciones realizadas entre las Entidades y que no se registren saldos que afecten la razonabilidad de los Estados Financieros.
</t>
  </si>
  <si>
    <t>Porcentaje %</t>
  </si>
  <si>
    <t xml:space="preserve"> Libros Auxiliares de la UAERMV y los reportes de las cuentas recíprocas en el aplicativo Bogotá Consolida.</t>
  </si>
  <si>
    <t>Número de cuentas que presentan diferencias de la UAERMV con Entidades Públicas vinculadas económicamente</t>
  </si>
  <si>
    <t>Total cuentas reciprocas con Entidades Públicas</t>
  </si>
  <si>
    <t>En el primer trimestre de 2022, en las conciliaciones adelantadas a las veintisiete (27) cuentas recíprocas que tiene la Entidad con las entidades públicas, con las cuales tiene vinculación económica, en las que se registran movimientos en el cuarto trimestre de 2021, en cuatro (4) cuentas se presentaron diferencias, encontrando una diferencia del 15% de diferencias en las partidas conciliatorias.</t>
  </si>
  <si>
    <t>Las diferencias encontradas a partir de las conciliaciones se encuentran plenamente identificadas, las cuales corresponden a: Rendimientos financieros del convenio 1292 no registrados contablemente por el FDL de Usme y Fontibón ,también se deben a momentos de causación diferentes entre la UMV con otras entidades como Foncep, con la Secretaría de Hacienda según la Resolución N°415 de 26 de octubre de 2021 expedida por la UAERMV, con ETB por no reportes por cartera y no reporte de IVA</t>
  </si>
  <si>
    <t xml:space="preserve">Para las diferencias con los fondos se ha desarrollado la circularización de las cuentas recíprocas con cada Fondo de Desarrollo Local, que consiste en el envío del reporte mes a mes a las diferentes localidades. Por otra parte, el área Contable, está llevando a cabo las gestiones pertinentes para conciliar las cifras en el primer trimestre del 2022 con las Entidades que se encontraron diferencias.    
     </t>
  </si>
  <si>
    <t>EJECUCIÓN DEL PROGRAMA ANUAL MENSUALIZADO DE CAJA - PAC RESERVA</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</si>
  <si>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</si>
  <si>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</si>
  <si>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</si>
  <si>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PRIMER TRIMESTRE</t>
  </si>
  <si>
    <t>En el primer trimestre de 2022 se ejecutó el 71.46%, esto debido a que en el mes de marzo de 2022 se hizo una proyección de pagos, que no se cumplió debido a que se rechazo el pago de la OP 5572 por $ 1.715.919.125, ya que la cuenta bancaria inscrita no se encontraba apta para recibir una cifra como esta, teniendo en cuenta el monto de dicho valor es significativo para la ejecución de PAC y que debe programarse para realizarse nuevamente en el siguiente período, el rango de gestión es mejorable para el segundo trimestre de 2022.</t>
  </si>
  <si>
    <t>Por modificación del período de medición para equiparar la medición del indicador con la que realiza la SDH, no se presenta dicha comparación entre las vigencias, debido a que en la anterior vigencia se media bimensualmente, alcanzando 99.73% que no es comparable con la actual medición.</t>
  </si>
  <si>
    <t>Remitir a las áreas el informe de seguimiento a la ejecución del PAC, informando los pagos programados de reserva que no se realizaron, la afectación que ocasionan para el cumplimiento de la programación e invitando a las áreas al cumplimiento de los cronogramas para evitar inconvenientes o penalizaciones, en  especial para las dependencias con cuentas programadas no pagadas en el trimestre, que conforman el 28.54%→ $ 12.197.712.170 pendiente de ejecutar del PAC.</t>
  </si>
  <si>
    <t>CUMPLIR EN UN 95% LAS SOLICITUDES DE ENSAYOS</t>
  </si>
  <si>
    <t>Hacer seguimiento a la ejecución de los ensayos solicitados por los clientes (gerencia de producción, gerencia de intervención y la subdirección técnica de mejoramiento de la malla vial),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</si>
  <si>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</si>
  <si>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t>MARZO 2022</t>
  </si>
  <si>
    <t>MENSUAL</t>
  </si>
  <si>
    <t>Consolidado de ensayos del mes</t>
  </si>
  <si>
    <t>Gestión de laboratorio</t>
  </si>
  <si>
    <t>Subdirección Técnica de Producción e Intervención</t>
  </si>
  <si>
    <t>N° TOTAL DE ENSAYOS REALIZADOS</t>
  </si>
  <si>
    <t>N° TOTAL DE ENSAYOS SOLICITADOS</t>
  </si>
  <si>
    <t>% DE ENSAYOS REALIZADOS DE ACUERDO A LAS SOLICITUDES DE LOS SERVICIOS</t>
  </si>
  <si>
    <t>MES 1</t>
  </si>
  <si>
    <t>En el mes de enero se ensayaron 1492 muestras de las materias primas recibidas para la ejecución de las intervenciones, las mezclas producidas, las capas de la estructura de pavimento y de la exploración geotécnica (apiques), a las cuales se le realizaron 3991 ensayos de los 3991 solicitados, obteniendo un porcentaje de cumplimiento del 100% de los servicios solicitados.</t>
  </si>
  <si>
    <t>MES 2</t>
  </si>
  <si>
    <t xml:space="preserve">En el mes de febrero se ensayaron 983 muestras de las materias primas recibidas para la ejecución de las intervenciones, las mezclas producidas, las capas de la estructura de pavimento y de la exploración geotécnica (apiques), a las cuales se le realizaron 3061 ensayos de los 3061 solicitados, obteniendo un porcentaje de cumplimiento del 100% de los servicios solicitados.
</t>
  </si>
  <si>
    <t>MES 3</t>
  </si>
  <si>
    <t>En el mes de marzo se ensayaron 849 muestras de las materias primas recibidas para la ejecución de las intervenciones, las mezclas producidas, las capas de la estructura de pavimento y de la exploración geotécnica (apiques), a las cuales se le realizaron 4956 ensayos de los 4956 solicitados, obteniendo un porcentaje de cumplimiento del 100% de los servicios solicitados.</t>
  </si>
  <si>
    <t>MES 4</t>
  </si>
  <si>
    <t>MES 5</t>
  </si>
  <si>
    <t>MES 6</t>
  </si>
  <si>
    <t>MES 7</t>
  </si>
  <si>
    <t>MES 8</t>
  </si>
  <si>
    <t>MES 9</t>
  </si>
  <si>
    <t>MES 10</t>
  </si>
  <si>
    <t>MES 11</t>
  </si>
  <si>
    <t>MES 12</t>
  </si>
  <si>
    <t>ANALISIS DE LA DESVIACIÓN</t>
  </si>
  <si>
    <t>No se encuentra desviaciones en la optencion de resultados de este indicador</t>
  </si>
  <si>
    <t>No es necesario inplementar aacciones de mejora para este mes</t>
  </si>
  <si>
    <t xml:space="preserve"> CUMPLIR CON EL 98% DE LA CALIDAD DE LOS SERVICIOS DE ENSAYOS DEL LABORATORIO</t>
  </si>
  <si>
    <t>Hacer seguimiento al cumplimiento en la ejecución de los métodos de ensayo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</si>
  <si>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</si>
  <si>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Trazabilidad y de la matriz de seguimiento de trabajos no conformes</t>
  </si>
  <si>
    <t xml:space="preserve">Subdirección Técnica de Producción e Intervención </t>
  </si>
  <si>
    <r>
      <rPr>
        <b/>
        <sz val="11"/>
        <rFont val="Arial"/>
        <family val="2"/>
      </rPr>
      <t>Nota:</t>
    </r>
    <r>
      <rPr>
        <sz val="11"/>
        <rFont val="Arial"/>
        <family val="2"/>
      </rPr>
      <t xml:space="preserve"> La medición de este indicador sera de la siguiente manera:
          * 1 Trimestre: Diciembre, enero y febrero
          * 2 Trimestre: Marzo, abril y mayo
          * 3 Trimestre: Junio, julio y agosto
          * 4 Trimestre: Septiembre, Octubre y Noviembre</t>
    </r>
  </si>
  <si>
    <t xml:space="preserve">constante o Independiente </t>
  </si>
  <si>
    <t>Descendente</t>
  </si>
  <si>
    <t>PERÍODO DE MEDICIÓN</t>
  </si>
  <si>
    <t>NÚMERO DE TRABAJOS NO CONFORMES</t>
  </si>
  <si>
    <t>NÚMERO TOTAL DE INFORMES EMITIDOS</t>
  </si>
  <si>
    <t xml:space="preserve">% DE INFORMES DE ENSAYOS EMITIDOS A SATISFACCIÓN </t>
  </si>
  <si>
    <t>En los meses de diciembre, enero y febrero se entregaron un total de 3181 informes de ensayo de los cuales 3181 se entregaron sin necesidad de correcciones 3158 lo que da un porcentaje de cumplimiento del 99,3 %.</t>
  </si>
  <si>
    <t xml:space="preserve">
</t>
  </si>
  <si>
    <t>No existen desviaciones este indicador es nuevo</t>
  </si>
  <si>
    <t>No se proponen actividades de mejora debido a que este cumple la meta del indicador</t>
  </si>
  <si>
    <t>CUMPLIR CON EL 90% DE LA ENTREGA OPORTUNA DE LOS INFORMES DE ENSAYO</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</si>
  <si>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</si>
  <si>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</si>
  <si>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ABRIL 2021</t>
  </si>
  <si>
    <t>Matriz de seguimiento de los servicios del laboratorio</t>
  </si>
  <si>
    <t xml:space="preserve">N° TOTAL DE  INFORMES  ENTREGADOS OPORTUNAMENTE </t>
  </si>
  <si>
    <t>N° TOTAL  DE INFORMES ENTREGADOS</t>
  </si>
  <si>
    <t>% DE CUMPLIMIENTO DE LA ENTREGA DE LOS INFORMES</t>
  </si>
  <si>
    <t xml:space="preserve">En los meses de enero, febrero y marzo se entregaron un total de 3191 informes de ensayo de los cuales 3191 se entregaron oportunamente lo que da un porcentaje de cumplimiento del 100 %.
</t>
  </si>
  <si>
    <t>No se encuentro diferencia con el año pasado</t>
  </si>
  <si>
    <t>No se proponen acciones de mejora, para este trimestre.</t>
  </si>
  <si>
    <t>FECHA DE APLICACIÓN: JUNIO 2020</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</si>
  <si>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</si>
  <si>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</si>
  <si>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</si>
  <si>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</si>
  <si>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Registro: Estadísticas ARL de la entidad</t>
  </si>
  <si>
    <t>GESTIÓN DEL TALENTO HUMANO - SST</t>
  </si>
  <si>
    <t>Número de días de incapacidad por accidente de trabajo en el mes + número de días cargados en el mes</t>
  </si>
  <si>
    <t>número de trabajadores en el mes</t>
  </si>
  <si>
    <t>Durante el mes de enero no se presentó ningún accidente de trabajo.</t>
  </si>
  <si>
    <t>Durante el mes de febrero se presentó un accidente de trabajo. 
Accidente No 1 El día 04 de febrero a las 12: 05 m., el trabajador se encontraba en el área de cafetería y al dirigirse a la realización normal de sus funciones, específicamente a la zona de parqueo donde había dejado su vehículo estacionado para salir de la sede a realizar el correspondiente recorrido del día. En el trayecto no se percata de su cercanía con una cuneta (Zanja a los lados de un camino o vía de circulación para recoger el agua de la lluvia) que se encuentra al frente de la cafetería, por lo que manifiesta que sufre torcedura del pie izquierdo, produciendo dolor e inflamación en el tobillo.</t>
  </si>
  <si>
    <t>El día 18 de marzo aproximadamente a las 9: 15 a.m., la trabajadora llega a la sede producción y después de bajarse del vehículo   da un paso mal, sufre caída a su misma altura cayendo sobre su rodilla derecha provocando herida superficial, manifiesta en el momento sentir un dolor leve, se observa inflamación y enrojecimiento en el área.</t>
  </si>
  <si>
    <t>En la vigencia anterior en el mes de enero 2021 se presentó un accidente de origen laboral.</t>
  </si>
  <si>
    <t>No se presentaron accidentes de Trabajo</t>
  </si>
  <si>
    <t>En la vigencia anterior en el mes de febrero 2021 no se presentó accidentes de origen laboral.</t>
  </si>
  <si>
    <t>1. Sensibilización Autocuidado y comportamientos seguros.
2. Sensibilización de ¿Cómo se reporta los accidentes de trabajo?</t>
  </si>
  <si>
    <t>En la vigencia anterior en el mes de marzo 2021 no se presentó accidentes de origen laboral.</t>
  </si>
  <si>
    <t>1. Socialización de Lección aprendida: Sensibilización sobre autocuidado y comportamientos seguros enfatizando en tránsito por áreas de proceso dirigida al personal de Sede Producción   
 2. Sensibilizar a la trabajadora sobre medidas de autocuidado   
3. Realizar socialización con seguridad Física acerca de llevar registro de todos los ingresos, así mismo si estos vienen en Vehículos livianos como pasajeros, estos deben descender en Zona de parqueo al lado de bascula, con el fin de dirigirse por sendero a área administrativa.</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</si>
  <si>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</si>
  <si>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</si>
  <si>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</si>
  <si>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Número de accidentes de trabajo mortales que se presentaron en el año</t>
  </si>
  <si>
    <t>Total de accidentes de trabajo que se presentaron en el año</t>
  </si>
  <si>
    <t>Semestre I</t>
  </si>
  <si>
    <t>Semestre II</t>
  </si>
  <si>
    <t>EJECUTAR AL 100% EL PLAN ESTRATÉGICO DE TALENTO HUMANO - PETH</t>
  </si>
  <si>
    <t>Lograr el desarrollo de la totalidad las actividades programadas en el Plan Estratégico de Talento Humano - PETH</t>
  </si>
  <si>
    <t>El indicador pretende medir el numero de actividades ejecutadas del PETH en el periodo sobre el numero de actividades programadas para el periodo.</t>
  </si>
  <si>
    <t>marzo de 2022</t>
  </si>
  <si>
    <t>Plan Estratégico de Talento Humano - PETH</t>
  </si>
  <si>
    <t>No. De Actividades del plan ejecutadas en el periodo</t>
  </si>
  <si>
    <t xml:space="preserve">No. De actividades del plan programadas para el periodo </t>
  </si>
  <si>
    <t>2022-03-31→ Con relación al plan estratégico de Talento Humano este contiene el cronograma de 127 actividades distribuidas en las siguientes categorías y planes, cabe aclarar que varias de las actividades de estos planes se ejecutan de manera frecuente algunas de ellas son mensuales por lo cual se hace un estimado de acuerdo al tiempo de ejecución a través de la vigencia: 
Plan Acción (12 actividades durante la vigencia distribuidas por trimestre de la siguiente forma: 1T=6, 2T=2, 3T=2 y 4T=2.)
Plan Anual de Seguridad y Salud en el Trabajo – PASST (35 actividades durante la vigencia distribuidas por trimestre de la siguiente forma: 1T=13, 2T=9, 3T=8 y 4T=5.)
Matriz Gestión Estratégica de Talento Humano – MGETH (8 actividades durante la vigencia distribuidas por trimestre de la siguiente forma: 1T=5, 2T=1, 3T=1 y 4T=1.)
Plan Anual de Estímulos e Incentivos – PAEI (32 actividades durante la vigencia distribuidas por trimestre de la siguiente forma: 1T=1, 2T=11, 3T=10 y 4T=10.)
Plan Institucional de Capacitación – PIC (40 actividades durante la vigencia distribuidas por trimestre de la siguiente forma: 1T=3, 2T=12, 3T=18 y 4T=7.)
Con un total estimado para el primer trimestre entre todos los planes y categorías de 28 actividades de las cuales se evidencio un cumplimiento del 94% aproximadamente los correspondiente a 26 actividades.
Las actividades desarrolladas los planes:
*Plan anual de Seguridad y Salud en el trabajo PASST: Actividad 12. Plan de Trabajo anual 2022; Actividad 2. Elaboración, Revisión y Aprobación del Presupuesto; Actividad 3. Seguimiento a la afiliación de los trabajadores al Sistema de seguridad social en salud, pensión y riesgos. (feb - abr - jun - ago -oct); Actividad 4.  Reuniones COPASST (mar- may - jul - sep -nov); ""Actividad 5. Reuniones del Comité de Convivencia Laboral.
(feb - jun - oct)""; Actividad 6. Actualización Programa de Capacitación (ene -jun - nov); Actividad 7. Inducción y Reinducción SST; Actividad 9. Revisión de la Políticas SST : actualización anual firma, divulgación y notificación; Actividad 10. Revisar, actualizar y divulgar los Objetivos del SG SST; Actividad 13. Actualización y divulgación del reglamento de higiene y seguridad industrial; Actividad 16.  Seguimiento y cierre a las comunicaciones (Reportes de actos y condiciones inseguras) que se realizan por parte de los trabajadores de la entidad; Actividad 21. Verificar que se Reporte e Investiguen todos los Incidentes, Accidentes de Trabajo, enfermedades laborales; Actividad 22. Medición de la frecuencia y la severidad de los accidentes de trabajo; Actividad 23. Medición de la mortalidad y el ausentismo; Actividad 24. Actualización de la Matriz de Identificación de Peligros, Evaluación y Valoración de Riesgos de SST anual o cuando se presente un accidente laboral; Actividad 25 Matriz de Jerarquización de los Riesgos; Actividad 27: Inspecciones Maquinaria, vehículos, instalaciones y equipos en la entidad; Actividad 28. Elementos de Protección Personal - matriz de EPP por riesgo y cargo; Actividad 29. Verificación del Plan de Emergencias (vulnerabilidad, amenazas) en todos los centros de trabajo de la entidad.; Actividad 31. Seguimiento a indicadores de acuerdo a la estructura, proceso y resultados del SG SST; Actividad 34. Seguimiento Planes de acción: acciones Preventivas, Correctivas, de Mejora (Planes de Mejoramiento en SST) y Actividad 36. Actualización y Seguimiento Aplicación del Protocolo de Bioseguridad"	Se anexa carpeta de evidencias y cronograma seguimiento del PASST.
*Plan Institucional de Capacitación – PIC: para el primer trimestre se presentó actualización del plan por medio de la Resolución número 156 de 29/03/2022	“Por la cual se adopta el Plan Institucional de Capacitación para los Empleados Públicos de la Unidad Administrativa Especial de Rehabilitación y Mantenimiento Vial vigencia 2022, y para el primer trimestre se programaron y adelantaron las siguientes actividades: 
Act.(17) Excel (Básico - Intermedio - Avanzado): Con relación a esta actividad en el mes de marzo inicio los encuentros sincrónicos del SENA a través de la plataforma TEAMS, de Excel Básico, intermedio y avanzado, los cuales estarán finalizado la primera semana del mes de abril de 2022.
Act.(22) Capacitación en ORFEO: Con relación a esta actividad en el mes de marzo por parte del proceso de Gestión Documental con el acompañamiento del Proceso de Gestión de Talento Humano se adelantó capacitación Básica ORFEO.
**Capacitación para el fortalecimiento de la gestión del Control Interno:
Act.(39) Normas para el ejercicio profesional de auditoría interna en entidades del estado: relación a esta actividad se adelantó los días 28 de febrero y 01 de marzo una jornada de actualización virtual sobre “Recomendaciones para ejecutar Plan anual de auditorías ofrecido por F&amp;C Consultores."
* Plan de Estímulos e incentivos este fue actualizado en el mes de marzo, por medio de la Resolución número 155 del 29/03/2022 “Por la cual se adopta el Plan de Estímulos e Incentivos para los Empleados Públicos de la Unidad Administrativa Especial de Rehabilitación y Mantenimiento Vial vigencia 2022 y para el primer trimestre se programó la actividad “Dia de la Mujer” la cual se desarrolló en el mes de marzo se adelantó un compartir con las Servidores públicas de la UMV y se socializo a través del correo institucional la programación de la semana de la Mujer.	
Adicionalmente se trabajó en la actividad (Reconocimientos / Talleres) / Act.(20) Divulgación Convenios interinstitucionales - Programa Servimos: durante el mes de febrero y marzo de 2022 se adelantaron visitas en la sedes e invitaciones por medio del correo institucional para conocer más sobre los servicios que ofrece la caja de compensación familiar."
Se anexa como evidencia Matriz de seguimiento al PETH con corte a primer trimestre de 2022.</t>
  </si>
  <si>
    <t>1 Trimestre</t>
  </si>
  <si>
    <t>n/a</t>
  </si>
  <si>
    <t>Se evidencia que el cumplimiento esta en un rango aceptable.</t>
  </si>
  <si>
    <t>Se debe continuar adelantando oportunamente seguimiento y alertas para las actividades programadas.</t>
  </si>
  <si>
    <t>Mantener la frecuencia de los accidentes presentados durante la vigencia, en un porcentaje no mayor al 5%</t>
  </si>
  <si>
    <t>Medir la frecuencia con que se presentan accidentes laborales en un periodo de tiempo determinado.</t>
  </si>
  <si>
    <t>Este indicador mide el número de veces que ocurre un accidente de trabajo en el mes.
Su interpretación es: Por cada cien (100) trabajadores que laboraron en el mes se presentaron X accidentes de trabajo.</t>
  </si>
  <si>
    <t>número de accidentes de trabajo que se presentaron en el mes</t>
  </si>
  <si>
    <t>1. Socialización de Lección aprendida: Sensibilización sobre autocuidado y comportamientos seguros enfatizando en tránsito por áreas de proceso dirigida al personal de Sede Producción   
2. Sensibilizar a la trabajadora sobre medidas de autocuidado   
3. Realizar socialización con seguridad Física acerca de llevar registro de todos los ingresos, así mismo si estos vienen en Vehículos livianos como pasajeros, estos deben descender en Zona de parqueo al lado de bascula, con el fin de dirigirse por sendero a área administrativa.</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</si>
  <si>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</si>
  <si>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</si>
  <si>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</si>
  <si>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CONSTANTE</t>
  </si>
  <si>
    <t>Número de casos nuevos y antiguos de enfermedad laboral en el periodo Z</t>
  </si>
  <si>
    <t>Promedio de trabajadores en el periodo Z</t>
  </si>
  <si>
    <t>Mantener en una constante igual a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</si>
  <si>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</si>
  <si>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</si>
  <si>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</si>
  <si>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</si>
  <si>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</si>
  <si>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</si>
  <si>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 xml:space="preserve">Número de días de ausencia por incapacidad laboral o común en el mes </t>
  </si>
  <si>
    <t xml:space="preserve"> Número de días de trabajo programados en el mes</t>
  </si>
  <si>
    <t>Durante el mes de enero de 2022 por motivo de incapacidad medica se presentaron en total 27 días de ausencia de los cuales 10 son por prorroga de accidente laboral del mes de diciembre de 2021 y 17 por enfermedad común.</t>
  </si>
  <si>
    <t>Durante el mes de febrero de 2022 por motivo de incapacidad medica se presentaron en total 27 días de ausencia por enfermedad común.</t>
  </si>
  <si>
    <t>Durante el mes de marzo de 2022 por motivo de incapacidad medica se presentaron en total 42 días de ausencia por enfermedad común.</t>
  </si>
  <si>
    <t>Con relación a la vigencia anterior (enero 2021) se evidencia un valor similar en la medición del indicador ya que en ese periodo se presentaron 22 días de ausentismo, y en esta vigencia 27 días, relación que puede presentarse por complicaciones médicas específicas de cada colaborador</t>
  </si>
  <si>
    <t>Por parte del proceso de Gestión de Talento humano – SST se continua con el seguimiento de los casos de enfermedad común.</t>
  </si>
  <si>
    <t>Con relación a la vigencia anterior (febrero 2021) se evidencia un valor similar en la medición del indicador ya que en ese periodo se presentaron 24 días de ausentismo, y en esta vigencia 27 días, relación que puede presentarse por complicaciones médicas específicas de cada colaborador</t>
  </si>
  <si>
    <t>Con relación a la vigencia anterior (marzo 2021) se evidencia un aumento en la medición del indicador ya que en ese periodo se presentaron 27 días de ausentismo, y en esta vigencia 42 días, relación que puede presentarse por complicaciones médicas específicas de cada colaborador</t>
  </si>
  <si>
    <t>Nivel de Satisfacción Plan Formación y Capacitación – PIFC.</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</si>
  <si>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</si>
  <si>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</si>
  <si>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</si>
  <si>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septiembre de 2020</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</si>
  <si>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</si>
  <si>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</si>
  <si>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</si>
  <si>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</si>
  <si>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</si>
  <si>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</si>
  <si>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</si>
  <si>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 xml:space="preserve">Sumatoria nivel satisfacción de todas las actividades ΣX </t>
  </si>
  <si>
    <t>Número de actividades N2</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</si>
  <si>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</si>
  <si>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</si>
  <si>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</si>
  <si>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</si>
  <si>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</si>
  <si>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Número de actividades  N2</t>
  </si>
  <si>
    <t>PROCESO GESTIÓN DE TALENTO HUMANO</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</si>
  <si>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</si>
  <si>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</si>
  <si>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</si>
  <si>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</si>
  <si>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Plan Institucional de Formación y Capacitación – PIC.</t>
  </si>
  <si>
    <r>
      <t xml:space="preserve">Para cada Actividad:
</t>
    </r>
    <r>
      <rPr>
        <b/>
        <sz val="10"/>
        <rFont val="Arial"/>
        <family val="2"/>
      </rPr>
      <t>X</t>
    </r>
    <r>
      <rPr>
        <sz val="10"/>
        <rFont val="Arial"/>
        <family val="2"/>
      </rPr>
      <t xml:space="preserve">: Porcentaje de impacto de capacitación
</t>
    </r>
    <r>
      <rPr>
        <b/>
        <sz val="10"/>
        <rFont val="Arial"/>
        <family val="2"/>
      </rPr>
      <t xml:space="preserve">PC_PreTest </t>
    </r>
    <r>
      <rPr>
        <sz val="10"/>
        <rFont val="Arial"/>
        <family val="2"/>
      </rPr>
      <t xml:space="preserve">= PromedioΣ Promedio (Porcentaje Pre_Test) de cada actividad formativa desarrollada)
</t>
    </r>
    <r>
      <rPr>
        <b/>
        <sz val="10"/>
        <rFont val="Arial"/>
        <family val="2"/>
      </rPr>
      <t>PC_PostTest =</t>
    </r>
    <r>
      <rPr>
        <sz val="10"/>
        <rFont val="Arial"/>
        <family val="2"/>
      </rPr>
      <t xml:space="preserve"> PromedioΣ Promedio (Porcentaje Post_Test) de cada actividad formativa desarrollada)</t>
    </r>
    <r>
      <rPr>
        <b/>
        <sz val="10"/>
        <rFont val="Arial"/>
        <family val="2"/>
      </rPr>
      <t xml:space="preserve">
</t>
    </r>
    <r>
      <rPr>
        <sz val="10"/>
        <rFont val="Arial"/>
        <family val="2"/>
      </rPr>
      <t xml:space="preserve">
 Formula para el indicador general:
</t>
    </r>
    <r>
      <rPr>
        <b/>
        <sz val="10"/>
        <rFont val="Arial"/>
        <family val="2"/>
      </rPr>
      <t>X</t>
    </r>
    <r>
      <rPr>
        <sz val="10"/>
        <rFont val="Arial"/>
        <family val="2"/>
      </rPr>
      <t>:= (PC_PostTest)  - ( PC_PreTest )</t>
    </r>
  </si>
  <si>
    <t>PC_PreTest</t>
  </si>
  <si>
    <t>PC_PostTest</t>
  </si>
  <si>
    <t>VERSIÓN 3</t>
  </si>
  <si>
    <t xml:space="preserve">Aprovechamiento de minimo el 35%  del total de  residuos generados por la Entidad </t>
  </si>
  <si>
    <t>Controlar el impacto ambiental negativo por la disposición final de residuos  en relleno sanitario</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</si>
  <si>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</si>
  <si>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Marzo  2022</t>
  </si>
  <si>
    <t>Formato de generación diaria de residuos no peligrosos
Certificaciones de aprovechamiento por parte del gestor externo</t>
  </si>
  <si>
    <t>Gestión ambiental</t>
  </si>
  <si>
    <t>Gerencia Ambiental, Social y Atención al Usuario</t>
  </si>
  <si>
    <t>NA</t>
  </si>
  <si>
    <t>kg de residuos aprovechbales gestionados</t>
  </si>
  <si>
    <t>kg de residuos generados</t>
  </si>
  <si>
    <t>I trimestre</t>
  </si>
  <si>
    <t xml:space="preserve">En lo corrido del I trimestre de 2022, se realizó aprovechamiento al  37% del total de  residuos generados en la Entidad, esto debido a que en el área de almacén dieron de baja varios elementos con características peligrosas, lo que influyó negativamente en el resultado del porcentaje de aprovechamiento, sin embargo, no existe un incumplimiento en la meta del mismo pues se sigue  manteniendo en un rango apropiado.
</t>
  </si>
  <si>
    <t>II trimstre</t>
  </si>
  <si>
    <t>III trimestre</t>
  </si>
  <si>
    <t>IV trimestre</t>
  </si>
  <si>
    <t>Para el mismo periodo del año anterior se observa un 2% más de aprovechamiento de residuos generados, lo anterior debido a que en este periodo hubo generación de residuos peligrosos (repuestos y filtros de mangas)  lo que aumentó la generacion total de residuos y por ende disminuye el porcentaje de aprovechamiento</t>
  </si>
  <si>
    <t>Continuar con las jornadas de sensibilizacion según cronograma aprobado y tambien se realiza seguimiento a los puntos ecológicos de las sedes para determinar las áreas que requieren mejor enfásis en la segregación de residuos</t>
  </si>
  <si>
    <t>Trimestre II</t>
  </si>
  <si>
    <t>Timestre III</t>
  </si>
  <si>
    <t>Trimestre IV</t>
  </si>
  <si>
    <t>Mantener el consumo per cápita de agua menor o igual a 1 m3/mes en promedio</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</si>
  <si>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</si>
  <si>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seguimiento y vigilar su comportamiento para tomar medidas de control.</t>
  </si>
  <si>
    <t>Marzo 2021</t>
  </si>
  <si>
    <t>Metros cúbicos</t>
  </si>
  <si>
    <t xml:space="preserve">Facturación por la prestación del servicio
</t>
  </si>
  <si>
    <t>Gestión ambiental
Gestión de recursos físicos
Gestión financiera</t>
  </si>
  <si>
    <t>1 m3</t>
  </si>
  <si>
    <t>Promedio de M3 consumidos al mes</t>
  </si>
  <si>
    <t>Número de colaboradores presentes en las sedes de la Entidad en promedio-mes</t>
  </si>
  <si>
    <t>Mantener el consumo per cápita de energía eléctrica menor o igual a 30 Kw-h/mes en promedio</t>
  </si>
  <si>
    <t>Este indicador se establece con el fin de controlar el impacto ambiental negativo que se pudiera generar por el consumo de energía eléctrica en las diferentes actividades realizadas en la UMV</t>
  </si>
  <si>
    <t xml:space="preserve">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
</t>
  </si>
  <si>
    <t>Kilovatios hora</t>
  </si>
  <si>
    <t>20 kw</t>
  </si>
  <si>
    <t>Promedio deKw-hora consumidos al mes</t>
  </si>
  <si>
    <t>Promedio de colaboradores presentes en las sedes de la Entidad</t>
  </si>
  <si>
    <t>Para este periodo de medición se refejó un consumo percapita de 15,96 KV-Hora con lo cual no se presentan desviaciones en la meta propuesta manteniendo asi un nivel por debajo del limite propuesto</t>
  </si>
  <si>
    <t>Trimestre III</t>
  </si>
  <si>
    <t>Se observa que el resultado obtenido en este periodo, frente al mismo periodo del año anterior fue menor. Esto, dado a que el número de colaboradores ha aumentado sobre todo los afiliados participes, generando esta tendencia.</t>
  </si>
  <si>
    <t>No se requiere accion de mejora toda vez que el  resultado de este periodo no supera el resultado de la vigencia anterior y el rango de gestión es adecuado.
No obstante, se continuará con las acciones de sensibilización para el cuidado del recurso e implementacion de buenas practicas para la operacion de bombas de lavado de vehículos.</t>
  </si>
  <si>
    <t>VERSIÓN 2</t>
  </si>
  <si>
    <t>Incluir cláusulas de sostenibilidad al 75% de los contratos suscritos en la Entidad en el año</t>
  </si>
  <si>
    <t>Este indicador se establece con el fin de controlar impactos ambientales negativos generados por las adquisiciones de bienes o servicios realizadas por la Entidad.</t>
  </si>
  <si>
    <r>
      <t xml:space="preserve">De conformidad al objetivo No.12 de los Objetivos de Desarrollo Sostenible " </t>
    </r>
    <r>
      <rPr>
        <i/>
        <sz val="9"/>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 proveedores de bienes y servicios) que redunden en beneficios no solo para la Entidad si no para la ciudad -región</t>
    </r>
  </si>
  <si>
    <t xml:space="preserve">Mayo 2020 </t>
  </si>
  <si>
    <t>Matriz de contratación 
SECOP I y II</t>
  </si>
  <si>
    <t>Gestión Contractual
Gestión Ambiental</t>
  </si>
  <si>
    <t>No. de contratos suscritos con criterios de sostenibilidad en el periodo</t>
  </si>
  <si>
    <t>Total de contratos suscritos en el periodo</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</si>
  <si>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</si>
  <si>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</si>
  <si>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</si>
  <si>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</si>
  <si>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</si>
  <si>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</si>
  <si>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</si>
  <si>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</si>
  <si>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sin  finalizar en el periodo/ Total de radicados  en el periodo</t>
  </si>
  <si>
    <t>No de  radicados anulados en el periodo/ Total de radicados  en el periodo</t>
  </si>
  <si>
    <t>No de  radicados finalizados en el periodo</t>
  </si>
  <si>
    <t>Total de radicados  en el periodo</t>
  </si>
  <si>
    <t xml:space="preserve">El indicador se encuentra en un rango mejorable, resaltando las capacitaciones brindadas por parte del proceso de Gestión Documental a todos los colaboradores de la Entidad, es importante mencionar que el trámite de finalización de radicados en orfeo depende de cada usuario y no ha sido posible que los radicados se finalicen por parte de los usuarios en un tiempo razonable después de tramitados. </t>
  </si>
  <si>
    <t xml:space="preserve">Incluir la gráfica de barra acorde con el indicador que contenga minimo las variables propias de la medición y el resultado  </t>
  </si>
  <si>
    <t>Primer trimestre</t>
  </si>
  <si>
    <t>De acuerdo a los resultados de la vigencia anterior, se denota una mejoria en el comportamiento del indicador en relación a la finalización de trámites en Orfeo, pasando de un 77% al 82%, como acciones de mejora se continua con el proceso de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</si>
  <si>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</si>
  <si>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</si>
  <si>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</si>
  <si>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</si>
  <si>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</si>
  <si>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</si>
  <si>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</si>
  <si>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5 días</t>
  </si>
  <si>
    <t>6 días</t>
  </si>
  <si>
    <t>3 días</t>
  </si>
  <si>
    <t>4 días</t>
  </si>
  <si>
    <t>1 día</t>
  </si>
  <si>
    <t>2 días</t>
  </si>
  <si>
    <t>Σ del tiempo empleado en la atención de consultas documentales del archivo central</t>
  </si>
  <si>
    <t>Total de consultas documentales del archivo central realizadas</t>
  </si>
  <si>
    <t xml:space="preserve">El indicador de consulta se mantiene en un nivel apropiado con un tiempo  promedio en la atención de cada consulta de 1 día </t>
  </si>
  <si>
    <t>De acuerdo con los resultados de la vigencia anterior 1 día al resultado actual 1 día se infiere que los resultados del indicador se mantienen en un nivel apropiado de comportamiento.</t>
  </si>
  <si>
    <t xml:space="preserve">El indicador se mantiene en un nivel apropiado, por lo tanto no hay que establecer acciones de mejora al respecto </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</si>
  <si>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</si>
  <si>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</si>
  <si>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</si>
  <si>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</si>
  <si>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</si>
  <si>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No de  radicados anulados en el periodo</t>
  </si>
  <si>
    <t xml:space="preserve">El indicador se mantiene en un nivel apropiado, dado que el proceso de Gestión Documental ha estado brindando capacitación constante sobre el uso adecuado de la herramienta con el fin de evitar la anulación de radicados y que estos se lleven a cabo unicamente cuando es estrictamente necesario, lo cual se refleja en las buenas practicas del usos de la herramienta por parte de las dependencias y procesos. </t>
  </si>
  <si>
    <t>De acuerdo con los resultados del indicador respecto a la vigencia anterior 0,5 a los resultados actuales 0,4 se infiere que se el comportamiento del indicador ha mejorado en razón a las acciones de mejora implementadas por el proceso entre las cuales se encuentran los acompañamientos y la divulgación de tips del manejo del aplicativo de Orfeo.</t>
  </si>
  <si>
    <t xml:space="preserve">El indicador se mantiene en un estado apropiado, por lo cual no es necesario establecer una acción de mejora durante este periodo </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</si>
  <si>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</si>
  <si>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</si>
  <si>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</si>
  <si>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</si>
  <si>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</si>
  <si>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Asesora Jurídica</t>
  </si>
  <si>
    <t>Número total de sentencias proferidas en el periodo</t>
  </si>
  <si>
    <t>Número de sentencias decidicas a favor de la Entidad</t>
  </si>
  <si>
    <t>Únicamente se profirieron dos fallos desfavorables, uno de tutela y uno laboral, sobre el cual se interpuso recurso de apelación.</t>
  </si>
  <si>
    <t>01-01-2022 a 31-03-2022</t>
  </si>
  <si>
    <t>100% Favorables</t>
  </si>
  <si>
    <t>88% Favorables</t>
  </si>
  <si>
    <t>No es necesaria acción de mejora porque el porcentaje está dentro del reango de favorabilidad</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</si>
  <si>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</si>
  <si>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</si>
  <si>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</si>
  <si>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Número de conciliaciones prejudiciales estudiadas en el Comité de Conciliación</t>
  </si>
  <si>
    <t>Número de solicitudes de conciliación prejudicial remitidas para estudio al Comité de Conciliación.</t>
  </si>
  <si>
    <t>1er Semestre</t>
  </si>
  <si>
    <t xml:space="preserve">2do Semestre </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</si>
  <si>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</si>
  <si>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</si>
  <si>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</si>
  <si>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MARZO DE 2021</t>
  </si>
  <si>
    <t>Expedientes Disciplinarios</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</si>
  <si>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</si>
  <si>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</si>
  <si>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</si>
  <si>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</si>
  <si>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Dado que llegaron quejas para iniciar actuaciones disciplianrias, se les dio tramite inmediato, por lo cual se aumento el número de procesos tramitados en el trimestre.   </t>
  </si>
  <si>
    <t xml:space="preserve">2do Trimestre </t>
  </si>
  <si>
    <t xml:space="preserve">3er Trimestre </t>
  </si>
  <si>
    <t xml:space="preserve">4to Trimestre </t>
  </si>
  <si>
    <t>Continuar tramitando los expedientes dentr de los termins legales, siempre y cuando se cuente con el personal asignado a la oficina.</t>
  </si>
  <si>
    <t>CUMPLIMIENTO 
DEL PLAN ANUAL DE AUDITORÍAS</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</si>
  <si>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</si>
  <si>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</si>
  <si>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</si>
  <si>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(CEM-FM-001) Plan Anual de Auditoria, aprobado por el CICCI</t>
  </si>
  <si>
    <t>CEM-Control, Evaluación y Mejora de la Gestión</t>
  </si>
  <si>
    <t>Jefe Oficina de Control Interno 006-01</t>
  </si>
  <si>
    <t>Sumatoria de actividades del PAA ejecutadas</t>
  </si>
  <si>
    <t>Sumatoria de actividades del PAA programadas</t>
  </si>
  <si>
    <t>% cumplimiento</t>
  </si>
  <si>
    <r>
      <t xml:space="preserve">De un total de 128 actividades programadas para la vigencia, en el PAA-Plan Anual de Auditorías V-1 aprobada en el CICCI 1-2022 (28-01-2022), se programaron 37 actividades a realizar (29%), ejecutando 36 = </t>
    </r>
    <r>
      <rPr>
        <b/>
        <sz val="10"/>
        <rFont val="Arial"/>
        <family val="2"/>
      </rPr>
      <t xml:space="preserve">97% de cumplimiento. </t>
    </r>
    <r>
      <rPr>
        <sz val="10"/>
        <rFont val="Arial"/>
        <family val="2"/>
      </rPr>
      <t xml:space="preserve">
La actividad pendiente por cumplir es la formulación del Plan de Mejoramiento de la auditoría 2021 al proceso EGTI.
En comité CICCI 2-2022 fue aprabado el inicio de 2 auditorías (GTHU y GJUR) en el mes de ABRIL.</t>
    </r>
  </si>
  <si>
    <t>CUMPLIMIENTO DE LAS ACCIONES CORRECTIVAS</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</si>
  <si>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</si>
  <si>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</si>
  <si>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</si>
  <si>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Seguimiento a las acciones correctivas en los planes de mejoramiento de auditorías internas</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</si>
  <si>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</si>
  <si>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</si>
  <si>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</si>
  <si>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r>
      <rPr>
        <b/>
        <i/>
        <u/>
        <sz val="11"/>
        <rFont val="Arial"/>
        <family val="2"/>
      </rPr>
      <t>1. ACCIONES PROGRAMADAS PARA CUMPLIR</t>
    </r>
    <r>
      <rPr>
        <b/>
        <u/>
        <sz val="11"/>
        <rFont val="Arial"/>
        <family val="2"/>
      </rPr>
      <t>:</t>
    </r>
    <r>
      <rPr>
        <u/>
        <sz val="11"/>
        <rFont val="Arial"/>
        <family val="2"/>
      </rPr>
      <t xml:space="preserve"> </t>
    </r>
    <r>
      <rPr>
        <sz val="11"/>
        <rFont val="Arial"/>
        <family val="2"/>
      </rPr>
      <t xml:space="preserve">37 acciones en 4 dependencias DG, SG, OAP, SMVL y 8 procesos (DESI:17; GSIT:7; GREF:1; GTHU:1; GDOC:4; PIV:1; GAM:2; SINDICAL:4).
</t>
    </r>
    <r>
      <rPr>
        <b/>
        <sz val="11"/>
        <rFont val="Arial"/>
        <family val="2"/>
      </rPr>
      <t>1.1 ACCIONES CUMPLIDAS</t>
    </r>
    <r>
      <rPr>
        <b/>
        <sz val="11"/>
        <color rgb="FF00B050"/>
        <rFont val="Arial"/>
        <family val="2"/>
      </rPr>
      <t>:</t>
    </r>
    <r>
      <rPr>
        <sz val="11"/>
        <rFont val="Arial"/>
        <family val="2"/>
      </rPr>
      <t xml:space="preserve"> se cumplieron 24 acciones (65%).  
PIV, GAM, GREF, GTHU, GDOC y SINDICALES cumplieron al 100% sus acciones programadas. 
GSIT cumplió 3 de 7 acciones con un 43% de cumplimiento y DESI 9 de 17 acciones con un 47% de cumplimiento afectando el indicador a nivel general. 
1.2</t>
    </r>
    <r>
      <rPr>
        <b/>
        <sz val="11"/>
        <rFont val="Arial"/>
        <family val="2"/>
      </rPr>
      <t xml:space="preserve"> ACCIONES PROGRAMADAS QUE SE VENCIERON DURANTE EL PERIODO</t>
    </r>
    <r>
      <rPr>
        <sz val="11"/>
        <rFont val="Arial"/>
        <family val="2"/>
      </rPr>
      <t xml:space="preserve">: 13 (DESI:9; GSIT:4).
</t>
    </r>
    <r>
      <rPr>
        <b/>
        <i/>
        <u/>
        <sz val="11"/>
        <rFont val="Arial"/>
        <family val="2"/>
      </rPr>
      <t>2. ACCIONES VENCIDAS DE PERIODOS ANTERIORES AL 31 DE DICIEMBRE DE 2021 CON SEGUIMIENTO QUE NO APORTAN AL INDICADOR.</t>
    </r>
    <r>
      <rPr>
        <sz val="11"/>
        <rFont val="Arial"/>
        <family val="2"/>
      </rPr>
      <t xml:space="preserve">  se registraban 20 acciones vencidas distribuidas en 5 procesos, así: GREF:10; GEFI:3; GTHU:2; GSIT:2; EGTI:3.
</t>
    </r>
    <r>
      <rPr>
        <b/>
        <sz val="11"/>
        <rFont val="Arial"/>
        <family val="2"/>
      </rPr>
      <t>2.1. ACCIONES VENCIDAS CUMPLIDAS EN PERIODO</t>
    </r>
    <r>
      <rPr>
        <sz val="11"/>
        <rFont val="Arial"/>
        <family val="2"/>
      </rPr>
      <t xml:space="preserve">: se cerraron 16 acciones (80%) en los siguientes procesos: GEFI:1; GREF:10; GTHU:2; GSIT:1; EGTI: 2 
</t>
    </r>
    <r>
      <rPr>
        <b/>
        <i/>
        <u/>
        <sz val="11"/>
        <rFont val="Arial"/>
        <family val="2"/>
      </rPr>
      <t>3. TOTAL DE ACCIONES VENCIDAS AL 31 DE MARZO DE 2021</t>
    </r>
    <r>
      <rPr>
        <sz val="11"/>
        <rFont val="Arial"/>
        <family val="2"/>
      </rPr>
      <t>: 13+4=17
Al 31 de MARZO de 2022 se tienen en total 19 acciones vencidas distribuidas en 4 procesos, así: DESI:11; GSIT:5; GEFI:2; EGTI:1.</t>
    </r>
  </si>
  <si>
    <t>En 2021 el indicador se reportaba cuatrimestral</t>
  </si>
  <si>
    <t>Con respecto a la ultima medición se observa dismunición en el nivel de cumplimiento por parte de las dependencias pasando del 97% al 65%, aunque solo fueron dos planes los que no lograron cumplimiento del 100% afectaron considerablemte el indicador</t>
  </si>
  <si>
    <t>1. Continuar retroalimentando a los enlaces de los procesosel seguimiento producto del análisis realizado por la OCI.
2. Recordar la importancia de solicitar ampliación de plazo en el cumplimiento de las acciones con anterioridad debidamente justificado. 
3. Continuar realizando mesas de trabajo con los procesos que no logran el cumplimiento de las acciones formulada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</si>
</sst>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 #,##0_-;_-* &quot;-&quot;_-;_-@_-"/>
    <numFmt numFmtId="165" formatCode="_-&quot;$&quot;\ * #,##0.00_-;\-&quot;$&quot;\ * #,##0.00_-;_-&quot;$&quot;\ * &quot;-&quot;??_-;_-@_-"/>
    <numFmt numFmtId="166" formatCode="_-* #,##0.00_-;\-* #,##0.00_-;_-* &quot;-&quot;??_-;_-@_-"/>
    <numFmt numFmtId="167" formatCode="0.0%"/>
    <numFmt numFmtId="168" formatCode="_(* #,##0.00_);_(* \(#,##0.00\);_(* &quot;-&quot;??_);_(@_)"/>
    <numFmt numFmtId="169" formatCode="_(&quot;$&quot;\ * #,##0.00_);_(&quot;$&quot;\ * \(#,##0.00\);_(&quot;$&quot;\ * &quot;-&quot;??_);_(@_)"/>
    <numFmt numFmtId="170" formatCode="_-* #,##0_-;\-* #,##0_-;_-* &quot;-&quot;??_-;_-@_-"/>
    <numFmt numFmtId="171" formatCode="_-&quot;$&quot;* #,##0.00_-;\-&quot;$&quot;* #,##0.00_-;_-&quot;$&quot;* &quot;-&quot;??_-;_-@_-"/>
    <numFmt numFmtId="172" formatCode="_-&quot;$&quot;* #,##0_-;\-&quot;$&quot;* #,##0_-;_-&quot;$&quot;* &quot;-&quot;??_-;_-@_-"/>
    <numFmt numFmtId="173" formatCode="[$-C0A]mmm\-yy;@"/>
    <numFmt numFmtId="174" formatCode="_(* #,##0_);_(* \(#,##0\);_(* &quot;-&quot;??_);_(@_)"/>
    <numFmt numFmtId="175" formatCode="0.0000%"/>
    <numFmt numFmtId="176" formatCode="_-* #,##0.000_-;\-* #,##0.000_-;_-* &quot;-&quot;??_-;_-@_-"/>
    <numFmt numFmtId="177" formatCode="[$-C0A]mmm\-yy"/>
    <numFmt numFmtId="178" formatCode="0.0"/>
    <numFmt numFmtId="179" formatCode="0.0000"/>
  </numFmts>
  <fonts count="68">
    <font>
      <sz val="11"/>
      <color theme="1"/>
      <name val="Calibri"/>
      <family val="2"/>
      <scheme val="minor"/>
    </font>
    <font>
      <sz val="11"/>
      <color theme="1"/>
      <name val="Calibri"/>
      <family val="2"/>
      <scheme val="minor"/>
    </font>
    <font>
      <b/>
      <sz val="11"/>
      <color theme="1"/>
      <name val="Calibri"/>
      <family val="2"/>
      <scheme val="minor"/>
    </font>
    <font>
      <b/>
      <sz val="11"/>
      <name val="Arial"/>
      <family val="2"/>
    </font>
    <font>
      <i/>
      <sz val="11"/>
      <name val="Calibri"/>
      <family val="2"/>
      <scheme val="minor"/>
    </font>
    <font>
      <i/>
      <sz val="11"/>
      <name val="Arial"/>
      <family val="2"/>
    </font>
    <font>
      <sz val="11"/>
      <name val="Arial"/>
      <family val="2"/>
    </font>
    <font>
      <sz val="11"/>
      <color theme="1"/>
      <name val="Arial"/>
      <family val="2"/>
    </font>
    <font>
      <sz val="11"/>
      <color rgb="FFFF0000"/>
      <name val="Arial"/>
      <family val="2"/>
    </font>
    <font>
      <sz val="10"/>
      <name val="Arial"/>
      <family val="2"/>
    </font>
    <font>
      <sz val="11"/>
      <color theme="1"/>
      <name val="Arial"/>
    </font>
    <font>
      <sz val="11"/>
      <color rgb="FF000000"/>
      <name val="Arial"/>
      <family val="2"/>
    </font>
    <font>
      <sz val="11"/>
      <name val="Calibri"/>
      <family val="2"/>
    </font>
    <font>
      <sz val="9"/>
      <name val="Arial"/>
      <family val="2"/>
    </font>
    <font>
      <sz val="11"/>
      <name val="Calibri"/>
      <family val="2"/>
      <scheme val="minor"/>
    </font>
    <font>
      <b/>
      <sz val="9"/>
      <color indexed="81"/>
      <name val="Tahoma"/>
      <family val="2"/>
    </font>
    <font>
      <sz val="9"/>
      <color indexed="81"/>
      <name val="Tahoma"/>
      <family val="2"/>
    </font>
    <font>
      <b/>
      <sz val="12"/>
      <name val="Arial"/>
      <family val="2"/>
    </font>
    <font>
      <b/>
      <sz val="10"/>
      <name val="Arial"/>
      <family val="2"/>
    </font>
    <font>
      <sz val="8"/>
      <name val="Arial"/>
      <family val="2"/>
    </font>
    <font>
      <b/>
      <sz val="8"/>
      <name val="Arial"/>
      <family val="2"/>
    </font>
    <font>
      <b/>
      <sz val="9"/>
      <name val="Arial"/>
      <family val="2"/>
    </font>
    <font>
      <i/>
      <sz val="9"/>
      <name val="Arial"/>
      <family val="2"/>
    </font>
    <font>
      <b/>
      <sz val="9"/>
      <name val="Calibri"/>
      <family val="2"/>
      <scheme val="minor"/>
    </font>
    <font>
      <b/>
      <sz val="12"/>
      <name val="Calibri"/>
      <family val="2"/>
      <scheme val="minor"/>
    </font>
    <font>
      <i/>
      <sz val="8"/>
      <name val="Arial"/>
      <family val="2"/>
    </font>
    <font>
      <b/>
      <sz val="8"/>
      <name val="Calibri"/>
      <family val="2"/>
      <scheme val="minor"/>
    </font>
    <font>
      <sz val="9"/>
      <color rgb="FF000000"/>
      <name val="Arial"/>
      <family val="2"/>
    </font>
    <font>
      <i/>
      <sz val="10"/>
      <name val="Arial"/>
      <family val="2"/>
    </font>
    <font>
      <i/>
      <sz val="11"/>
      <color rgb="FFFF0000"/>
      <name val="Arial"/>
      <family val="2"/>
    </font>
    <font>
      <b/>
      <sz val="11"/>
      <color theme="1"/>
      <name val="Arial"/>
      <family val="2"/>
    </font>
    <font>
      <b/>
      <sz val="9"/>
      <color theme="1"/>
      <name val="Arial"/>
      <family val="2"/>
    </font>
    <font>
      <b/>
      <sz val="10"/>
      <name val="Calibri"/>
      <family val="2"/>
      <scheme val="minor"/>
    </font>
    <font>
      <i/>
      <sz val="11"/>
      <color theme="1"/>
      <name val="Arial"/>
      <family val="2"/>
    </font>
    <font>
      <i/>
      <sz val="9"/>
      <color theme="1"/>
      <name val="Arial"/>
      <family val="2"/>
    </font>
    <font>
      <i/>
      <sz val="8"/>
      <color theme="1"/>
      <name val="Arial"/>
      <family val="2"/>
    </font>
    <font>
      <b/>
      <sz val="12"/>
      <color theme="1"/>
      <name val="Calibri"/>
      <family val="2"/>
    </font>
    <font>
      <sz val="9"/>
      <color theme="1"/>
      <name val="Arial"/>
      <family val="2"/>
    </font>
    <font>
      <b/>
      <sz val="9"/>
      <color theme="1"/>
      <name val="Calibri"/>
      <family val="2"/>
    </font>
    <font>
      <sz val="9"/>
      <color rgb="FFFF0000"/>
      <name val="Arial"/>
      <family val="2"/>
    </font>
    <font>
      <sz val="8"/>
      <color theme="1"/>
      <name val="Arial"/>
      <family val="2"/>
    </font>
    <font>
      <sz val="8"/>
      <color rgb="FF000000"/>
      <name val="Arial"/>
      <family val="2"/>
    </font>
    <font>
      <b/>
      <sz val="9"/>
      <color rgb="FF000000"/>
      <name val="Arial"/>
      <family val="2"/>
    </font>
    <font>
      <b/>
      <sz val="11"/>
      <color rgb="FF000000"/>
      <name val="Arial"/>
      <family val="2"/>
    </font>
    <font>
      <b/>
      <sz val="10"/>
      <color theme="1"/>
      <name val="Arial"/>
      <family val="2"/>
    </font>
    <font>
      <b/>
      <sz val="12"/>
      <color theme="1"/>
      <name val="Arial"/>
      <family val="2"/>
    </font>
    <font>
      <sz val="10"/>
      <color rgb="FF000000"/>
      <name val="Arial"/>
      <family val="2"/>
    </font>
    <font>
      <b/>
      <sz val="10"/>
      <color rgb="FF000000"/>
      <name val="Arial"/>
      <family val="2"/>
    </font>
    <font>
      <i/>
      <sz val="10"/>
      <color rgb="FF000000"/>
      <name val="Arial"/>
      <family val="2"/>
    </font>
    <font>
      <sz val="10"/>
      <color theme="1"/>
      <name val="Arial"/>
      <family val="2"/>
    </font>
    <font>
      <sz val="9"/>
      <color theme="1"/>
      <name val="Calibri"/>
      <family val="2"/>
      <scheme val="minor"/>
    </font>
    <font>
      <sz val="7"/>
      <name val="Arial"/>
      <family val="2"/>
    </font>
    <font>
      <sz val="7"/>
      <color theme="1"/>
      <name val="Calibri"/>
      <family val="2"/>
      <scheme val="minor"/>
    </font>
    <font>
      <sz val="8"/>
      <color theme="1"/>
      <name val="Calibri"/>
      <family val="2"/>
      <scheme val="minor"/>
    </font>
    <font>
      <sz val="10"/>
      <color theme="1"/>
      <name val="Calibri"/>
      <family val="2"/>
      <scheme val="minor"/>
    </font>
    <font>
      <b/>
      <sz val="9"/>
      <color theme="1" tint="0.34998626667073579"/>
      <name val="Arial"/>
      <family val="2"/>
    </font>
    <font>
      <sz val="9"/>
      <color theme="1" tint="0.34998626667073579"/>
      <name val="Arial"/>
      <family val="2"/>
    </font>
    <font>
      <u/>
      <sz val="10"/>
      <name val="Arial"/>
      <family val="2"/>
    </font>
    <font>
      <b/>
      <u/>
      <sz val="10"/>
      <name val="Arial"/>
      <family val="2"/>
    </font>
    <font>
      <b/>
      <sz val="7.5"/>
      <name val="Arial"/>
      <family val="2"/>
    </font>
    <font>
      <i/>
      <sz val="11"/>
      <color rgb="FF000000"/>
      <name val="Arial"/>
      <family val="2"/>
    </font>
    <font>
      <b/>
      <sz val="14"/>
      <name val="Arial"/>
      <family val="2"/>
    </font>
    <font>
      <b/>
      <i/>
      <u/>
      <sz val="11"/>
      <name val="Arial"/>
      <family val="2"/>
    </font>
    <font>
      <b/>
      <u/>
      <sz val="11"/>
      <name val="Arial"/>
      <family val="2"/>
    </font>
    <font>
      <u/>
      <sz val="11"/>
      <name val="Arial"/>
      <family val="2"/>
    </font>
    <font>
      <b/>
      <sz val="11"/>
      <color rgb="FF00B050"/>
      <name val="Arial"/>
      <family val="2"/>
    </font>
    <font>
      <b/>
      <sz val="11"/>
      <name val="Calibri"/>
      <family val="2"/>
      <scheme val="minor"/>
    </font>
    <font>
      <sz val="11"/>
      <color rgb="FF000000"/>
      <name val="Calibri"/>
      <family val="2"/>
      <scheme val="minor"/>
    </font>
  </fonts>
  <fills count="1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FFFF"/>
        <bgColor rgb="FF000000"/>
      </patternFill>
    </fill>
  </fills>
  <borders count="14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top/>
      <bottom style="thin">
        <color auto="1"/>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medium">
        <color auto="1"/>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rgb="FF000000"/>
      </left>
      <right/>
      <top/>
      <bottom style="medium">
        <color rgb="FF000000"/>
      </bottom>
      <diagonal/>
    </border>
    <border>
      <left/>
      <right style="medium">
        <color rgb="FF000000"/>
      </right>
      <top style="thin">
        <color rgb="FF000000"/>
      </top>
      <bottom/>
      <diagonal/>
    </border>
    <border>
      <left/>
      <right style="medium">
        <color indexed="64"/>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style="medium">
        <color indexed="64"/>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s>
  <cellStyleXfs count="13">
    <xf numFmtId="0" fontId="0"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169" fontId="1" fillId="0" borderId="0" applyFont="0" applyFill="0" applyBorder="0" applyAlignment="0" applyProtection="0"/>
    <xf numFmtId="171" fontId="1" fillId="0" borderId="0" applyFont="0" applyFill="0" applyBorder="0" applyAlignment="0" applyProtection="0"/>
    <xf numFmtId="0" fontId="1" fillId="0" borderId="0"/>
    <xf numFmtId="0" fontId="9" fillId="0" borderId="0"/>
    <xf numFmtId="164" fontId="1" fillId="0" borderId="0" applyFont="0" applyFill="0" applyBorder="0" applyAlignment="0" applyProtection="0"/>
    <xf numFmtId="165" fontId="1" fillId="0" borderId="0" applyFont="0" applyFill="0" applyBorder="0" applyAlignment="0" applyProtection="0"/>
    <xf numFmtId="9" fontId="7" fillId="0" borderId="0" applyFont="0" applyFill="0" applyBorder="0" applyAlignment="0" applyProtection="0"/>
    <xf numFmtId="0" fontId="1" fillId="0" borderId="0"/>
  </cellStyleXfs>
  <cellXfs count="2424">
    <xf numFmtId="0" fontId="0" fillId="0" borderId="0" xfId="0"/>
    <xf numFmtId="0" fontId="4" fillId="5" borderId="6" xfId="0" applyFont="1" applyFill="1" applyBorder="1" applyAlignment="1">
      <alignment horizontal="center"/>
    </xf>
    <xf numFmtId="0" fontId="4" fillId="5" borderId="7" xfId="0" applyFont="1" applyFill="1" applyBorder="1"/>
    <xf numFmtId="0" fontId="4" fillId="5" borderId="7" xfId="0" applyFont="1" applyFill="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0" xfId="0" applyFont="1"/>
    <xf numFmtId="168" fontId="9" fillId="6" borderId="21" xfId="3" applyNumberFormat="1" applyFont="1" applyFill="1" applyBorder="1" applyAlignment="1">
      <alignment horizontal="center" vertical="center"/>
    </xf>
    <xf numFmtId="168" fontId="9" fillId="6" borderId="21" xfId="2" applyNumberFormat="1" applyFont="1" applyFill="1" applyBorder="1" applyAlignment="1">
      <alignment horizontal="center" vertical="center"/>
    </xf>
    <xf numFmtId="1" fontId="9" fillId="0" borderId="22" xfId="5" applyNumberFormat="1" applyFont="1" applyFill="1" applyBorder="1" applyAlignment="1">
      <alignment horizontal="center" vertical="center" wrapText="1"/>
    </xf>
    <xf numFmtId="1" fontId="6" fillId="0" borderId="22" xfId="5" applyNumberFormat="1" applyFont="1" applyFill="1" applyBorder="1" applyAlignment="1">
      <alignment horizontal="center" vertical="center" wrapText="1"/>
    </xf>
    <xf numFmtId="170" fontId="6" fillId="0" borderId="22" xfId="1" applyNumberFormat="1" applyFont="1" applyFill="1" applyBorder="1" applyAlignment="1">
      <alignment horizontal="center" vertical="center" wrapText="1"/>
    </xf>
    <xf numFmtId="172" fontId="13" fillId="0" borderId="22" xfId="6" applyNumberFormat="1" applyFont="1" applyFill="1" applyBorder="1" applyAlignment="1">
      <alignment horizontal="center" vertical="center" wrapText="1"/>
    </xf>
    <xf numFmtId="170" fontId="13" fillId="0" borderId="22" xfId="1" applyNumberFormat="1" applyFont="1" applyFill="1" applyBorder="1" applyAlignment="1">
      <alignment horizontal="center" vertical="center" wrapText="1"/>
    </xf>
    <xf numFmtId="0" fontId="14" fillId="0" borderId="7" xfId="0" applyFont="1" applyBorder="1"/>
    <xf numFmtId="1" fontId="6" fillId="0" borderId="7" xfId="5" applyNumberFormat="1" applyFont="1" applyFill="1" applyBorder="1" applyAlignment="1">
      <alignment horizontal="center" vertical="center" wrapText="1"/>
    </xf>
    <xf numFmtId="1" fontId="6" fillId="0" borderId="23" xfId="5" applyNumberFormat="1" applyFont="1" applyFill="1" applyBorder="1" applyAlignment="1">
      <alignment horizontal="center" vertical="center" wrapText="1"/>
    </xf>
    <xf numFmtId="1" fontId="13" fillId="7" borderId="22" xfId="5" applyNumberFormat="1" applyFont="1" applyFill="1" applyBorder="1" applyAlignment="1">
      <alignment horizontal="center" vertical="center" wrapText="1"/>
    </xf>
    <xf numFmtId="0" fontId="0" fillId="0" borderId="0" xfId="0" applyAlignment="1">
      <alignment horizontal="center"/>
    </xf>
    <xf numFmtId="0" fontId="5" fillId="0" borderId="0" xfId="3" applyFont="1"/>
    <xf numFmtId="0" fontId="5" fillId="0" borderId="0" xfId="3" applyFont="1" applyAlignment="1">
      <alignment horizontal="center"/>
    </xf>
    <xf numFmtId="0" fontId="5" fillId="0" borderId="7" xfId="3" applyFont="1" applyBorder="1" applyAlignment="1">
      <alignment horizontal="center"/>
    </xf>
    <xf numFmtId="0" fontId="3" fillId="0" borderId="0" xfId="3" applyFont="1" applyAlignment="1">
      <alignment horizontal="left" vertical="center" wrapText="1"/>
    </xf>
    <xf numFmtId="0" fontId="3" fillId="0" borderId="27" xfId="3" applyFont="1" applyBorder="1" applyAlignment="1">
      <alignment horizontal="center" vertical="center"/>
    </xf>
    <xf numFmtId="0" fontId="3" fillId="0" borderId="32" xfId="3" applyFont="1" applyBorder="1" applyAlignment="1">
      <alignment horizontal="center" vertical="center"/>
    </xf>
    <xf numFmtId="0" fontId="3" fillId="0" borderId="32" xfId="8" applyFont="1" applyBorder="1" applyAlignment="1">
      <alignment horizontal="center" vertical="center" wrapText="1"/>
    </xf>
    <xf numFmtId="0" fontId="3" fillId="0" borderId="32" xfId="3" applyFont="1" applyBorder="1" applyAlignment="1">
      <alignment horizontal="center" vertical="center" wrapText="1"/>
    </xf>
    <xf numFmtId="0" fontId="3" fillId="0" borderId="26" xfId="3" applyFont="1" applyBorder="1" applyAlignment="1">
      <alignment horizontal="center" vertical="center"/>
    </xf>
    <xf numFmtId="0" fontId="3" fillId="0" borderId="33" xfId="3" applyFont="1" applyBorder="1" applyAlignment="1">
      <alignment horizontal="center" vertical="center"/>
    </xf>
    <xf numFmtId="0" fontId="3" fillId="0" borderId="37" xfId="3" applyFont="1" applyBorder="1" applyAlignment="1">
      <alignment horizontal="center" vertical="center"/>
    </xf>
    <xf numFmtId="0" fontId="3" fillId="0" borderId="0" xfId="3" applyFont="1" applyAlignment="1">
      <alignment horizontal="center" vertical="center"/>
    </xf>
    <xf numFmtId="0" fontId="3" fillId="0" borderId="0" xfId="8" applyFont="1" applyAlignment="1">
      <alignment horizontal="center" vertical="center" wrapText="1"/>
    </xf>
    <xf numFmtId="0" fontId="3" fillId="0" borderId="0" xfId="3" applyFont="1" applyAlignment="1">
      <alignment horizontal="center" vertical="center" wrapText="1"/>
    </xf>
    <xf numFmtId="0" fontId="6" fillId="0" borderId="33" xfId="3" applyFont="1" applyBorder="1" applyAlignment="1">
      <alignment horizontal="center"/>
    </xf>
    <xf numFmtId="0" fontId="6" fillId="0" borderId="0" xfId="3" applyFont="1" applyAlignment="1">
      <alignment horizontal="center"/>
    </xf>
    <xf numFmtId="0" fontId="6" fillId="0" borderId="37" xfId="3" applyFont="1" applyBorder="1" applyAlignment="1">
      <alignment horizontal="center"/>
    </xf>
    <xf numFmtId="0" fontId="6" fillId="0" borderId="0" xfId="8" applyFont="1" applyAlignment="1">
      <alignment horizontal="center" vertical="center" wrapText="1"/>
    </xf>
    <xf numFmtId="0" fontId="19" fillId="0" borderId="21" xfId="8" applyFont="1" applyBorder="1" applyAlignment="1">
      <alignment horizontal="center" vertical="center" wrapText="1"/>
    </xf>
    <xf numFmtId="0" fontId="20" fillId="7" borderId="21" xfId="8" applyFont="1" applyFill="1" applyBorder="1" applyAlignment="1">
      <alignment horizontal="center" vertical="center" wrapText="1"/>
    </xf>
    <xf numFmtId="0" fontId="6" fillId="0" borderId="21" xfId="8" applyFont="1" applyBorder="1" applyAlignment="1">
      <alignment vertical="center" wrapText="1"/>
    </xf>
    <xf numFmtId="0" fontId="6" fillId="0" borderId="33" xfId="0" applyFont="1" applyBorder="1"/>
    <xf numFmtId="0" fontId="5" fillId="0" borderId="0" xfId="0" applyFont="1"/>
    <xf numFmtId="0" fontId="21" fillId="6" borderId="52" xfId="0" applyFont="1" applyFill="1" applyBorder="1" applyAlignment="1">
      <alignment horizontal="center" vertical="center" wrapText="1"/>
    </xf>
    <xf numFmtId="10" fontId="13" fillId="0" borderId="22" xfId="2" applyNumberFormat="1" applyFont="1" applyFill="1" applyBorder="1" applyAlignment="1">
      <alignment horizontal="center" vertical="center" wrapText="1"/>
    </xf>
    <xf numFmtId="170" fontId="13" fillId="0" borderId="57" xfId="1" applyNumberFormat="1" applyFont="1" applyFill="1" applyBorder="1" applyAlignment="1">
      <alignment horizontal="center" vertical="center" wrapText="1"/>
    </xf>
    <xf numFmtId="172" fontId="13" fillId="6" borderId="21" xfId="6" applyNumberFormat="1" applyFont="1" applyFill="1" applyBorder="1" applyAlignment="1">
      <alignment horizontal="center"/>
    </xf>
    <xf numFmtId="10" fontId="13" fillId="6" borderId="21" xfId="2" applyNumberFormat="1" applyFont="1" applyFill="1" applyBorder="1" applyAlignment="1">
      <alignment horizontal="center"/>
    </xf>
    <xf numFmtId="0" fontId="13" fillId="0" borderId="0" xfId="3" applyFont="1" applyAlignment="1">
      <alignment horizontal="center"/>
    </xf>
    <xf numFmtId="174" fontId="13" fillId="0" borderId="0" xfId="3" applyNumberFormat="1" applyFont="1" applyAlignment="1">
      <alignment horizontal="center"/>
    </xf>
    <xf numFmtId="168" fontId="13" fillId="0" borderId="0" xfId="2" applyNumberFormat="1" applyFont="1" applyFill="1" applyBorder="1" applyAlignment="1">
      <alignment horizontal="center"/>
    </xf>
    <xf numFmtId="0" fontId="6" fillId="0" borderId="61" xfId="3" applyFont="1" applyBorder="1" applyAlignment="1">
      <alignment horizontal="center"/>
    </xf>
    <xf numFmtId="0" fontId="22" fillId="0" borderId="59" xfId="3" applyFont="1" applyBorder="1" applyAlignment="1">
      <alignment horizontal="center"/>
    </xf>
    <xf numFmtId="0" fontId="6" fillId="0" borderId="56" xfId="3" applyFont="1" applyBorder="1" applyAlignment="1">
      <alignment horizontal="center"/>
    </xf>
    <xf numFmtId="0" fontId="6" fillId="0" borderId="27" xfId="3" applyFont="1" applyBorder="1" applyAlignment="1">
      <alignment horizontal="center"/>
    </xf>
    <xf numFmtId="0" fontId="22" fillId="0" borderId="32" xfId="3" applyFont="1" applyBorder="1" applyAlignment="1">
      <alignment horizontal="center"/>
    </xf>
    <xf numFmtId="0" fontId="6" fillId="0" borderId="26" xfId="3" applyFont="1" applyBorder="1" applyAlignment="1">
      <alignment horizontal="center"/>
    </xf>
    <xf numFmtId="0" fontId="5" fillId="0" borderId="33" xfId="3" applyFont="1" applyBorder="1" applyAlignment="1">
      <alignment horizontal="center"/>
    </xf>
    <xf numFmtId="0" fontId="24" fillId="7" borderId="37" xfId="0" applyFont="1" applyFill="1" applyBorder="1" applyAlignment="1">
      <alignment vertical="center" wrapText="1"/>
    </xf>
    <xf numFmtId="0" fontId="24" fillId="7" borderId="33" xfId="0" applyFont="1" applyFill="1" applyBorder="1" applyAlignment="1">
      <alignment vertical="center" wrapText="1"/>
    </xf>
    <xf numFmtId="0" fontId="5" fillId="0" borderId="37" xfId="3" applyFont="1" applyBorder="1" applyAlignment="1">
      <alignment horizontal="center"/>
    </xf>
    <xf numFmtId="0" fontId="5" fillId="0" borderId="61" xfId="3" applyFont="1" applyBorder="1" applyAlignment="1">
      <alignment horizontal="center"/>
    </xf>
    <xf numFmtId="175" fontId="22" fillId="0" borderId="59" xfId="3" applyNumberFormat="1" applyFont="1" applyBorder="1" applyAlignment="1">
      <alignment horizontal="center"/>
    </xf>
    <xf numFmtId="0" fontId="5" fillId="0" borderId="56" xfId="3" applyFont="1" applyBorder="1" applyAlignment="1">
      <alignment horizontal="center"/>
    </xf>
    <xf numFmtId="0" fontId="22" fillId="0" borderId="0" xfId="3" applyFont="1" applyAlignment="1">
      <alignment horizontal="center"/>
    </xf>
    <xf numFmtId="0" fontId="5" fillId="0" borderId="27" xfId="3" applyFont="1" applyBorder="1" applyAlignment="1">
      <alignment horizontal="center"/>
    </xf>
    <xf numFmtId="0" fontId="5" fillId="0" borderId="32" xfId="3" applyFont="1" applyBorder="1" applyAlignment="1">
      <alignment horizontal="center"/>
    </xf>
    <xf numFmtId="0" fontId="3" fillId="0" borderId="32" xfId="3" applyFont="1" applyBorder="1" applyAlignment="1">
      <alignment horizontal="left" vertical="center" wrapText="1"/>
    </xf>
    <xf numFmtId="0" fontId="3" fillId="0" borderId="26" xfId="3" applyFont="1" applyBorder="1" applyAlignment="1">
      <alignment horizontal="left" vertical="center" wrapText="1"/>
    </xf>
    <xf numFmtId="0" fontId="3" fillId="0" borderId="39" xfId="3" applyFont="1" applyBorder="1" applyAlignment="1">
      <alignment horizontal="center" vertical="center"/>
    </xf>
    <xf numFmtId="0" fontId="5" fillId="0" borderId="0" xfId="3" applyFont="1" applyAlignment="1">
      <alignment horizontal="center" wrapText="1"/>
    </xf>
    <xf numFmtId="0" fontId="21" fillId="7" borderId="21" xfId="3" applyFont="1" applyFill="1" applyBorder="1" applyAlignment="1">
      <alignment horizontal="center" vertical="center" wrapText="1"/>
    </xf>
    <xf numFmtId="0" fontId="13" fillId="0" borderId="21" xfId="8" applyFont="1" applyBorder="1" applyAlignment="1">
      <alignment vertical="center" wrapText="1"/>
    </xf>
    <xf numFmtId="0" fontId="13" fillId="0" borderId="21" xfId="8" applyFont="1" applyBorder="1" applyAlignment="1">
      <alignment horizontal="center" vertical="center" wrapText="1"/>
    </xf>
    <xf numFmtId="0" fontId="5" fillId="0" borderId="64" xfId="0" applyFont="1" applyBorder="1"/>
    <xf numFmtId="0" fontId="6" fillId="0" borderId="64" xfId="0" applyFont="1" applyBorder="1"/>
    <xf numFmtId="0" fontId="3" fillId="6" borderId="52" xfId="0" applyFont="1" applyFill="1" applyBorder="1" applyAlignment="1">
      <alignment horizontal="center" vertical="center" wrapText="1"/>
    </xf>
    <xf numFmtId="1" fontId="6" fillId="0" borderId="1" xfId="5" applyNumberFormat="1" applyFont="1" applyFill="1" applyBorder="1" applyAlignment="1">
      <alignment horizontal="center" vertical="center" wrapText="1"/>
    </xf>
    <xf numFmtId="167" fontId="6" fillId="0" borderId="22" xfId="2" applyNumberFormat="1" applyFont="1" applyFill="1" applyBorder="1" applyAlignment="1">
      <alignment horizontal="center" vertical="center" wrapText="1"/>
    </xf>
    <xf numFmtId="1" fontId="6" fillId="0" borderId="6" xfId="5" applyNumberFormat="1" applyFont="1" applyFill="1" applyBorder="1" applyAlignment="1">
      <alignment horizontal="center" vertical="center" wrapText="1"/>
    </xf>
    <xf numFmtId="1" fontId="6" fillId="0" borderId="63" xfId="5" applyNumberFormat="1" applyFont="1" applyFill="1" applyBorder="1" applyAlignment="1">
      <alignment horizontal="center" vertical="center" wrapText="1"/>
    </xf>
    <xf numFmtId="9" fontId="6" fillId="0" borderId="22" xfId="2" applyFont="1" applyFill="1" applyBorder="1" applyAlignment="1">
      <alignment horizontal="center" vertical="center" wrapText="1"/>
    </xf>
    <xf numFmtId="1" fontId="6" fillId="0" borderId="53" xfId="5" applyNumberFormat="1" applyFont="1" applyFill="1" applyBorder="1" applyAlignment="1">
      <alignment horizontal="center" vertical="center" wrapText="1"/>
    </xf>
    <xf numFmtId="1" fontId="6" fillId="0" borderId="60" xfId="5" applyNumberFormat="1" applyFont="1" applyFill="1" applyBorder="1" applyAlignment="1">
      <alignment horizontal="center" vertical="center" wrapText="1"/>
    </xf>
    <xf numFmtId="1" fontId="6" fillId="0" borderId="28" xfId="5" applyNumberFormat="1" applyFont="1" applyFill="1" applyBorder="1" applyAlignment="1">
      <alignment horizontal="center" vertical="center" wrapText="1"/>
    </xf>
    <xf numFmtId="1" fontId="6" fillId="0" borderId="45" xfId="5" applyNumberFormat="1" applyFont="1" applyFill="1" applyBorder="1" applyAlignment="1">
      <alignment horizontal="center" vertical="center" wrapText="1"/>
    </xf>
    <xf numFmtId="174" fontId="6" fillId="6" borderId="41" xfId="3" applyNumberFormat="1" applyFont="1" applyFill="1" applyBorder="1" applyAlignment="1">
      <alignment vertical="center" wrapText="1"/>
    </xf>
    <xf numFmtId="167" fontId="6" fillId="6" borderId="41" xfId="3" applyNumberFormat="1" applyFont="1" applyFill="1" applyBorder="1" applyAlignment="1">
      <alignment vertical="center" wrapText="1"/>
    </xf>
    <xf numFmtId="0" fontId="6" fillId="0" borderId="61" xfId="0" applyFont="1" applyBorder="1"/>
    <xf numFmtId="0" fontId="6" fillId="0" borderId="59" xfId="3" applyFont="1" applyBorder="1" applyAlignment="1">
      <alignment horizontal="center"/>
    </xf>
    <xf numFmtId="174" fontId="6" fillId="0" borderId="59" xfId="3" applyNumberFormat="1" applyFont="1" applyBorder="1" applyAlignment="1">
      <alignment horizontal="center"/>
    </xf>
    <xf numFmtId="168" fontId="6" fillId="0" borderId="59" xfId="2" applyNumberFormat="1" applyFont="1" applyFill="1" applyBorder="1" applyAlignment="1">
      <alignment horizontal="center"/>
    </xf>
    <xf numFmtId="0" fontId="6" fillId="0" borderId="27" xfId="0" applyFont="1" applyBorder="1"/>
    <xf numFmtId="0" fontId="6" fillId="0" borderId="32" xfId="3" applyFont="1" applyBorder="1" applyAlignment="1">
      <alignment horizontal="center"/>
    </xf>
    <xf numFmtId="174" fontId="6" fillId="0" borderId="32" xfId="3" applyNumberFormat="1" applyFont="1" applyBorder="1" applyAlignment="1">
      <alignment horizontal="center"/>
    </xf>
    <xf numFmtId="168" fontId="6" fillId="0" borderId="32" xfId="2" applyNumberFormat="1" applyFont="1" applyFill="1" applyBorder="1" applyAlignment="1">
      <alignment horizontal="center"/>
    </xf>
    <xf numFmtId="0" fontId="5" fillId="0" borderId="59" xfId="3" applyFont="1" applyBorder="1" applyAlignment="1">
      <alignment horizontal="center"/>
    </xf>
    <xf numFmtId="0" fontId="6" fillId="0" borderId="7" xfId="3" applyFont="1" applyBorder="1" applyAlignment="1">
      <alignment horizontal="center"/>
    </xf>
    <xf numFmtId="0" fontId="6" fillId="0" borderId="44" xfId="3" applyFont="1" applyBorder="1" applyAlignment="1">
      <alignment horizontal="center" vertical="center"/>
    </xf>
    <xf numFmtId="0" fontId="25" fillId="0" borderId="59" xfId="3" applyFont="1" applyBorder="1" applyAlignment="1">
      <alignment horizontal="center"/>
    </xf>
    <xf numFmtId="0" fontId="25" fillId="0" borderId="32" xfId="3" applyFont="1" applyBorder="1" applyAlignment="1">
      <alignment horizontal="center"/>
    </xf>
    <xf numFmtId="0" fontId="19" fillId="0" borderId="0" xfId="3" applyFont="1" applyAlignment="1">
      <alignment horizontal="center"/>
    </xf>
    <xf numFmtId="168" fontId="19" fillId="0" borderId="0" xfId="2" applyNumberFormat="1" applyFont="1" applyFill="1" applyBorder="1" applyAlignment="1">
      <alignment horizontal="center"/>
    </xf>
    <xf numFmtId="174" fontId="19" fillId="0" borderId="0" xfId="3" applyNumberFormat="1" applyFont="1" applyAlignment="1">
      <alignment horizontal="center"/>
    </xf>
    <xf numFmtId="9" fontId="27" fillId="9" borderId="22" xfId="2" applyFont="1" applyFill="1" applyBorder="1" applyAlignment="1">
      <alignment horizontal="center" vertical="center" wrapText="1"/>
    </xf>
    <xf numFmtId="174" fontId="19" fillId="6" borderId="21" xfId="3" applyNumberFormat="1" applyFont="1" applyFill="1" applyBorder="1"/>
    <xf numFmtId="9" fontId="13" fillId="0" borderId="22" xfId="2" applyFont="1" applyFill="1" applyBorder="1" applyAlignment="1">
      <alignment horizontal="center" vertical="center" wrapText="1"/>
    </xf>
    <xf numFmtId="1" fontId="13" fillId="0" borderId="22" xfId="5" applyNumberFormat="1" applyFont="1" applyFill="1" applyBorder="1" applyAlignment="1">
      <alignment horizontal="center" vertical="center" wrapText="1"/>
    </xf>
    <xf numFmtId="0" fontId="19" fillId="0" borderId="21" xfId="8" applyFont="1" applyBorder="1" applyAlignment="1">
      <alignment vertical="center" wrapText="1"/>
    </xf>
    <xf numFmtId="0" fontId="22" fillId="0" borderId="61" xfId="3" applyFont="1" applyBorder="1" applyAlignment="1">
      <alignment horizontal="center"/>
    </xf>
    <xf numFmtId="0" fontId="22" fillId="0" borderId="33" xfId="3" applyFont="1" applyBorder="1" applyAlignment="1">
      <alignment horizontal="center"/>
    </xf>
    <xf numFmtId="0" fontId="23" fillId="7" borderId="33" xfId="0" applyFont="1" applyFill="1" applyBorder="1" applyAlignment="1">
      <alignment vertical="center" wrapText="1"/>
    </xf>
    <xf numFmtId="0" fontId="13" fillId="0" borderId="27" xfId="3" applyFont="1" applyBorder="1" applyAlignment="1">
      <alignment horizontal="center"/>
    </xf>
    <xf numFmtId="0" fontId="13" fillId="0" borderId="61" xfId="3" applyFont="1" applyBorder="1" applyAlignment="1">
      <alignment horizontal="center"/>
    </xf>
    <xf numFmtId="0" fontId="13" fillId="0" borderId="33" xfId="3" applyFont="1" applyBorder="1" applyAlignment="1">
      <alignment horizontal="center"/>
    </xf>
    <xf numFmtId="0" fontId="13" fillId="0" borderId="33" xfId="0" applyFont="1" applyBorder="1"/>
    <xf numFmtId="0" fontId="22" fillId="0" borderId="0" xfId="0" applyFont="1"/>
    <xf numFmtId="174" fontId="13" fillId="6" borderId="21" xfId="3" applyNumberFormat="1" applyFont="1" applyFill="1" applyBorder="1" applyAlignment="1">
      <alignment horizontal="center"/>
    </xf>
    <xf numFmtId="1" fontId="13" fillId="0" borderId="74" xfId="5" applyNumberFormat="1" applyFont="1" applyFill="1" applyBorder="1" applyAlignment="1">
      <alignment horizontal="center" vertical="center" wrapText="1"/>
    </xf>
    <xf numFmtId="1" fontId="13" fillId="0" borderId="57" xfId="5" applyNumberFormat="1" applyFont="1" applyFill="1" applyBorder="1" applyAlignment="1">
      <alignment horizontal="center" vertical="center" wrapText="1"/>
    </xf>
    <xf numFmtId="0" fontId="28" fillId="0" borderId="32" xfId="3" applyFont="1" applyBorder="1" applyAlignment="1">
      <alignment horizontal="center"/>
    </xf>
    <xf numFmtId="0" fontId="28" fillId="0" borderId="59" xfId="3" applyFont="1" applyBorder="1" applyAlignment="1">
      <alignment horizontal="center"/>
    </xf>
    <xf numFmtId="0" fontId="9" fillId="0" borderId="0" xfId="3" applyFont="1" applyAlignment="1">
      <alignment horizontal="center"/>
    </xf>
    <xf numFmtId="168" fontId="9" fillId="0" borderId="0" xfId="2" applyNumberFormat="1" applyFont="1" applyFill="1" applyBorder="1" applyAlignment="1">
      <alignment horizontal="center"/>
    </xf>
    <xf numFmtId="174" fontId="9" fillId="0" borderId="0" xfId="3" applyNumberFormat="1" applyFont="1" applyAlignment="1">
      <alignment horizontal="center"/>
    </xf>
    <xf numFmtId="9" fontId="9" fillId="8" borderId="21" xfId="2" applyFont="1" applyFill="1" applyBorder="1" applyAlignment="1">
      <alignment horizontal="center" vertical="center" wrapText="1"/>
    </xf>
    <xf numFmtId="174" fontId="9" fillId="6" borderId="41" xfId="3" applyNumberFormat="1" applyFont="1" applyFill="1" applyBorder="1" applyAlignment="1">
      <alignment horizontal="center"/>
    </xf>
    <xf numFmtId="174" fontId="9" fillId="6" borderId="21" xfId="3" applyNumberFormat="1" applyFont="1" applyFill="1" applyBorder="1" applyAlignment="1">
      <alignment horizontal="center"/>
    </xf>
    <xf numFmtId="9" fontId="9" fillId="0" borderId="76" xfId="2" applyFont="1" applyFill="1" applyBorder="1" applyAlignment="1">
      <alignment horizontal="center" vertical="center" wrapText="1"/>
    </xf>
    <xf numFmtId="1" fontId="9" fillId="0" borderId="74" xfId="5" applyNumberFormat="1" applyFont="1" applyFill="1" applyBorder="1" applyAlignment="1">
      <alignment horizontal="center" vertical="center" wrapText="1"/>
    </xf>
    <xf numFmtId="9" fontId="9" fillId="0" borderId="22" xfId="2" applyFont="1" applyFill="1" applyBorder="1" applyAlignment="1">
      <alignment horizontal="center" vertical="center" wrapText="1"/>
    </xf>
    <xf numFmtId="1" fontId="9" fillId="0" borderId="57" xfId="5" applyNumberFormat="1" applyFont="1" applyFill="1" applyBorder="1" applyAlignment="1">
      <alignment horizontal="center" vertical="center" wrapText="1"/>
    </xf>
    <xf numFmtId="0" fontId="9"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22" fillId="0" borderId="56" xfId="3" applyFont="1" applyBorder="1" applyAlignment="1">
      <alignment horizontal="center"/>
    </xf>
    <xf numFmtId="0" fontId="22" fillId="0" borderId="37" xfId="3" applyFont="1" applyBorder="1" applyAlignment="1">
      <alignment horizontal="center"/>
    </xf>
    <xf numFmtId="0" fontId="23" fillId="7" borderId="37" xfId="0" applyFont="1" applyFill="1" applyBorder="1" applyAlignment="1">
      <alignment vertical="center" wrapText="1"/>
    </xf>
    <xf numFmtId="0" fontId="13" fillId="0" borderId="26" xfId="3" applyFont="1" applyBorder="1" applyAlignment="1">
      <alignment horizontal="center"/>
    </xf>
    <xf numFmtId="0" fontId="13" fillId="0" borderId="56" xfId="3" applyFont="1" applyBorder="1" applyAlignment="1">
      <alignment horizontal="center"/>
    </xf>
    <xf numFmtId="0" fontId="13" fillId="0" borderId="37" xfId="3" applyFont="1" applyBorder="1" applyAlignment="1">
      <alignment horizontal="center"/>
    </xf>
    <xf numFmtId="168" fontId="13" fillId="6" borderId="21" xfId="2" applyNumberFormat="1" applyFont="1" applyFill="1" applyBorder="1" applyAlignment="1">
      <alignment horizontal="center"/>
    </xf>
    <xf numFmtId="0" fontId="6" fillId="0" borderId="44" xfId="3" applyFont="1" applyBorder="1" applyAlignment="1">
      <alignment horizontal="center"/>
    </xf>
    <xf numFmtId="0" fontId="29" fillId="3" borderId="0" xfId="3" applyFont="1" applyFill="1" applyAlignment="1">
      <alignment horizontal="center"/>
    </xf>
    <xf numFmtId="0" fontId="7" fillId="0" borderId="0" xfId="3" applyFont="1" applyAlignment="1">
      <alignment horizontal="center"/>
    </xf>
    <xf numFmtId="0" fontId="5" fillId="0" borderId="41" xfId="3" applyFont="1" applyBorder="1" applyAlignment="1">
      <alignment vertical="center"/>
    </xf>
    <xf numFmtId="0" fontId="5" fillId="0" borderId="41" xfId="3" applyFont="1" applyBorder="1" applyAlignment="1">
      <alignment horizontal="center" vertical="center"/>
    </xf>
    <xf numFmtId="0" fontId="19" fillId="0" borderId="42" xfId="8" applyFont="1" applyBorder="1" applyAlignment="1">
      <alignment vertical="center" wrapText="1"/>
    </xf>
    <xf numFmtId="0" fontId="19" fillId="0" borderId="43" xfId="8" applyFont="1" applyBorder="1" applyAlignment="1">
      <alignment vertical="center" wrapText="1"/>
    </xf>
    <xf numFmtId="9" fontId="7" fillId="0" borderId="7" xfId="3" applyNumberFormat="1" applyFont="1" applyBorder="1" applyAlignment="1">
      <alignment horizontal="center"/>
    </xf>
    <xf numFmtId="0" fontId="7" fillId="0" borderId="7" xfId="3" applyFont="1" applyBorder="1" applyAlignment="1">
      <alignment horizontal="center"/>
    </xf>
    <xf numFmtId="1" fontId="6" fillId="0" borderId="57" xfId="5" applyNumberFormat="1" applyFont="1" applyFill="1" applyBorder="1" applyAlignment="1">
      <alignment horizontal="center" vertical="center" wrapText="1"/>
    </xf>
    <xf numFmtId="9" fontId="6" fillId="0" borderId="58" xfId="2" applyFont="1" applyFill="1" applyBorder="1" applyAlignment="1">
      <alignment horizontal="center" vertical="center" wrapText="1"/>
    </xf>
    <xf numFmtId="174" fontId="3" fillId="6" borderId="21" xfId="3" applyNumberFormat="1" applyFont="1" applyFill="1" applyBorder="1" applyAlignment="1">
      <alignment horizontal="center"/>
    </xf>
    <xf numFmtId="174" fontId="6" fillId="6" borderId="21" xfId="3" applyNumberFormat="1" applyFont="1" applyFill="1" applyBorder="1" applyAlignment="1">
      <alignment horizontal="center"/>
    </xf>
    <xf numFmtId="168" fontId="6" fillId="6" borderId="21" xfId="2" applyNumberFormat="1" applyFont="1" applyFill="1" applyBorder="1" applyAlignment="1">
      <alignment horizontal="center"/>
    </xf>
    <xf numFmtId="174" fontId="6" fillId="0" borderId="0" xfId="3" applyNumberFormat="1" applyFont="1" applyAlignment="1">
      <alignment horizontal="center"/>
    </xf>
    <xf numFmtId="168" fontId="6" fillId="0" borderId="0" xfId="2" applyNumberFormat="1" applyFont="1" applyFill="1" applyBorder="1" applyAlignment="1">
      <alignment horizontal="center"/>
    </xf>
    <xf numFmtId="0" fontId="5" fillId="0" borderId="0" xfId="3" applyFont="1" applyAlignment="1">
      <alignment horizontal="center" vertical="center" wrapText="1"/>
    </xf>
    <xf numFmtId="0" fontId="5" fillId="0" borderId="37" xfId="3" applyFont="1" applyBorder="1" applyAlignment="1">
      <alignment horizontal="center" vertical="center" wrapText="1"/>
    </xf>
    <xf numFmtId="0" fontId="5" fillId="0" borderId="33" xfId="3" applyFont="1" applyBorder="1" applyAlignment="1">
      <alignment horizontal="center" vertical="center" wrapText="1"/>
    </xf>
    <xf numFmtId="168" fontId="6" fillId="6" borderId="7" xfId="2" applyNumberFormat="1" applyFont="1" applyFill="1" applyBorder="1" applyAlignment="1">
      <alignment horizontal="center"/>
    </xf>
    <xf numFmtId="174" fontId="6" fillId="6" borderId="7" xfId="3" applyNumberFormat="1" applyFont="1" applyFill="1" applyBorder="1" applyAlignment="1">
      <alignment horizontal="center"/>
    </xf>
    <xf numFmtId="9" fontId="6" fillId="0" borderId="7" xfId="2" applyFont="1" applyFill="1" applyBorder="1" applyAlignment="1">
      <alignment horizontal="center" vertical="center" wrapText="1"/>
    </xf>
    <xf numFmtId="167" fontId="6" fillId="0" borderId="7" xfId="2" applyNumberFormat="1"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6" fillId="7" borderId="21" xfId="8" applyFont="1" applyFill="1" applyBorder="1" applyAlignment="1">
      <alignment vertical="center" wrapText="1"/>
    </xf>
    <xf numFmtId="0" fontId="19" fillId="7" borderId="21" xfId="8" applyFont="1" applyFill="1" applyBorder="1" applyAlignment="1">
      <alignment horizontal="center" vertical="center" wrapText="1"/>
    </xf>
    <xf numFmtId="2" fontId="5" fillId="0" borderId="0" xfId="3" applyNumberFormat="1" applyFont="1" applyAlignment="1">
      <alignment horizontal="center"/>
    </xf>
    <xf numFmtId="9" fontId="3" fillId="6" borderId="21" xfId="2" applyFont="1" applyFill="1" applyBorder="1" applyAlignment="1">
      <alignment horizontal="center"/>
    </xf>
    <xf numFmtId="168" fontId="3" fillId="6" borderId="21" xfId="3" applyNumberFormat="1" applyFont="1" applyFill="1" applyBorder="1" applyAlignment="1">
      <alignment horizontal="left" vertical="center"/>
    </xf>
    <xf numFmtId="2" fontId="3" fillId="6" borderId="21" xfId="3" applyNumberFormat="1" applyFont="1" applyFill="1" applyBorder="1" applyAlignment="1">
      <alignment horizontal="center"/>
    </xf>
    <xf numFmtId="176" fontId="6" fillId="0" borderId="22" xfId="1" applyNumberFormat="1" applyFont="1" applyFill="1" applyBorder="1" applyAlignment="1">
      <alignment horizontal="center" vertical="center" wrapText="1"/>
    </xf>
    <xf numFmtId="2" fontId="6" fillId="0" borderId="57" xfId="5" applyNumberFormat="1" applyFont="1" applyFill="1" applyBorder="1" applyAlignment="1">
      <alignment horizontal="center" vertical="center" wrapText="1"/>
    </xf>
    <xf numFmtId="176" fontId="6" fillId="0" borderId="22" xfId="1" applyNumberFormat="1" applyFont="1" applyFill="1" applyBorder="1" applyAlignment="1">
      <alignment vertical="center" wrapText="1"/>
    </xf>
    <xf numFmtId="2" fontId="6" fillId="0" borderId="22" xfId="5" applyNumberFormat="1" applyFont="1" applyFill="1" applyBorder="1" applyAlignment="1">
      <alignment horizontal="center" vertical="center" wrapText="1"/>
    </xf>
    <xf numFmtId="164" fontId="3" fillId="6" borderId="21" xfId="9" applyFont="1" applyFill="1" applyBorder="1" applyAlignment="1">
      <alignment horizontal="center"/>
    </xf>
    <xf numFmtId="10" fontId="6" fillId="0" borderId="22" xfId="2" applyNumberFormat="1" applyFont="1" applyFill="1" applyBorder="1" applyAlignment="1">
      <alignment horizontal="center" vertical="center" wrapText="1"/>
    </xf>
    <xf numFmtId="166" fontId="6" fillId="0" borderId="57" xfId="1" applyFont="1" applyFill="1" applyBorder="1" applyAlignment="1">
      <alignment horizontal="center" vertical="center" wrapText="1"/>
    </xf>
    <xf numFmtId="166" fontId="6" fillId="0" borderId="22" xfId="1" applyFont="1" applyFill="1" applyBorder="1" applyAlignment="1">
      <alignment horizontal="center" vertical="center" wrapText="1"/>
    </xf>
    <xf numFmtId="9" fontId="18" fillId="6" borderId="21" xfId="2" applyFont="1" applyFill="1" applyBorder="1" applyAlignment="1">
      <alignment horizontal="center"/>
    </xf>
    <xf numFmtId="174" fontId="18" fillId="6" borderId="21" xfId="3" applyNumberFormat="1" applyFont="1" applyFill="1" applyBorder="1" applyAlignment="1">
      <alignment horizontal="center" vertical="center"/>
    </xf>
    <xf numFmtId="2" fontId="18" fillId="6" borderId="21" xfId="3" applyNumberFormat="1" applyFont="1" applyFill="1" applyBorder="1" applyAlignment="1">
      <alignment horizontal="center"/>
    </xf>
    <xf numFmtId="2" fontId="9" fillId="0" borderId="57" xfId="5" applyNumberFormat="1" applyFont="1" applyFill="1" applyBorder="1" applyAlignment="1">
      <alignment horizontal="center" vertical="center" wrapText="1"/>
    </xf>
    <xf numFmtId="2" fontId="9" fillId="0" borderId="22" xfId="5" applyNumberFormat="1" applyFont="1" applyFill="1" applyBorder="1" applyAlignment="1">
      <alignment horizontal="center" vertical="center" wrapText="1"/>
    </xf>
    <xf numFmtId="0" fontId="18" fillId="6" borderId="52" xfId="0" applyFont="1" applyFill="1" applyBorder="1" applyAlignment="1">
      <alignment horizontal="center" vertical="center" wrapText="1"/>
    </xf>
    <xf numFmtId="166" fontId="3" fillId="6" borderId="21" xfId="3" applyNumberFormat="1" applyFont="1" applyFill="1" applyBorder="1" applyAlignment="1">
      <alignment horizontal="center" vertical="center"/>
    </xf>
    <xf numFmtId="0" fontId="5" fillId="0" borderId="0" xfId="3" applyFont="1" applyAlignment="1">
      <alignment horizontal="right"/>
    </xf>
    <xf numFmtId="9" fontId="6" fillId="6" borderId="21" xfId="2" applyFont="1" applyFill="1" applyBorder="1" applyAlignment="1">
      <alignment horizontal="center"/>
    </xf>
    <xf numFmtId="1" fontId="6" fillId="6" borderId="21" xfId="3" applyNumberFormat="1" applyFont="1" applyFill="1" applyBorder="1" applyAlignment="1">
      <alignment horizontal="center" vertical="center"/>
    </xf>
    <xf numFmtId="1" fontId="6" fillId="6" borderId="21" xfId="3" applyNumberFormat="1" applyFont="1" applyFill="1" applyBorder="1" applyAlignment="1">
      <alignment horizontal="center"/>
    </xf>
    <xf numFmtId="0" fontId="24" fillId="7" borderId="0" xfId="0" applyFont="1" applyFill="1" applyAlignment="1">
      <alignment vertical="center" wrapText="1"/>
    </xf>
    <xf numFmtId="1" fontId="5" fillId="0" borderId="7" xfId="3" applyNumberFormat="1" applyFont="1" applyBorder="1"/>
    <xf numFmtId="1" fontId="5" fillId="0" borderId="7" xfId="5" applyNumberFormat="1" applyFont="1" applyFill="1" applyBorder="1" applyAlignment="1">
      <alignment vertical="center" wrapText="1"/>
    </xf>
    <xf numFmtId="0" fontId="5" fillId="0" borderId="7" xfId="3" applyFont="1" applyBorder="1"/>
    <xf numFmtId="0" fontId="5" fillId="0" borderId="7" xfId="3" applyFont="1" applyBorder="1" applyAlignment="1">
      <alignment horizontal="left"/>
    </xf>
    <xf numFmtId="0" fontId="5" fillId="0" borderId="7" xfId="0" applyFont="1" applyBorder="1"/>
    <xf numFmtId="9" fontId="3" fillId="6" borderId="77" xfId="2" applyFont="1" applyFill="1" applyBorder="1" applyAlignment="1">
      <alignment horizontal="center"/>
    </xf>
    <xf numFmtId="174" fontId="3" fillId="6" borderId="21" xfId="3" applyNumberFormat="1" applyFont="1" applyFill="1" applyBorder="1" applyAlignment="1">
      <alignment horizontal="center" vertical="center"/>
    </xf>
    <xf numFmtId="9" fontId="6" fillId="7" borderId="57" xfId="2" applyFont="1" applyFill="1" applyBorder="1" applyAlignment="1">
      <alignment horizontal="center" vertical="center"/>
    </xf>
    <xf numFmtId="0" fontId="20" fillId="6" borderId="52" xfId="0" applyFont="1" applyFill="1" applyBorder="1" applyAlignment="1">
      <alignment horizontal="center" vertical="center" wrapText="1"/>
    </xf>
    <xf numFmtId="0" fontId="17" fillId="0" borderId="0" xfId="3" applyFont="1" applyAlignment="1">
      <alignment horizontal="center" vertical="center" wrapText="1"/>
    </xf>
    <xf numFmtId="0" fontId="10" fillId="0" borderId="0" xfId="4"/>
    <xf numFmtId="0" fontId="33" fillId="0" borderId="0" xfId="4" applyFont="1" applyAlignment="1">
      <alignment horizontal="center"/>
    </xf>
    <xf numFmtId="0" fontId="34" fillId="0" borderId="0" xfId="4" applyFont="1" applyAlignment="1">
      <alignment horizontal="center"/>
    </xf>
    <xf numFmtId="0" fontId="33" fillId="0" borderId="78" xfId="4" applyFont="1" applyBorder="1" applyAlignment="1">
      <alignment horizontal="center"/>
    </xf>
    <xf numFmtId="0" fontId="34" fillId="0" borderId="79" xfId="4" applyFont="1" applyBorder="1" applyAlignment="1">
      <alignment horizontal="center"/>
    </xf>
    <xf numFmtId="0" fontId="33" fillId="0" borderId="80" xfId="4" applyFont="1" applyBorder="1" applyAlignment="1">
      <alignment horizontal="center"/>
    </xf>
    <xf numFmtId="0" fontId="33" fillId="0" borderId="81" xfId="4" applyFont="1" applyBorder="1" applyAlignment="1">
      <alignment horizontal="center"/>
    </xf>
    <xf numFmtId="0" fontId="33" fillId="0" borderId="84" xfId="4" applyFont="1" applyBorder="1" applyAlignment="1">
      <alignment horizontal="center"/>
    </xf>
    <xf numFmtId="0" fontId="36" fillId="10" borderId="81" xfId="4" applyFont="1" applyFill="1" applyBorder="1" applyAlignment="1">
      <alignment vertical="center" wrapText="1"/>
    </xf>
    <xf numFmtId="0" fontId="36" fillId="10" borderId="84" xfId="4" applyFont="1" applyFill="1" applyBorder="1" applyAlignment="1">
      <alignment vertical="center" wrapText="1"/>
    </xf>
    <xf numFmtId="0" fontId="10" fillId="0" borderId="97" xfId="4" applyBorder="1" applyAlignment="1">
      <alignment horizontal="center"/>
    </xf>
    <xf numFmtId="0" fontId="34" fillId="0" borderId="98" xfId="4" applyFont="1" applyBorder="1" applyAlignment="1">
      <alignment horizontal="center"/>
    </xf>
    <xf numFmtId="0" fontId="10" fillId="0" borderId="99" xfId="4" applyBorder="1" applyAlignment="1">
      <alignment horizontal="center"/>
    </xf>
    <xf numFmtId="0" fontId="10" fillId="0" borderId="78" xfId="4" applyBorder="1" applyAlignment="1">
      <alignment horizontal="center"/>
    </xf>
    <xf numFmtId="0" fontId="10" fillId="0" borderId="80" xfId="4" applyBorder="1" applyAlignment="1">
      <alignment horizontal="center"/>
    </xf>
    <xf numFmtId="0" fontId="10" fillId="0" borderId="81" xfId="4" applyBorder="1" applyAlignment="1">
      <alignment horizontal="center"/>
    </xf>
    <xf numFmtId="0" fontId="10" fillId="0" borderId="84" xfId="4" applyBorder="1" applyAlignment="1">
      <alignment horizontal="center"/>
    </xf>
    <xf numFmtId="0" fontId="10" fillId="0" borderId="84" xfId="4" applyBorder="1"/>
    <xf numFmtId="0" fontId="37" fillId="0" borderId="0" xfId="4" applyFont="1" applyAlignment="1">
      <alignment horizontal="center"/>
    </xf>
    <xf numFmtId="168" fontId="37" fillId="0" borderId="0" xfId="4" applyNumberFormat="1" applyFont="1" applyAlignment="1">
      <alignment horizontal="center"/>
    </xf>
    <xf numFmtId="174" fontId="37" fillId="0" borderId="0" xfId="4" applyNumberFormat="1" applyFont="1" applyAlignment="1">
      <alignment horizontal="center"/>
    </xf>
    <xf numFmtId="168" fontId="37" fillId="12" borderId="103" xfId="4" applyNumberFormat="1" applyFont="1" applyFill="1" applyBorder="1" applyAlignment="1">
      <alignment horizontal="center"/>
    </xf>
    <xf numFmtId="174" fontId="37" fillId="12" borderId="103" xfId="4" applyNumberFormat="1" applyFont="1" applyFill="1" applyBorder="1" applyAlignment="1">
      <alignment horizontal="center"/>
    </xf>
    <xf numFmtId="9" fontId="37" fillId="0" borderId="104" xfId="4" applyNumberFormat="1" applyFont="1" applyBorder="1" applyAlignment="1">
      <alignment horizontal="center" vertical="center" wrapText="1"/>
    </xf>
    <xf numFmtId="167" fontId="37" fillId="0" borderId="105" xfId="4" applyNumberFormat="1" applyFont="1" applyBorder="1" applyAlignment="1">
      <alignment horizontal="center" vertical="center" wrapText="1"/>
    </xf>
    <xf numFmtId="167" fontId="37" fillId="0" borderId="105" xfId="11" applyNumberFormat="1" applyFont="1" applyBorder="1" applyAlignment="1">
      <alignment horizontal="center" vertical="center" wrapText="1"/>
    </xf>
    <xf numFmtId="167" fontId="37" fillId="0" borderId="104" xfId="4" applyNumberFormat="1" applyFont="1" applyBorder="1" applyAlignment="1">
      <alignment horizontal="center" vertical="center" wrapText="1"/>
    </xf>
    <xf numFmtId="10" fontId="37" fillId="0" borderId="105" xfId="11" applyNumberFormat="1" applyFont="1" applyBorder="1" applyAlignment="1">
      <alignment horizontal="center" vertical="center" wrapText="1"/>
    </xf>
    <xf numFmtId="0" fontId="10" fillId="0" borderId="0" xfId="4" applyAlignment="1">
      <alignment horizontal="center"/>
    </xf>
    <xf numFmtId="0" fontId="10" fillId="0" borderId="103" xfId="4" applyBorder="1" applyAlignment="1">
      <alignment vertical="center" wrapText="1"/>
    </xf>
    <xf numFmtId="0" fontId="40" fillId="10" borderId="103" xfId="4" applyFont="1" applyFill="1" applyBorder="1" applyAlignment="1">
      <alignment horizontal="center" vertical="center" wrapText="1"/>
    </xf>
    <xf numFmtId="0" fontId="40" fillId="0" borderId="103" xfId="4" applyFont="1" applyBorder="1" applyAlignment="1">
      <alignment horizontal="center" vertical="center" wrapText="1"/>
    </xf>
    <xf numFmtId="0" fontId="10" fillId="0" borderId="0" xfId="4" applyAlignment="1">
      <alignment horizontal="center" vertical="center" wrapText="1"/>
    </xf>
    <xf numFmtId="0" fontId="30" fillId="0" borderId="0" xfId="4" applyFont="1" applyAlignment="1">
      <alignment horizontal="center" vertical="center" wrapText="1"/>
    </xf>
    <xf numFmtId="0" fontId="30" fillId="0" borderId="81" xfId="4" applyFont="1" applyBorder="1" applyAlignment="1">
      <alignment horizontal="center" vertical="center"/>
    </xf>
    <xf numFmtId="0" fontId="30" fillId="0" borderId="84" xfId="4" applyFont="1" applyBorder="1" applyAlignment="1">
      <alignment horizontal="center" vertical="center"/>
    </xf>
    <xf numFmtId="0" fontId="30" fillId="0" borderId="0" xfId="4" applyFont="1" applyAlignment="1">
      <alignment horizontal="center" vertical="center"/>
    </xf>
    <xf numFmtId="0" fontId="30" fillId="0" borderId="97" xfId="4" applyFont="1" applyBorder="1" applyAlignment="1">
      <alignment horizontal="center" vertical="center"/>
    </xf>
    <xf numFmtId="0" fontId="30" fillId="0" borderId="98" xfId="4" applyFont="1" applyBorder="1" applyAlignment="1">
      <alignment horizontal="center" vertical="center"/>
    </xf>
    <xf numFmtId="0" fontId="30" fillId="0" borderId="98" xfId="4" applyFont="1" applyBorder="1" applyAlignment="1">
      <alignment horizontal="center" vertical="center" wrapText="1"/>
    </xf>
    <xf numFmtId="0" fontId="30" fillId="0" borderId="99" xfId="4" applyFont="1" applyBorder="1" applyAlignment="1">
      <alignment horizontal="center" vertical="center"/>
    </xf>
    <xf numFmtId="0" fontId="30" fillId="0" borderId="0" xfId="4" applyFont="1" applyAlignment="1">
      <alignment horizontal="left" vertical="center" wrapText="1"/>
    </xf>
    <xf numFmtId="0" fontId="33" fillId="0" borderId="0" xfId="4" applyFont="1"/>
    <xf numFmtId="174" fontId="37" fillId="12" borderId="103" xfId="4" applyNumberFormat="1" applyFont="1" applyFill="1" applyBorder="1" applyAlignment="1">
      <alignment horizontal="center" vertical="center"/>
    </xf>
    <xf numFmtId="1" fontId="37" fillId="0" borderId="104" xfId="4" applyNumberFormat="1" applyFont="1" applyBorder="1" applyAlignment="1">
      <alignment horizontal="center" vertical="center" wrapText="1"/>
    </xf>
    <xf numFmtId="0" fontId="40" fillId="0" borderId="103" xfId="4" applyFont="1" applyBorder="1" applyAlignment="1">
      <alignment vertical="center" wrapText="1"/>
    </xf>
    <xf numFmtId="0" fontId="33" fillId="0" borderId="79" xfId="4" applyFont="1" applyBorder="1" applyAlignment="1">
      <alignment horizontal="center"/>
    </xf>
    <xf numFmtId="1" fontId="37" fillId="0" borderId="105" xfId="4" applyNumberFormat="1" applyFont="1" applyBorder="1" applyAlignment="1">
      <alignment horizontal="center" vertical="center" wrapText="1"/>
    </xf>
    <xf numFmtId="0" fontId="7" fillId="0" borderId="0" xfId="4" applyFont="1" applyAlignment="1">
      <alignment horizontal="center"/>
    </xf>
    <xf numFmtId="0" fontId="49" fillId="10" borderId="103" xfId="4" applyFont="1" applyFill="1" applyBorder="1" applyAlignment="1">
      <alignment horizontal="center" vertical="center" wrapText="1"/>
    </xf>
    <xf numFmtId="0" fontId="33" fillId="0" borderId="0" xfId="0" applyFont="1" applyAlignment="1">
      <alignment horizontal="center"/>
    </xf>
    <xf numFmtId="0" fontId="33" fillId="0" borderId="0" xfId="0" applyFont="1"/>
    <xf numFmtId="0" fontId="30" fillId="0" borderId="0" xfId="0" applyFont="1" applyAlignment="1">
      <alignment horizontal="left" vertical="center" wrapText="1"/>
    </xf>
    <xf numFmtId="0" fontId="30" fillId="0" borderId="99" xfId="0" applyFont="1" applyBorder="1" applyAlignment="1">
      <alignment horizontal="center" vertical="center"/>
    </xf>
    <xf numFmtId="0" fontId="30" fillId="0" borderId="98" xfId="0" applyFont="1" applyBorder="1" applyAlignment="1">
      <alignment horizontal="center" vertical="center"/>
    </xf>
    <xf numFmtId="0" fontId="30" fillId="0" borderId="98" xfId="0" applyFont="1" applyBorder="1" applyAlignment="1">
      <alignment horizontal="center" vertical="center" wrapText="1"/>
    </xf>
    <xf numFmtId="0" fontId="30" fillId="0" borderId="97" xfId="0" applyFont="1" applyBorder="1" applyAlignment="1">
      <alignment horizontal="center" vertical="center"/>
    </xf>
    <xf numFmtId="0" fontId="30" fillId="0" borderId="84" xfId="0" applyFont="1" applyBorder="1" applyAlignment="1">
      <alignment horizontal="center" vertical="center"/>
    </xf>
    <xf numFmtId="0" fontId="30" fillId="0" borderId="81" xfId="0"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vertical="center" wrapText="1"/>
    </xf>
    <xf numFmtId="0" fontId="0" fillId="0" borderId="84" xfId="0" applyBorder="1" applyAlignment="1">
      <alignment horizontal="center"/>
    </xf>
    <xf numFmtId="0" fontId="0" fillId="0" borderId="81" xfId="0" applyBorder="1" applyAlignment="1">
      <alignment horizontal="center"/>
    </xf>
    <xf numFmtId="0" fontId="0" fillId="0" borderId="0" xfId="0" applyAlignment="1">
      <alignment horizontal="center" vertical="center" wrapText="1"/>
    </xf>
    <xf numFmtId="0" fontId="40" fillId="0" borderId="103" xfId="0" applyFont="1" applyBorder="1" applyAlignment="1">
      <alignment vertical="center" wrapText="1"/>
    </xf>
    <xf numFmtId="0" fontId="49" fillId="10" borderId="103" xfId="0" applyFont="1" applyFill="1" applyBorder="1" applyAlignment="1">
      <alignment horizontal="center" vertical="center" wrapText="1"/>
    </xf>
    <xf numFmtId="0" fontId="0" fillId="0" borderId="103" xfId="0" applyBorder="1" applyAlignment="1">
      <alignment vertical="center" wrapText="1"/>
    </xf>
    <xf numFmtId="0" fontId="0" fillId="0" borderId="84" xfId="0" applyBorder="1"/>
    <xf numFmtId="0" fontId="0" fillId="0" borderId="0" xfId="0" applyAlignment="1">
      <alignment horizontal="center" vertical="center"/>
    </xf>
    <xf numFmtId="0" fontId="40" fillId="0" borderId="0" xfId="0" applyFont="1" applyAlignment="1">
      <alignment horizontal="center" vertical="center" wrapText="1"/>
    </xf>
    <xf numFmtId="2" fontId="37" fillId="0" borderId="104" xfId="0" applyNumberFormat="1" applyFont="1" applyBorder="1" applyAlignment="1">
      <alignment horizontal="center" vertical="center" wrapText="1"/>
    </xf>
    <xf numFmtId="0" fontId="37" fillId="0" borderId="104" xfId="11" applyNumberFormat="1" applyFont="1" applyBorder="1" applyAlignment="1">
      <alignment horizontal="center" vertical="center" wrapText="1"/>
    </xf>
    <xf numFmtId="9" fontId="37" fillId="0" borderId="104" xfId="0" applyNumberFormat="1" applyFont="1" applyBorder="1" applyAlignment="1">
      <alignment horizontal="center" vertical="center" wrapText="1"/>
    </xf>
    <xf numFmtId="10" fontId="0" fillId="0" borderId="0" xfId="11" applyNumberFormat="1" applyFont="1" applyAlignment="1">
      <alignment vertical="center"/>
    </xf>
    <xf numFmtId="1" fontId="37" fillId="0" borderId="105" xfId="0" applyNumberFormat="1" applyFont="1" applyBorder="1" applyAlignment="1">
      <alignment horizontal="center" vertical="center" wrapText="1"/>
    </xf>
    <xf numFmtId="1" fontId="37" fillId="0" borderId="131" xfId="0" applyNumberFormat="1" applyFont="1" applyBorder="1" applyAlignment="1">
      <alignment horizontal="center" vertical="center" wrapText="1"/>
    </xf>
    <xf numFmtId="174" fontId="37" fillId="12" borderId="103" xfId="0" applyNumberFormat="1" applyFont="1" applyFill="1" applyBorder="1" applyAlignment="1">
      <alignment horizontal="center"/>
    </xf>
    <xf numFmtId="168" fontId="37" fillId="12" borderId="103" xfId="0" applyNumberFormat="1" applyFont="1" applyFill="1" applyBorder="1" applyAlignment="1">
      <alignment horizontal="center"/>
    </xf>
    <xf numFmtId="0" fontId="37" fillId="0" borderId="0" xfId="0" applyFont="1" applyAlignment="1">
      <alignment horizontal="center"/>
    </xf>
    <xf numFmtId="174" fontId="37" fillId="0" borderId="0" xfId="0" applyNumberFormat="1" applyFont="1" applyAlignment="1">
      <alignment horizontal="center"/>
    </xf>
    <xf numFmtId="168" fontId="37" fillId="0" borderId="0" xfId="0" applyNumberFormat="1" applyFont="1" applyAlignment="1">
      <alignment horizontal="center"/>
    </xf>
    <xf numFmtId="0" fontId="0" fillId="0" borderId="80" xfId="0" applyBorder="1" applyAlignment="1">
      <alignment horizontal="center"/>
    </xf>
    <xf numFmtId="0" fontId="34" fillId="0" borderId="79" xfId="0" applyFont="1" applyBorder="1" applyAlignment="1">
      <alignment horizontal="center"/>
    </xf>
    <xf numFmtId="0" fontId="0" fillId="0" borderId="78" xfId="0" applyBorder="1" applyAlignment="1">
      <alignment horizontal="center"/>
    </xf>
    <xf numFmtId="0" fontId="0" fillId="0" borderId="99" xfId="0" applyBorder="1" applyAlignment="1">
      <alignment horizontal="center"/>
    </xf>
    <xf numFmtId="0" fontId="34" fillId="0" borderId="98" xfId="0" applyFont="1" applyBorder="1" applyAlignment="1">
      <alignment horizontal="center"/>
    </xf>
    <xf numFmtId="0" fontId="0" fillId="0" borderId="97" xfId="0" applyBorder="1" applyAlignment="1">
      <alignment horizontal="center"/>
    </xf>
    <xf numFmtId="0" fontId="33" fillId="0" borderId="84" xfId="0" applyFont="1" applyBorder="1" applyAlignment="1">
      <alignment horizontal="center"/>
    </xf>
    <xf numFmtId="0" fontId="36" fillId="10" borderId="81" xfId="0" applyFont="1" applyFill="1" applyBorder="1" applyAlignment="1">
      <alignment vertical="center" wrapText="1"/>
    </xf>
    <xf numFmtId="0" fontId="36" fillId="10" borderId="84" xfId="0" applyFont="1" applyFill="1" applyBorder="1" applyAlignment="1">
      <alignment vertical="center" wrapText="1"/>
    </xf>
    <xf numFmtId="0" fontId="33" fillId="0" borderId="81" xfId="0" applyFont="1" applyBorder="1" applyAlignment="1">
      <alignment horizontal="center"/>
    </xf>
    <xf numFmtId="0" fontId="33" fillId="0" borderId="80" xfId="0" applyFont="1" applyBorder="1" applyAlignment="1">
      <alignment horizontal="center"/>
    </xf>
    <xf numFmtId="0" fontId="33" fillId="0" borderId="78" xfId="0" applyFont="1" applyBorder="1" applyAlignment="1">
      <alignment horizontal="center"/>
    </xf>
    <xf numFmtId="0" fontId="34" fillId="0" borderId="0" xfId="0" applyFont="1" applyAlignment="1">
      <alignment horizontal="center"/>
    </xf>
    <xf numFmtId="0" fontId="18" fillId="6" borderId="21" xfId="0" applyFont="1" applyFill="1" applyBorder="1" applyAlignment="1">
      <alignment horizontal="center" vertical="center" wrapText="1"/>
    </xf>
    <xf numFmtId="2" fontId="9" fillId="0" borderId="59" xfId="5" applyNumberFormat="1" applyFont="1" applyFill="1" applyBorder="1" applyAlignment="1">
      <alignment horizontal="center" vertical="center" wrapText="1"/>
    </xf>
    <xf numFmtId="2" fontId="9" fillId="7" borderId="52" xfId="5" applyNumberFormat="1" applyFont="1" applyFill="1" applyBorder="1" applyAlignment="1">
      <alignment horizontal="center" vertical="center" wrapText="1"/>
    </xf>
    <xf numFmtId="9" fontId="5" fillId="0" borderId="0" xfId="2" applyFont="1" applyFill="1"/>
    <xf numFmtId="2" fontId="9" fillId="7" borderId="59" xfId="5" applyNumberFormat="1" applyFont="1" applyFill="1" applyBorder="1" applyAlignment="1">
      <alignment horizontal="center" vertical="center" wrapText="1"/>
    </xf>
    <xf numFmtId="2" fontId="9" fillId="7" borderId="57" xfId="5" applyNumberFormat="1" applyFont="1" applyFill="1" applyBorder="1" applyAlignment="1">
      <alignment horizontal="center" vertical="center" wrapText="1"/>
    </xf>
    <xf numFmtId="2" fontId="5" fillId="0" borderId="0" xfId="0" applyNumberFormat="1" applyFont="1"/>
    <xf numFmtId="10" fontId="5" fillId="0" borderId="0" xfId="0" applyNumberFormat="1" applyFont="1"/>
    <xf numFmtId="2" fontId="9" fillId="0" borderId="72" xfId="5" applyNumberFormat="1" applyFont="1" applyFill="1" applyBorder="1" applyAlignment="1">
      <alignment horizontal="center" vertical="center" wrapText="1"/>
    </xf>
    <xf numFmtId="2" fontId="9" fillId="7" borderId="8" xfId="5" applyNumberFormat="1" applyFont="1" applyFill="1" applyBorder="1" applyAlignment="1">
      <alignment horizontal="center" vertical="center" wrapText="1"/>
    </xf>
    <xf numFmtId="10" fontId="5" fillId="0" borderId="0" xfId="2" applyNumberFormat="1" applyFont="1" applyFill="1"/>
    <xf numFmtId="168" fontId="9" fillId="6" borderId="21" xfId="2" applyNumberFormat="1" applyFont="1" applyFill="1" applyBorder="1" applyAlignment="1">
      <alignment horizontal="center"/>
    </xf>
    <xf numFmtId="168" fontId="9" fillId="6" borderId="0" xfId="2" applyNumberFormat="1" applyFont="1" applyFill="1" applyBorder="1" applyAlignment="1">
      <alignment horizontal="center"/>
    </xf>
    <xf numFmtId="0" fontId="9" fillId="6" borderId="0" xfId="3" applyFont="1" applyFill="1" applyAlignment="1">
      <alignment horizontal="center"/>
    </xf>
    <xf numFmtId="9" fontId="5" fillId="0" borderId="0" xfId="2" applyFont="1" applyFill="1" applyAlignment="1">
      <alignment horizontal="center"/>
    </xf>
    <xf numFmtId="9" fontId="6" fillId="6" borderId="21" xfId="2" applyFont="1" applyFill="1" applyBorder="1" applyAlignment="1">
      <alignment vertical="top"/>
    </xf>
    <xf numFmtId="174" fontId="6" fillId="6" borderId="21" xfId="3" applyNumberFormat="1" applyFont="1" applyFill="1" applyBorder="1" applyAlignment="1">
      <alignment vertical="top"/>
    </xf>
    <xf numFmtId="1" fontId="6" fillId="0" borderId="74" xfId="5" applyNumberFormat="1" applyFont="1" applyFill="1" applyBorder="1" applyAlignment="1">
      <alignment horizontal="center" vertical="center" wrapText="1"/>
    </xf>
    <xf numFmtId="0" fontId="9" fillId="0" borderId="21" xfId="3" applyFont="1" applyBorder="1" applyAlignment="1">
      <alignment horizontal="center" vertical="center"/>
    </xf>
    <xf numFmtId="0" fontId="5" fillId="0" borderId="37" xfId="0" applyFont="1" applyBorder="1"/>
    <xf numFmtId="0" fontId="6" fillId="6" borderId="21" xfId="3" applyFont="1" applyFill="1" applyBorder="1"/>
    <xf numFmtId="174" fontId="6" fillId="6" borderId="21" xfId="3" applyNumberFormat="1" applyFont="1" applyFill="1" applyBorder="1"/>
    <xf numFmtId="0" fontId="6" fillId="0" borderId="57" xfId="5" applyNumberFormat="1" applyFont="1" applyFill="1" applyBorder="1" applyAlignment="1">
      <alignment horizontal="center" vertical="center" wrapText="1"/>
    </xf>
    <xf numFmtId="178" fontId="6" fillId="0" borderId="22" xfId="5" applyNumberFormat="1" applyFont="1" applyFill="1" applyBorder="1" applyAlignment="1">
      <alignment horizontal="center" vertical="center" wrapText="1"/>
    </xf>
    <xf numFmtId="0" fontId="6" fillId="0" borderId="22" xfId="5" applyNumberFormat="1" applyFont="1" applyFill="1" applyBorder="1" applyAlignment="1">
      <alignment horizontal="center" vertical="center" wrapText="1"/>
    </xf>
    <xf numFmtId="9" fontId="6" fillId="0" borderId="37" xfId="3" applyNumberFormat="1" applyFont="1" applyBorder="1"/>
    <xf numFmtId="9" fontId="6" fillId="0" borderId="7" xfId="3" applyNumberFormat="1" applyFont="1" applyBorder="1" applyAlignment="1">
      <alignment horizontal="center"/>
    </xf>
    <xf numFmtId="0" fontId="6" fillId="0" borderId="37" xfId="3" applyFont="1" applyBorder="1"/>
    <xf numFmtId="0" fontId="3" fillId="0" borderId="37" xfId="3" applyFont="1" applyBorder="1"/>
    <xf numFmtId="0" fontId="5" fillId="0" borderId="21" xfId="3" applyFont="1" applyBorder="1" applyAlignment="1">
      <alignment horizontal="center" vertical="center"/>
    </xf>
    <xf numFmtId="0" fontId="5" fillId="0" borderId="26" xfId="3" applyFont="1" applyBorder="1" applyAlignment="1">
      <alignment horizontal="center"/>
    </xf>
    <xf numFmtId="2" fontId="9" fillId="0" borderId="8" xfId="5" applyNumberFormat="1" applyFont="1" applyFill="1" applyBorder="1" applyAlignment="1">
      <alignment horizontal="center" vertical="center" wrapText="1"/>
    </xf>
    <xf numFmtId="2" fontId="9" fillId="0" borderId="52" xfId="5" applyNumberFormat="1" applyFont="1" applyFill="1" applyBorder="1" applyAlignment="1">
      <alignment horizontal="center" vertical="center" wrapText="1"/>
    </xf>
    <xf numFmtId="9" fontId="9" fillId="6" borderId="21" xfId="2" applyFont="1" applyFill="1" applyBorder="1" applyAlignment="1">
      <alignment horizontal="center"/>
    </xf>
    <xf numFmtId="0" fontId="28" fillId="0" borderId="0" xfId="3" applyFont="1" applyAlignment="1">
      <alignment horizontal="center"/>
    </xf>
    <xf numFmtId="10" fontId="9" fillId="6" borderId="21" xfId="2" applyNumberFormat="1" applyFont="1" applyFill="1" applyBorder="1" applyAlignment="1">
      <alignment horizontal="center"/>
    </xf>
    <xf numFmtId="10" fontId="9" fillId="0" borderId="22" xfId="2" applyNumberFormat="1" applyFont="1" applyFill="1" applyBorder="1" applyAlignment="1">
      <alignment horizontal="center" vertical="center" wrapText="1"/>
    </xf>
    <xf numFmtId="0" fontId="19" fillId="7" borderId="21" xfId="8" applyFont="1" applyFill="1" applyBorder="1" applyAlignment="1">
      <alignment vertical="center" wrapText="1"/>
    </xf>
    <xf numFmtId="0" fontId="5" fillId="0" borderId="0" xfId="3" applyFont="1" applyAlignment="1">
      <alignment horizontal="center" vertical="center"/>
    </xf>
    <xf numFmtId="0" fontId="5" fillId="0" borderId="37" xfId="3" applyFont="1" applyBorder="1" applyAlignment="1">
      <alignment horizontal="center" vertical="center"/>
    </xf>
    <xf numFmtId="0" fontId="5" fillId="0" borderId="33" xfId="3" applyFont="1" applyBorder="1" applyAlignment="1">
      <alignment horizontal="center" vertical="center"/>
    </xf>
    <xf numFmtId="0" fontId="5" fillId="0" borderId="7" xfId="0" applyFont="1" applyBorder="1" applyAlignment="1">
      <alignment horizontal="center" vertical="center"/>
    </xf>
    <xf numFmtId="10" fontId="6" fillId="6" borderId="21" xfId="2" applyNumberFormat="1" applyFont="1" applyFill="1" applyBorder="1" applyAlignment="1">
      <alignment horizontal="center"/>
    </xf>
    <xf numFmtId="166" fontId="6" fillId="0" borderId="22" xfId="1" applyFont="1" applyFill="1" applyBorder="1" applyAlignment="1">
      <alignment vertical="center" wrapText="1"/>
    </xf>
    <xf numFmtId="0" fontId="6" fillId="0" borderId="21" xfId="8" applyFont="1" applyBorder="1" applyAlignment="1">
      <alignment horizontal="center" vertical="center" wrapText="1"/>
    </xf>
    <xf numFmtId="14" fontId="5" fillId="0" borderId="0" xfId="3" applyNumberFormat="1" applyFont="1" applyAlignment="1">
      <alignment horizontal="center"/>
    </xf>
    <xf numFmtId="0" fontId="9" fillId="7" borderId="21" xfId="8" applyFill="1" applyBorder="1" applyAlignment="1">
      <alignment horizontal="center" vertical="center" wrapText="1"/>
    </xf>
    <xf numFmtId="9" fontId="13" fillId="6" borderId="21" xfId="2" applyFont="1" applyFill="1" applyBorder="1" applyAlignment="1">
      <alignment horizontal="center"/>
    </xf>
    <xf numFmtId="172" fontId="13" fillId="0" borderId="0" xfId="6" applyNumberFormat="1" applyFont="1" applyFill="1" applyAlignment="1">
      <alignment vertical="center"/>
    </xf>
    <xf numFmtId="174" fontId="13" fillId="0" borderId="22" xfId="2" applyNumberFormat="1" applyFont="1" applyFill="1" applyBorder="1" applyAlignment="1">
      <alignment horizontal="center" vertical="center" wrapText="1"/>
    </xf>
    <xf numFmtId="0" fontId="21" fillId="6" borderId="21" xfId="0" applyFont="1" applyFill="1" applyBorder="1" applyAlignment="1">
      <alignment horizontal="center" vertical="center" wrapText="1"/>
    </xf>
    <xf numFmtId="0" fontId="6" fillId="7" borderId="21" xfId="8" applyFont="1" applyFill="1" applyBorder="1" applyAlignment="1">
      <alignment horizontal="center" vertical="center" wrapText="1"/>
    </xf>
    <xf numFmtId="0" fontId="5" fillId="0" borderId="0" xfId="0" applyFont="1" applyAlignment="1">
      <alignment vertical="center"/>
    </xf>
    <xf numFmtId="0" fontId="6" fillId="0" borderId="37" xfId="3" applyFont="1" applyBorder="1" applyAlignment="1">
      <alignment horizontal="center" vertical="center"/>
    </xf>
    <xf numFmtId="9" fontId="6" fillId="6" borderId="77" xfId="3" applyNumberFormat="1" applyFont="1" applyFill="1" applyBorder="1" applyAlignment="1">
      <alignment horizontal="center" vertical="center"/>
    </xf>
    <xf numFmtId="174" fontId="6" fillId="6" borderId="38" xfId="3" applyNumberFormat="1" applyFont="1" applyFill="1" applyBorder="1" applyAlignment="1">
      <alignment horizontal="center" vertical="center"/>
    </xf>
    <xf numFmtId="174" fontId="6" fillId="6" borderId="77" xfId="3" applyNumberFormat="1" applyFont="1" applyFill="1" applyBorder="1" applyAlignment="1">
      <alignment horizontal="center" vertical="center" wrapText="1"/>
    </xf>
    <xf numFmtId="0" fontId="6" fillId="0" borderId="33" xfId="0" applyFont="1" applyBorder="1" applyAlignment="1">
      <alignment vertical="center"/>
    </xf>
    <xf numFmtId="9" fontId="6" fillId="0" borderId="7" xfId="5" applyNumberFormat="1" applyFont="1" applyFill="1" applyBorder="1" applyAlignment="1">
      <alignment horizontal="center" vertical="center" wrapText="1"/>
    </xf>
    <xf numFmtId="0" fontId="3" fillId="0" borderId="37" xfId="3" applyFont="1" applyBorder="1" applyAlignment="1">
      <alignment horizontal="left" vertical="center" wrapText="1"/>
    </xf>
    <xf numFmtId="0" fontId="7" fillId="0" borderId="0" xfId="8" applyFont="1" applyAlignment="1">
      <alignment horizontal="center" vertical="center" wrapText="1"/>
    </xf>
    <xf numFmtId="174" fontId="6" fillId="6" borderId="21" xfId="3" applyNumberFormat="1" applyFont="1" applyFill="1" applyBorder="1" applyAlignment="1">
      <alignment horizontal="center" vertical="center" wrapText="1"/>
    </xf>
    <xf numFmtId="174" fontId="6" fillId="6" borderId="21" xfId="3" applyNumberFormat="1" applyFont="1" applyFill="1" applyBorder="1" applyAlignment="1">
      <alignment horizontal="center" vertical="center"/>
    </xf>
    <xf numFmtId="167" fontId="6" fillId="6" borderId="21" xfId="3" applyNumberFormat="1" applyFont="1" applyFill="1" applyBorder="1" applyAlignment="1">
      <alignment horizontal="center" vertical="center"/>
    </xf>
    <xf numFmtId="9" fontId="9" fillId="0" borderId="0" xfId="2" applyFont="1" applyFill="1" applyBorder="1" applyAlignment="1">
      <alignment horizontal="center"/>
    </xf>
    <xf numFmtId="9" fontId="9" fillId="6" borderId="21" xfId="2" applyFont="1" applyFill="1" applyBorder="1" applyAlignment="1">
      <alignment horizontal="center" vertical="center" wrapText="1"/>
    </xf>
    <xf numFmtId="1" fontId="9" fillId="6" borderId="21" xfId="2" applyNumberFormat="1" applyFont="1" applyFill="1" applyBorder="1" applyAlignment="1">
      <alignment horizontal="center" vertical="center" wrapText="1"/>
    </xf>
    <xf numFmtId="10" fontId="9" fillId="0" borderId="76" xfId="2" applyNumberFormat="1" applyFont="1" applyFill="1" applyBorder="1" applyAlignment="1">
      <alignment horizontal="center" vertical="center" wrapText="1"/>
    </xf>
    <xf numFmtId="0" fontId="6" fillId="0" borderId="33" xfId="3" applyFont="1" applyBorder="1" applyAlignment="1">
      <alignment horizontal="center" vertical="center"/>
    </xf>
    <xf numFmtId="0" fontId="5" fillId="7" borderId="0" xfId="3" applyFont="1" applyFill="1" applyAlignment="1">
      <alignment horizontal="center"/>
    </xf>
    <xf numFmtId="0" fontId="5" fillId="7" borderId="37" xfId="3" applyFont="1" applyFill="1" applyBorder="1" applyAlignment="1">
      <alignment horizontal="center"/>
    </xf>
    <xf numFmtId="0" fontId="5" fillId="7" borderId="33" xfId="3" applyFont="1" applyFill="1" applyBorder="1" applyAlignment="1">
      <alignment horizontal="center"/>
    </xf>
    <xf numFmtId="10" fontId="6" fillId="7" borderId="22" xfId="2" applyNumberFormat="1" applyFont="1" applyFill="1" applyBorder="1" applyAlignment="1">
      <alignment horizontal="center" vertical="center" wrapText="1"/>
    </xf>
    <xf numFmtId="1" fontId="6" fillId="6" borderId="21" xfId="2" applyNumberFormat="1" applyFont="1" applyFill="1" applyBorder="1" applyAlignment="1">
      <alignment horizontal="center"/>
    </xf>
    <xf numFmtId="9" fontId="6" fillId="7" borderId="22" xfId="2" applyFont="1" applyFill="1" applyBorder="1" applyAlignment="1">
      <alignment horizontal="center" vertical="center" wrapText="1"/>
    </xf>
    <xf numFmtId="1" fontId="6" fillId="7" borderId="22" xfId="5" applyNumberFormat="1" applyFont="1" applyFill="1" applyBorder="1" applyAlignment="1">
      <alignment horizontal="center" vertical="center" wrapText="1"/>
    </xf>
    <xf numFmtId="1" fontId="6" fillId="7" borderId="57" xfId="5" applyNumberFormat="1" applyFont="1" applyFill="1" applyBorder="1" applyAlignment="1">
      <alignment horizontal="center" vertical="center" wrapText="1"/>
    </xf>
    <xf numFmtId="9" fontId="6" fillId="6" borderId="21" xfId="2" applyFont="1" applyFill="1" applyBorder="1" applyAlignment="1">
      <alignment horizontal="center" vertical="center" wrapText="1"/>
    </xf>
    <xf numFmtId="1" fontId="6" fillId="6" borderId="21" xfId="5" applyNumberFormat="1" applyFont="1" applyFill="1" applyBorder="1" applyAlignment="1">
      <alignment horizontal="center" vertical="center" wrapText="1"/>
    </xf>
    <xf numFmtId="1" fontId="6" fillId="6" borderId="21" xfId="2" applyNumberFormat="1" applyFont="1" applyFill="1" applyBorder="1" applyAlignment="1">
      <alignment horizontal="center" vertical="center" wrapText="1"/>
    </xf>
    <xf numFmtId="10" fontId="6" fillId="0" borderId="76" xfId="2" applyNumberFormat="1" applyFont="1" applyFill="1" applyBorder="1" applyAlignment="1">
      <alignment horizontal="center" vertical="center" wrapText="1"/>
    </xf>
    <xf numFmtId="3" fontId="6" fillId="0" borderId="22" xfId="5" applyNumberFormat="1" applyFont="1" applyFill="1" applyBorder="1" applyAlignment="1">
      <alignment horizontal="center" vertical="center" wrapText="1"/>
    </xf>
    <xf numFmtId="3" fontId="6" fillId="7" borderId="22" xfId="5" applyNumberFormat="1" applyFont="1" applyFill="1" applyBorder="1" applyAlignment="1">
      <alignment horizontal="center" vertical="center" wrapText="1"/>
    </xf>
    <xf numFmtId="2" fontId="6" fillId="0" borderId="22" xfId="2" applyNumberFormat="1" applyFont="1" applyFill="1" applyBorder="1" applyAlignment="1">
      <alignment horizontal="center" vertical="center" wrapText="1"/>
    </xf>
    <xf numFmtId="4" fontId="6" fillId="0" borderId="22" xfId="5" applyNumberFormat="1" applyFont="1" applyFill="1" applyBorder="1" applyAlignment="1">
      <alignment horizontal="center" vertical="center" wrapText="1"/>
    </xf>
    <xf numFmtId="179" fontId="7" fillId="0" borderId="22" xfId="2" applyNumberFormat="1" applyFont="1" applyFill="1" applyBorder="1" applyAlignment="1">
      <alignment horizontal="center" vertical="center" wrapText="1"/>
    </xf>
    <xf numFmtId="1" fontId="7" fillId="0" borderId="57" xfId="5" applyNumberFormat="1" applyFont="1" applyFill="1" applyBorder="1" applyAlignment="1">
      <alignment horizontal="center" vertical="center" wrapText="1"/>
    </xf>
    <xf numFmtId="179" fontId="6" fillId="0" borderId="22" xfId="2" applyNumberFormat="1" applyFont="1" applyFill="1" applyBorder="1" applyAlignment="1">
      <alignment horizontal="center" vertical="center" wrapText="1"/>
    </xf>
    <xf numFmtId="9" fontId="13" fillId="7" borderId="22" xfId="2" applyFont="1" applyFill="1" applyBorder="1" applyAlignment="1">
      <alignment horizontal="center" vertical="center" wrapText="1"/>
    </xf>
    <xf numFmtId="1" fontId="13" fillId="7" borderId="22" xfId="2" applyNumberFormat="1" applyFont="1" applyFill="1" applyBorder="1" applyAlignment="1">
      <alignment horizontal="center" vertical="center" wrapText="1"/>
    </xf>
    <xf numFmtId="0" fontId="3" fillId="0" borderId="21" xfId="8" applyFont="1" applyBorder="1" applyAlignment="1">
      <alignment horizontal="center" vertical="center" wrapText="1"/>
    </xf>
    <xf numFmtId="0" fontId="20" fillId="0" borderId="21" xfId="8" applyFont="1" applyBorder="1" applyAlignment="1">
      <alignment horizontal="center" vertical="center" wrapText="1"/>
    </xf>
    <xf numFmtId="167" fontId="13" fillId="7" borderId="22" xfId="2" applyNumberFormat="1" applyFont="1" applyFill="1" applyBorder="1" applyAlignment="1">
      <alignment horizontal="center" vertical="center" wrapText="1"/>
    </xf>
    <xf numFmtId="9" fontId="3" fillId="0" borderId="22" xfId="2" applyFont="1" applyFill="1" applyBorder="1" applyAlignment="1">
      <alignment horizontal="center" vertical="center" wrapText="1"/>
    </xf>
    <xf numFmtId="1" fontId="6" fillId="0" borderId="57" xfId="5" applyNumberFormat="1" applyFont="1" applyBorder="1" applyAlignment="1">
      <alignment horizontal="center" vertical="center" wrapText="1"/>
    </xf>
    <xf numFmtId="9" fontId="6" fillId="6" borderId="21" xfId="2" applyFont="1" applyFill="1" applyBorder="1" applyAlignment="1">
      <alignment horizontal="center" vertical="center"/>
    </xf>
    <xf numFmtId="9" fontId="6" fillId="0" borderId="22" xfId="2" applyFont="1" applyBorder="1" applyAlignment="1">
      <alignment horizontal="center" vertical="center" wrapText="1"/>
    </xf>
    <xf numFmtId="0" fontId="33" fillId="0" borderId="0" xfId="7" applyFont="1" applyAlignment="1">
      <alignment horizontal="center"/>
    </xf>
    <xf numFmtId="0" fontId="5" fillId="0" borderId="0" xfId="7" applyFont="1" applyAlignment="1">
      <alignment horizontal="center"/>
    </xf>
    <xf numFmtId="9" fontId="6" fillId="0" borderId="11" xfId="2" applyFont="1" applyFill="1" applyBorder="1" applyAlignment="1">
      <alignment horizontal="center" vertical="center" wrapText="1"/>
    </xf>
    <xf numFmtId="1" fontId="6" fillId="0" borderId="11" xfId="5" applyNumberFormat="1" applyFont="1" applyFill="1" applyBorder="1" applyAlignment="1">
      <alignment horizontal="center" vertical="center" wrapText="1"/>
    </xf>
    <xf numFmtId="0" fontId="21" fillId="6" borderId="7" xfId="0" applyFont="1" applyFill="1" applyBorder="1" applyAlignment="1">
      <alignment horizontal="center" vertical="center" wrapText="1"/>
    </xf>
    <xf numFmtId="0" fontId="6" fillId="0" borderId="51" xfId="3" applyFont="1" applyBorder="1" applyAlignment="1">
      <alignment horizontal="center"/>
    </xf>
    <xf numFmtId="0" fontId="6" fillId="0" borderId="51" xfId="8" applyFont="1" applyBorder="1" applyAlignment="1">
      <alignment horizontal="center" vertical="center" wrapText="1"/>
    </xf>
    <xf numFmtId="0" fontId="18" fillId="0" borderId="0" xfId="3" applyFont="1" applyAlignment="1">
      <alignment horizontal="center" vertical="center" wrapText="1"/>
    </xf>
    <xf numFmtId="0" fontId="6" fillId="0" borderId="51" xfId="7" applyFont="1" applyBorder="1" applyAlignment="1">
      <alignment horizontal="center"/>
    </xf>
    <xf numFmtId="0" fontId="6" fillId="0" borderId="0" xfId="7" applyFont="1" applyAlignment="1">
      <alignment horizontal="center"/>
    </xf>
    <xf numFmtId="0" fontId="3" fillId="0" borderId="51" xfId="3" applyFont="1" applyBorder="1" applyAlignment="1">
      <alignment horizontal="center" vertical="center"/>
    </xf>
    <xf numFmtId="0" fontId="6" fillId="0" borderId="0" xfId="12" applyFont="1" applyAlignment="1">
      <alignment horizontal="center"/>
    </xf>
    <xf numFmtId="0" fontId="6" fillId="0" borderId="51" xfId="12" applyFont="1" applyBorder="1" applyAlignment="1">
      <alignment horizontal="center"/>
    </xf>
    <xf numFmtId="0" fontId="20" fillId="0" borderId="0" xfId="0" applyFont="1" applyAlignment="1">
      <alignment horizontal="center" vertical="center" wrapText="1"/>
    </xf>
    <xf numFmtId="0" fontId="21" fillId="0" borderId="0" xfId="0" applyFont="1" applyAlignment="1">
      <alignment horizontal="center" vertical="center" wrapText="1"/>
    </xf>
    <xf numFmtId="173" fontId="19" fillId="0" borderId="0" xfId="0" applyNumberFormat="1" applyFont="1" applyAlignment="1">
      <alignment vertical="center" wrapText="1"/>
    </xf>
    <xf numFmtId="1" fontId="19" fillId="0" borderId="0" xfId="5" applyNumberFormat="1" applyFont="1" applyFill="1" applyBorder="1" applyAlignment="1">
      <alignment horizontal="center" vertical="center" wrapText="1"/>
    </xf>
    <xf numFmtId="9" fontId="19" fillId="0" borderId="0" xfId="2" applyFont="1" applyFill="1" applyBorder="1" applyAlignment="1">
      <alignment horizontal="center" vertical="center" wrapText="1"/>
    </xf>
    <xf numFmtId="0" fontId="5" fillId="0" borderId="0" xfId="12" applyFont="1" applyAlignment="1">
      <alignment horizontal="center"/>
    </xf>
    <xf numFmtId="0" fontId="33" fillId="0" borderId="0" xfId="12" applyFont="1" applyAlignment="1">
      <alignment horizontal="center"/>
    </xf>
    <xf numFmtId="0" fontId="0" fillId="0" borderId="2" xfId="0" applyBorder="1"/>
    <xf numFmtId="0" fontId="0" fillId="0" borderId="3" xfId="0" applyBorder="1" applyAlignment="1">
      <alignment horizontal="center"/>
    </xf>
    <xf numFmtId="0" fontId="0" fillId="0" borderId="6" xfId="0" applyBorder="1" applyAlignment="1">
      <alignment horizontal="center"/>
    </xf>
    <xf numFmtId="0" fontId="0" fillId="0" borderId="7" xfId="0" applyBorder="1"/>
    <xf numFmtId="0" fontId="0" fillId="0" borderId="7" xfId="0" applyBorder="1" applyAlignment="1">
      <alignment wrapText="1"/>
    </xf>
    <xf numFmtId="170" fontId="14" fillId="0" borderId="7" xfId="1" applyNumberFormat="1" applyFont="1" applyFill="1" applyBorder="1" applyAlignment="1">
      <alignment horizontal="center" vertical="center" wrapText="1"/>
    </xf>
    <xf numFmtId="0" fontId="0" fillId="0" borderId="24" xfId="0" applyBorder="1" applyAlignment="1">
      <alignment horizontal="center"/>
    </xf>
    <xf numFmtId="0" fontId="0" fillId="0" borderId="25" xfId="0" applyBorder="1"/>
    <xf numFmtId="9" fontId="0" fillId="4" borderId="7" xfId="0" applyNumberFormat="1" applyFill="1" applyBorder="1" applyAlignment="1">
      <alignment horizontal="center" vertical="center" wrapText="1"/>
    </xf>
    <xf numFmtId="0" fontId="0" fillId="0" borderId="7" xfId="0" applyBorder="1" applyAlignment="1">
      <alignment horizontal="center" vertical="center" wrapText="1"/>
    </xf>
    <xf numFmtId="9" fontId="0" fillId="0" borderId="7" xfId="0" applyNumberFormat="1" applyBorder="1" applyAlignment="1">
      <alignment horizontal="center" vertical="center" wrapText="1"/>
    </xf>
    <xf numFmtId="10" fontId="0" fillId="4" borderId="7" xfId="0" applyNumberFormat="1" applyFill="1" applyBorder="1" applyAlignment="1">
      <alignment horizontal="center" vertical="center" wrapText="1"/>
    </xf>
    <xf numFmtId="9" fontId="2" fillId="4" borderId="7" xfId="0" applyNumberFormat="1" applyFont="1" applyFill="1" applyBorder="1" applyAlignment="1">
      <alignment horizontal="center" vertical="center" wrapText="1"/>
    </xf>
    <xf numFmtId="10" fontId="67" fillId="4" borderId="7" xfId="0" applyNumberFormat="1" applyFont="1" applyFill="1" applyBorder="1" applyAlignment="1">
      <alignment horizontal="center" vertical="center" wrapText="1"/>
    </xf>
    <xf numFmtId="9" fontId="67" fillId="4" borderId="7" xfId="0" applyNumberFormat="1" applyFont="1" applyFill="1" applyBorder="1" applyAlignment="1">
      <alignment horizontal="center" vertical="center" wrapText="1"/>
    </xf>
    <xf numFmtId="9" fontId="67" fillId="3" borderId="7" xfId="0" applyNumberFormat="1" applyFont="1" applyFill="1" applyBorder="1" applyAlignment="1">
      <alignment horizontal="center" vertical="center" wrapText="1"/>
    </xf>
    <xf numFmtId="0" fontId="0" fillId="4" borderId="7" xfId="0" applyFill="1" applyBorder="1" applyAlignment="1">
      <alignment horizontal="center" vertical="center" wrapText="1"/>
    </xf>
    <xf numFmtId="0" fontId="0" fillId="3" borderId="7" xfId="0" applyFill="1" applyBorder="1" applyAlignment="1">
      <alignment horizontal="center" vertical="center" wrapText="1"/>
    </xf>
    <xf numFmtId="9" fontId="0" fillId="3" borderId="7" xfId="0" applyNumberFormat="1" applyFill="1" applyBorder="1" applyAlignment="1">
      <alignment horizontal="center" vertical="center" wrapText="1"/>
    </xf>
    <xf numFmtId="172" fontId="14" fillId="0" borderId="7" xfId="6" applyNumberFormat="1" applyFont="1" applyFill="1" applyBorder="1" applyAlignment="1">
      <alignment horizontal="center" vertical="center" wrapText="1"/>
    </xf>
    <xf numFmtId="172" fontId="14" fillId="0" borderId="7" xfId="6" applyNumberFormat="1" applyFont="1" applyFill="1" applyBorder="1" applyAlignment="1">
      <alignment horizontal="center" vertical="center"/>
    </xf>
    <xf numFmtId="10" fontId="0" fillId="2" borderId="7" xfId="0" applyNumberFormat="1" applyFill="1" applyBorder="1" applyAlignment="1">
      <alignment horizontal="center" vertical="center" wrapText="1"/>
    </xf>
    <xf numFmtId="10" fontId="0" fillId="3" borderId="7" xfId="0" applyNumberFormat="1" applyFill="1" applyBorder="1" applyAlignment="1">
      <alignment horizontal="center" vertical="center" wrapText="1"/>
    </xf>
    <xf numFmtId="1" fontId="14" fillId="0" borderId="7" xfId="5" applyNumberFormat="1" applyFont="1" applyFill="1" applyBorder="1" applyAlignment="1">
      <alignment horizontal="center" vertical="center" wrapText="1"/>
    </xf>
    <xf numFmtId="9" fontId="0" fillId="2" borderId="7" xfId="0" applyNumberFormat="1" applyFill="1" applyBorder="1" applyAlignment="1">
      <alignment horizontal="center" vertical="center" wrapText="1"/>
    </xf>
    <xf numFmtId="10" fontId="67" fillId="0" borderId="7" xfId="0" applyNumberFormat="1" applyFont="1" applyBorder="1" applyAlignment="1">
      <alignment horizontal="center" vertical="center"/>
    </xf>
    <xf numFmtId="10" fontId="67" fillId="0" borderId="7" xfId="0" applyNumberFormat="1" applyFont="1" applyBorder="1" applyAlignment="1">
      <alignment horizontal="center" vertical="center" wrapText="1"/>
    </xf>
    <xf numFmtId="0" fontId="67" fillId="0" borderId="7" xfId="0" applyFont="1" applyBorder="1" applyAlignment="1">
      <alignment horizontal="center" vertical="center" wrapText="1"/>
    </xf>
    <xf numFmtId="4" fontId="0" fillId="0" borderId="7" xfId="0" applyNumberFormat="1" applyBorder="1" applyAlignment="1">
      <alignment horizontal="center" vertical="center" wrapText="1"/>
    </xf>
    <xf numFmtId="3" fontId="0" fillId="0" borderId="7" xfId="0" applyNumberFormat="1" applyBorder="1" applyAlignment="1">
      <alignment horizontal="center" vertical="center" wrapText="1"/>
    </xf>
    <xf numFmtId="0" fontId="0" fillId="0" borderId="7"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4" fillId="0" borderId="8"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14" fillId="0" borderId="10" xfId="3" applyFont="1" applyBorder="1" applyAlignment="1">
      <alignment horizontal="center"/>
    </xf>
    <xf numFmtId="0" fontId="14" fillId="0" borderId="11" xfId="3" applyFont="1" applyBorder="1" applyAlignment="1">
      <alignment horizontal="center"/>
    </xf>
    <xf numFmtId="9" fontId="14" fillId="0" borderId="11" xfId="3" applyNumberFormat="1" applyFont="1" applyBorder="1" applyAlignment="1">
      <alignment horizontal="center"/>
    </xf>
    <xf numFmtId="0" fontId="14" fillId="0" borderId="12" xfId="3" applyFont="1" applyBorder="1" applyAlignment="1">
      <alignment horizontal="center"/>
    </xf>
    <xf numFmtId="0" fontId="2" fillId="0" borderId="1" xfId="0" applyFont="1" applyBorder="1" applyAlignment="1">
      <alignment horizontal="center"/>
    </xf>
    <xf numFmtId="0" fontId="0" fillId="0" borderId="2" xfId="0" applyBorder="1" applyAlignment="1">
      <alignment horizontal="center"/>
    </xf>
    <xf numFmtId="0" fontId="66" fillId="2" borderId="3" xfId="3" applyFont="1" applyFill="1" applyBorder="1" applyAlignment="1">
      <alignment horizontal="center"/>
    </xf>
    <xf numFmtId="0" fontId="66" fillId="2" borderId="2" xfId="3" applyFont="1" applyFill="1" applyBorder="1" applyAlignment="1">
      <alignment horizontal="center"/>
    </xf>
    <xf numFmtId="0" fontId="66" fillId="3" borderId="2" xfId="3" applyFont="1" applyFill="1" applyBorder="1" applyAlignment="1">
      <alignment horizontal="center"/>
    </xf>
    <xf numFmtId="0" fontId="66" fillId="4" borderId="2" xfId="3" applyFont="1" applyFill="1" applyBorder="1" applyAlignment="1">
      <alignment horizontal="center"/>
    </xf>
    <xf numFmtId="0" fontId="66" fillId="4" borderId="4" xfId="3" applyFont="1" applyFill="1" applyBorder="1" applyAlignment="1">
      <alignment horizontal="center"/>
    </xf>
    <xf numFmtId="9" fontId="14" fillId="0" borderId="10" xfId="3" applyNumberFormat="1" applyFont="1" applyBorder="1" applyAlignment="1">
      <alignment horizontal="center"/>
    </xf>
    <xf numFmtId="9" fontId="14" fillId="0" borderId="14" xfId="3" applyNumberFormat="1" applyFont="1" applyBorder="1" applyAlignment="1">
      <alignment horizontal="center"/>
    </xf>
    <xf numFmtId="9" fontId="14" fillId="0" borderId="12" xfId="3" applyNumberFormat="1" applyFont="1" applyBorder="1" applyAlignment="1">
      <alignment horizontal="center"/>
    </xf>
    <xf numFmtId="9" fontId="0" fillId="0" borderId="13" xfId="3" applyNumberFormat="1" applyFont="1" applyBorder="1" applyAlignment="1">
      <alignment horizontal="center"/>
    </xf>
    <xf numFmtId="9" fontId="0" fillId="0" borderId="3" xfId="3" applyNumberFormat="1" applyFont="1" applyBorder="1" applyAlignment="1">
      <alignment horizontal="center"/>
    </xf>
    <xf numFmtId="167" fontId="0" fillId="0" borderId="4" xfId="3" applyNumberFormat="1" applyFont="1" applyBorder="1" applyAlignment="1">
      <alignment horizontal="center"/>
    </xf>
    <xf numFmtId="167" fontId="0" fillId="0" borderId="13" xfId="3" applyNumberFormat="1" applyFont="1" applyBorder="1" applyAlignment="1">
      <alignment horizontal="center"/>
    </xf>
    <xf numFmtId="167" fontId="0" fillId="0" borderId="3" xfId="3" applyNumberFormat="1" applyFont="1" applyBorder="1" applyAlignment="1">
      <alignment horizontal="center"/>
    </xf>
    <xf numFmtId="9" fontId="0" fillId="0" borderId="4" xfId="3" applyNumberFormat="1" applyFont="1" applyBorder="1" applyAlignment="1">
      <alignment horizontal="center"/>
    </xf>
    <xf numFmtId="9" fontId="14" fillId="0" borderId="10" xfId="2" applyFont="1" applyFill="1" applyBorder="1" applyAlignment="1">
      <alignment horizontal="center"/>
    </xf>
    <xf numFmtId="9" fontId="14" fillId="0" borderId="11" xfId="2" applyFont="1" applyFill="1" applyBorder="1" applyAlignment="1">
      <alignment horizontal="center"/>
    </xf>
    <xf numFmtId="9" fontId="14" fillId="0" borderId="12" xfId="2" applyFont="1" applyFill="1" applyBorder="1" applyAlignment="1">
      <alignment horizontal="center"/>
    </xf>
    <xf numFmtId="0" fontId="0" fillId="0" borderId="18" xfId="4" applyFont="1" applyBorder="1" applyAlignment="1">
      <alignment horizontal="center"/>
    </xf>
    <xf numFmtId="0" fontId="0" fillId="0" borderId="20" xfId="4" applyFont="1" applyBorder="1" applyAlignment="1">
      <alignment horizontal="center"/>
    </xf>
    <xf numFmtId="9" fontId="67" fillId="0" borderId="15" xfId="4" applyNumberFormat="1" applyFont="1" applyBorder="1" applyAlignment="1">
      <alignment horizontal="center"/>
    </xf>
    <xf numFmtId="9" fontId="67" fillId="0" borderId="17" xfId="4" applyNumberFormat="1" applyFont="1" applyBorder="1" applyAlignment="1">
      <alignment horizontal="center"/>
    </xf>
    <xf numFmtId="2" fontId="14" fillId="0" borderId="10" xfId="3" applyNumberFormat="1" applyFont="1" applyBorder="1" applyAlignment="1">
      <alignment horizontal="center"/>
    </xf>
    <xf numFmtId="2" fontId="14" fillId="0" borderId="11" xfId="3" applyNumberFormat="1" applyFont="1" applyBorder="1" applyAlignment="1">
      <alignment horizontal="center"/>
    </xf>
    <xf numFmtId="2" fontId="14" fillId="0" borderId="12" xfId="3" applyNumberFormat="1" applyFont="1" applyBorder="1" applyAlignment="1">
      <alignment horizontal="center"/>
    </xf>
    <xf numFmtId="49" fontId="14" fillId="0" borderId="10" xfId="3" applyNumberFormat="1" applyFont="1" applyBorder="1" applyAlignment="1">
      <alignment horizontal="center"/>
    </xf>
    <xf numFmtId="49" fontId="14" fillId="0" borderId="11" xfId="3" applyNumberFormat="1" applyFont="1" applyBorder="1" applyAlignment="1">
      <alignment horizontal="center"/>
    </xf>
    <xf numFmtId="49" fontId="14" fillId="0" borderId="12" xfId="3" applyNumberFormat="1" applyFont="1" applyBorder="1" applyAlignment="1">
      <alignment horizontal="center"/>
    </xf>
    <xf numFmtId="9" fontId="14" fillId="7" borderId="11" xfId="3" applyNumberFormat="1" applyFont="1" applyFill="1" applyBorder="1" applyAlignment="1">
      <alignment horizontal="center"/>
    </xf>
    <xf numFmtId="0" fontId="14" fillId="7" borderId="11" xfId="3" applyFont="1" applyFill="1" applyBorder="1" applyAlignment="1">
      <alignment horizontal="center"/>
    </xf>
    <xf numFmtId="0" fontId="14" fillId="7" borderId="12" xfId="3" applyFont="1" applyFill="1" applyBorder="1" applyAlignment="1">
      <alignment horizontal="center"/>
    </xf>
    <xf numFmtId="0" fontId="14" fillId="0" borderId="14" xfId="3" applyFont="1" applyBorder="1" applyAlignment="1">
      <alignment horizontal="center"/>
    </xf>
    <xf numFmtId="10" fontId="14" fillId="0" borderId="10" xfId="3" applyNumberFormat="1" applyFont="1" applyBorder="1" applyAlignment="1">
      <alignment horizontal="center"/>
    </xf>
    <xf numFmtId="10" fontId="14" fillId="0" borderId="11" xfId="3" applyNumberFormat="1" applyFont="1" applyBorder="1" applyAlignment="1">
      <alignment horizontal="center"/>
    </xf>
    <xf numFmtId="167" fontId="14" fillId="0" borderId="11" xfId="3" applyNumberFormat="1" applyFont="1" applyBorder="1" applyAlignment="1">
      <alignment horizontal="center"/>
    </xf>
    <xf numFmtId="167" fontId="14" fillId="0" borderId="14" xfId="3" applyNumberFormat="1" applyFont="1" applyBorder="1" applyAlignment="1">
      <alignment horizontal="center"/>
    </xf>
    <xf numFmtId="167" fontId="14" fillId="0" borderId="10" xfId="3" applyNumberFormat="1" applyFont="1" applyBorder="1" applyAlignment="1">
      <alignment horizontal="center"/>
    </xf>
    <xf numFmtId="167" fontId="14" fillId="0" borderId="12" xfId="3" applyNumberFormat="1" applyFont="1" applyBorder="1" applyAlignment="1">
      <alignment horizontal="center"/>
    </xf>
    <xf numFmtId="9" fontId="14" fillId="0" borderId="10" xfId="3" applyNumberFormat="1" applyFont="1" applyBorder="1" applyAlignment="1">
      <alignment horizontal="center" vertical="center"/>
    </xf>
    <xf numFmtId="0" fontId="14" fillId="0" borderId="11" xfId="3" applyFont="1" applyBorder="1" applyAlignment="1">
      <alignment horizontal="center" vertical="center"/>
    </xf>
    <xf numFmtId="9" fontId="14" fillId="0" borderId="11" xfId="3" applyNumberFormat="1" applyFont="1" applyBorder="1" applyAlignment="1">
      <alignment horizontal="center" vertical="center"/>
    </xf>
    <xf numFmtId="0" fontId="14" fillId="0" borderId="12" xfId="3" applyFont="1" applyBorder="1" applyAlignment="1">
      <alignment horizontal="center" vertical="center"/>
    </xf>
    <xf numFmtId="1" fontId="14" fillId="0" borderId="10" xfId="2" applyNumberFormat="1" applyFont="1" applyFill="1" applyBorder="1" applyAlignment="1">
      <alignment horizontal="center"/>
    </xf>
    <xf numFmtId="1" fontId="14" fillId="0" borderId="11" xfId="2" applyNumberFormat="1" applyFont="1" applyFill="1" applyBorder="1" applyAlignment="1">
      <alignment horizontal="center"/>
    </xf>
    <xf numFmtId="1" fontId="14" fillId="0" borderId="12" xfId="2" applyNumberFormat="1" applyFont="1" applyFill="1" applyBorder="1" applyAlignment="1">
      <alignment horizontal="center"/>
    </xf>
    <xf numFmtId="0" fontId="14" fillId="7" borderId="10" xfId="3" applyFont="1" applyFill="1" applyBorder="1" applyAlignment="1">
      <alignment horizontal="center"/>
    </xf>
    <xf numFmtId="2" fontId="0" fillId="0" borderId="10" xfId="2" applyNumberFormat="1" applyFont="1" applyFill="1" applyBorder="1" applyAlignment="1">
      <alignment horizontal="center"/>
    </xf>
    <xf numFmtId="2" fontId="0" fillId="0" borderId="11" xfId="2" applyNumberFormat="1" applyFont="1" applyFill="1" applyBorder="1" applyAlignment="1">
      <alignment horizontal="center"/>
    </xf>
    <xf numFmtId="2" fontId="0" fillId="0" borderId="11" xfId="3" applyNumberFormat="1" applyFont="1" applyBorder="1" applyAlignment="1">
      <alignment horizontal="center"/>
    </xf>
    <xf numFmtId="2" fontId="0" fillId="0" borderId="12" xfId="3" applyNumberFormat="1" applyFont="1" applyBorder="1" applyAlignment="1">
      <alignment horizontal="center"/>
    </xf>
    <xf numFmtId="10" fontId="0" fillId="0" borderId="14" xfId="3" applyNumberFormat="1" applyFont="1" applyBorder="1" applyAlignment="1">
      <alignment horizontal="center"/>
    </xf>
    <xf numFmtId="10" fontId="0" fillId="0" borderId="10" xfId="3" applyNumberFormat="1" applyFont="1" applyBorder="1" applyAlignment="1">
      <alignment horizontal="center"/>
    </xf>
    <xf numFmtId="10" fontId="0" fillId="0" borderId="12" xfId="3" applyNumberFormat="1" applyFont="1" applyBorder="1" applyAlignment="1">
      <alignment horizontal="center"/>
    </xf>
    <xf numFmtId="2" fontId="0" fillId="0" borderId="14" xfId="3" applyNumberFormat="1" applyFont="1" applyBorder="1" applyAlignment="1">
      <alignment horizontal="center"/>
    </xf>
    <xf numFmtId="2" fontId="0" fillId="0" borderId="10" xfId="3" applyNumberFormat="1" applyFont="1" applyBorder="1" applyAlignment="1">
      <alignment horizontal="center"/>
    </xf>
    <xf numFmtId="9" fontId="14" fillId="0" borderId="26" xfId="2" applyFont="1" applyFill="1" applyBorder="1" applyAlignment="1">
      <alignment horizontal="center"/>
    </xf>
    <xf numFmtId="9" fontId="14" fillId="0" borderId="25" xfId="2" applyFont="1" applyFill="1" applyBorder="1" applyAlignment="1">
      <alignment horizontal="center"/>
    </xf>
    <xf numFmtId="9" fontId="14" fillId="0" borderId="27" xfId="2" applyFont="1" applyFill="1" applyBorder="1" applyAlignment="1">
      <alignment horizontal="center"/>
    </xf>
    <xf numFmtId="9" fontId="14" fillId="0" borderId="28" xfId="7" applyNumberFormat="1" applyFont="1" applyBorder="1" applyAlignment="1">
      <alignment horizontal="center"/>
    </xf>
    <xf numFmtId="0" fontId="14" fillId="0" borderId="11" xfId="7" applyFont="1" applyBorder="1" applyAlignment="1">
      <alignment horizontal="center"/>
    </xf>
    <xf numFmtId="10" fontId="14" fillId="0" borderId="11" xfId="7" applyNumberFormat="1" applyFont="1" applyBorder="1" applyAlignment="1">
      <alignment horizontal="center"/>
    </xf>
    <xf numFmtId="9" fontId="14" fillId="0" borderId="11" xfId="7" applyNumberFormat="1" applyFont="1" applyBorder="1" applyAlignment="1">
      <alignment horizontal="center"/>
    </xf>
    <xf numFmtId="0" fontId="14" fillId="0" borderId="12" xfId="7" applyFont="1" applyBorder="1" applyAlignment="1">
      <alignment horizontal="center"/>
    </xf>
    <xf numFmtId="0" fontId="25" fillId="0" borderId="9" xfId="3" applyFont="1" applyBorder="1" applyAlignment="1">
      <alignment horizontal="center"/>
    </xf>
    <xf numFmtId="0" fontId="25" fillId="0" borderId="62" xfId="3" applyFont="1" applyBorder="1" applyAlignment="1">
      <alignment horizontal="center"/>
    </xf>
    <xf numFmtId="0" fontId="25" fillId="0" borderId="8" xfId="3" applyFont="1" applyBorder="1" applyAlignment="1">
      <alignment horizontal="center"/>
    </xf>
    <xf numFmtId="0" fontId="25" fillId="0" borderId="12" xfId="3" applyFont="1" applyBorder="1" applyAlignment="1">
      <alignment horizontal="center"/>
    </xf>
    <xf numFmtId="0" fontId="25" fillId="0" borderId="14" xfId="3" applyFont="1" applyBorder="1" applyAlignment="1">
      <alignment horizontal="center"/>
    </xf>
    <xf numFmtId="0" fontId="25" fillId="0" borderId="10" xfId="3" applyFont="1" applyBorder="1" applyAlignment="1">
      <alignment horizontal="center"/>
    </xf>
    <xf numFmtId="0" fontId="25" fillId="0" borderId="63" xfId="3" applyFont="1" applyBorder="1" applyAlignment="1">
      <alignment horizontal="center"/>
    </xf>
    <xf numFmtId="0" fontId="25" fillId="0" borderId="45" xfId="3" applyFont="1" applyBorder="1" applyAlignment="1">
      <alignment horizontal="center"/>
    </xf>
    <xf numFmtId="0" fontId="25" fillId="0" borderId="6" xfId="3" applyFont="1" applyBorder="1" applyAlignment="1">
      <alignment horizontal="center"/>
    </xf>
    <xf numFmtId="0" fontId="25" fillId="0" borderId="7" xfId="3" applyFont="1" applyBorder="1" applyAlignment="1">
      <alignment horizontal="center"/>
    </xf>
    <xf numFmtId="0" fontId="25" fillId="0" borderId="28" xfId="3" applyFont="1" applyBorder="1" applyAlignment="1">
      <alignment horizontal="center"/>
    </xf>
    <xf numFmtId="0" fontId="25" fillId="0" borderId="11" xfId="3" applyFont="1" applyBorder="1" applyAlignment="1">
      <alignment horizontal="center"/>
    </xf>
    <xf numFmtId="0" fontId="26" fillId="8" borderId="34" xfId="0" applyFont="1" applyFill="1" applyBorder="1" applyAlignment="1">
      <alignment horizontal="center" vertical="center" wrapText="1"/>
    </xf>
    <xf numFmtId="0" fontId="26" fillId="8" borderId="35" xfId="0" applyFont="1" applyFill="1" applyBorder="1" applyAlignment="1">
      <alignment horizontal="center" vertical="center" wrapText="1"/>
    </xf>
    <xf numFmtId="0" fontId="26" fillId="8" borderId="36" xfId="0" applyFont="1" applyFill="1" applyBorder="1" applyAlignment="1">
      <alignment horizontal="center" vertical="center" wrapText="1"/>
    </xf>
    <xf numFmtId="0" fontId="26" fillId="8" borderId="50" xfId="0" applyFont="1" applyFill="1" applyBorder="1" applyAlignment="1">
      <alignment horizontal="center" vertical="center" wrapText="1"/>
    </xf>
    <xf numFmtId="0" fontId="26" fillId="8" borderId="0" xfId="0" applyFont="1" applyFill="1" applyAlignment="1">
      <alignment horizontal="center" vertical="center" wrapText="1"/>
    </xf>
    <xf numFmtId="0" fontId="26" fillId="8" borderId="51" xfId="0" applyFont="1" applyFill="1" applyBorder="1" applyAlignment="1">
      <alignment horizontal="center" vertical="center" wrapText="1"/>
    </xf>
    <xf numFmtId="0" fontId="22" fillId="0" borderId="70" xfId="3" applyFont="1" applyBorder="1" applyAlignment="1">
      <alignment horizontal="center" vertical="center" wrapText="1"/>
    </xf>
    <xf numFmtId="0" fontId="22" fillId="0" borderId="35" xfId="3" applyFont="1" applyBorder="1" applyAlignment="1">
      <alignment horizontal="center" vertical="center" wrapText="1"/>
    </xf>
    <xf numFmtId="0" fontId="22" fillId="0" borderId="71" xfId="3" applyFont="1" applyBorder="1" applyAlignment="1">
      <alignment horizontal="center" vertical="center" wrapText="1"/>
    </xf>
    <xf numFmtId="0" fontId="22" fillId="0" borderId="36" xfId="3" applyFont="1" applyBorder="1" applyAlignment="1">
      <alignment horizontal="center" vertical="center" wrapText="1"/>
    </xf>
    <xf numFmtId="0" fontId="22" fillId="0" borderId="34" xfId="3" applyFont="1" applyBorder="1" applyAlignment="1">
      <alignment horizontal="center" vertical="center"/>
    </xf>
    <xf numFmtId="0" fontId="22" fillId="0" borderId="35" xfId="3" applyFont="1" applyBorder="1" applyAlignment="1">
      <alignment horizontal="center" vertical="center"/>
    </xf>
    <xf numFmtId="0" fontId="22" fillId="0" borderId="71" xfId="3" applyFont="1" applyBorder="1" applyAlignment="1">
      <alignment horizontal="center" vertical="center"/>
    </xf>
    <xf numFmtId="9" fontId="22" fillId="0" borderId="70" xfId="3" applyNumberFormat="1" applyFont="1" applyBorder="1" applyAlignment="1">
      <alignment horizontal="center" vertical="center"/>
    </xf>
    <xf numFmtId="9" fontId="22" fillId="0" borderId="35" xfId="3" applyNumberFormat="1" applyFont="1" applyBorder="1" applyAlignment="1">
      <alignment horizontal="center" vertical="center"/>
    </xf>
    <xf numFmtId="9" fontId="22" fillId="0" borderId="71" xfId="3" applyNumberFormat="1" applyFont="1" applyBorder="1" applyAlignment="1">
      <alignment horizontal="center" vertical="center"/>
    </xf>
    <xf numFmtId="0" fontId="26" fillId="8" borderId="35" xfId="0" applyFont="1" applyFill="1" applyBorder="1" applyAlignment="1">
      <alignment horizontal="center" vertical="center"/>
    </xf>
    <xf numFmtId="0" fontId="26" fillId="8" borderId="36" xfId="0" applyFont="1" applyFill="1" applyBorder="1" applyAlignment="1">
      <alignment horizontal="center" vertical="center"/>
    </xf>
    <xf numFmtId="0" fontId="26" fillId="8" borderId="0" xfId="0" applyFont="1" applyFill="1" applyAlignment="1">
      <alignment horizontal="center" vertical="center"/>
    </xf>
    <xf numFmtId="0" fontId="26" fillId="8" borderId="51" xfId="0" applyFont="1" applyFill="1" applyBorder="1" applyAlignment="1">
      <alignment horizontal="center" vertical="center"/>
    </xf>
    <xf numFmtId="0" fontId="26" fillId="8" borderId="39" xfId="0" applyFont="1" applyFill="1" applyBorder="1" applyAlignment="1">
      <alignment horizontal="center" vertical="center"/>
    </xf>
    <xf numFmtId="0" fontId="26" fillId="8" borderId="40" xfId="0" applyFont="1" applyFill="1" applyBorder="1" applyAlignment="1">
      <alignment horizontal="center" vertical="center"/>
    </xf>
    <xf numFmtId="0" fontId="26" fillId="8" borderId="38"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173" fontId="13" fillId="0" borderId="72" xfId="0" applyNumberFormat="1" applyFont="1" applyBorder="1" applyAlignment="1">
      <alignment horizontal="center" vertical="center" wrapText="1"/>
    </xf>
    <xf numFmtId="173" fontId="13" fillId="0" borderId="62" xfId="0" applyNumberFormat="1" applyFont="1" applyBorder="1" applyAlignment="1">
      <alignment horizontal="center" vertical="center" wrapText="1"/>
    </xf>
    <xf numFmtId="173" fontId="13" fillId="0" borderId="63" xfId="0" applyNumberFormat="1" applyFont="1" applyBorder="1" applyAlignment="1">
      <alignment horizontal="center" vertical="center" wrapText="1"/>
    </xf>
    <xf numFmtId="0" fontId="13" fillId="0" borderId="41" xfId="5" applyNumberFormat="1" applyFont="1" applyFill="1" applyBorder="1" applyAlignment="1">
      <alignment horizontal="left" vertical="center" wrapText="1"/>
    </xf>
    <xf numFmtId="0" fontId="13" fillId="0" borderId="42" xfId="5" applyNumberFormat="1" applyFont="1" applyFill="1" applyBorder="1" applyAlignment="1">
      <alignment horizontal="left" vertical="center" wrapText="1"/>
    </xf>
    <xf numFmtId="0" fontId="13" fillId="0" borderId="43" xfId="5" applyNumberFormat="1" applyFont="1" applyFill="1" applyBorder="1" applyAlignment="1">
      <alignment horizontal="left" vertical="center" wrapText="1"/>
    </xf>
    <xf numFmtId="0" fontId="20" fillId="6" borderId="46" xfId="3" applyFont="1" applyFill="1" applyBorder="1" applyAlignment="1">
      <alignment horizontal="center"/>
    </xf>
    <xf numFmtId="0" fontId="20" fillId="6" borderId="47" xfId="3" applyFont="1" applyFill="1" applyBorder="1" applyAlignment="1">
      <alignment horizontal="center"/>
    </xf>
    <xf numFmtId="0" fontId="20" fillId="6" borderId="48" xfId="3" applyFont="1" applyFill="1" applyBorder="1" applyAlignment="1">
      <alignment horizontal="center"/>
    </xf>
    <xf numFmtId="0" fontId="19" fillId="6" borderId="41" xfId="3" applyFont="1" applyFill="1" applyBorder="1" applyAlignment="1">
      <alignment horizontal="center"/>
    </xf>
    <xf numFmtId="0" fontId="19" fillId="6" borderId="42" xfId="3" applyFont="1" applyFill="1" applyBorder="1" applyAlignment="1">
      <alignment horizontal="center"/>
    </xf>
    <xf numFmtId="0" fontId="19" fillId="6" borderId="43" xfId="3" applyFont="1" applyFill="1" applyBorder="1" applyAlignment="1">
      <alignment horizontal="center"/>
    </xf>
    <xf numFmtId="0" fontId="20" fillId="6" borderId="34" xfId="3" applyFont="1" applyFill="1" applyBorder="1" applyAlignment="1">
      <alignment horizontal="center" vertical="center" wrapText="1"/>
    </xf>
    <xf numFmtId="0" fontId="20" fillId="6" borderId="35" xfId="3" applyFont="1" applyFill="1" applyBorder="1" applyAlignment="1">
      <alignment horizontal="center" vertical="center" wrapText="1"/>
    </xf>
    <xf numFmtId="0" fontId="20" fillId="6" borderId="36" xfId="3" applyFont="1" applyFill="1" applyBorder="1" applyAlignment="1">
      <alignment horizontal="center" vertical="center" wrapText="1"/>
    </xf>
    <xf numFmtId="0" fontId="20" fillId="6" borderId="50" xfId="3" applyFont="1" applyFill="1" applyBorder="1" applyAlignment="1">
      <alignment horizontal="center" vertical="center" wrapText="1"/>
    </xf>
    <xf numFmtId="0" fontId="20" fillId="6" borderId="0" xfId="3" applyFont="1" applyFill="1" applyAlignment="1">
      <alignment horizontal="center" vertical="center" wrapText="1"/>
    </xf>
    <xf numFmtId="0" fontId="20" fillId="6" borderId="51" xfId="3" applyFont="1" applyFill="1" applyBorder="1" applyAlignment="1">
      <alignment horizontal="center" vertical="center" wrapText="1"/>
    </xf>
    <xf numFmtId="0" fontId="19" fillId="0" borderId="34" xfId="3" applyFont="1" applyBorder="1" applyAlignment="1">
      <alignment horizontal="center" vertical="center" wrapText="1"/>
    </xf>
    <xf numFmtId="0" fontId="19" fillId="0" borderId="35" xfId="3" applyFont="1" applyBorder="1" applyAlignment="1">
      <alignment horizontal="center" vertical="center" wrapText="1"/>
    </xf>
    <xf numFmtId="0" fontId="19" fillId="0" borderId="36" xfId="3" applyFont="1" applyBorder="1" applyAlignment="1">
      <alignment horizontal="center" vertical="center" wrapText="1"/>
    </xf>
    <xf numFmtId="0" fontId="19" fillId="0" borderId="50" xfId="3" applyFont="1" applyBorder="1" applyAlignment="1">
      <alignment horizontal="center" vertical="center" wrapText="1"/>
    </xf>
    <xf numFmtId="0" fontId="19" fillId="0" borderId="0" xfId="3" applyFont="1" applyAlignment="1">
      <alignment horizontal="center" vertical="center" wrapText="1"/>
    </xf>
    <xf numFmtId="0" fontId="19" fillId="0" borderId="51" xfId="3" applyFont="1" applyBorder="1" applyAlignment="1">
      <alignment horizontal="center" vertical="center" wrapText="1"/>
    </xf>
    <xf numFmtId="0" fontId="19" fillId="0" borderId="38" xfId="3" applyFont="1" applyBorder="1" applyAlignment="1">
      <alignment horizontal="center" vertical="center" wrapText="1"/>
    </xf>
    <xf numFmtId="0" fontId="19" fillId="0" borderId="39" xfId="3" applyFont="1" applyBorder="1" applyAlignment="1">
      <alignment horizontal="center" vertical="center" wrapText="1"/>
    </xf>
    <xf numFmtId="0" fontId="19" fillId="0" borderId="40" xfId="3" applyFont="1" applyBorder="1" applyAlignment="1">
      <alignment horizontal="center" vertical="center" wrapText="1"/>
    </xf>
    <xf numFmtId="0" fontId="3" fillId="8" borderId="34" xfId="3" applyFont="1" applyFill="1" applyBorder="1" applyAlignment="1">
      <alignment horizontal="center" vertical="center"/>
    </xf>
    <xf numFmtId="0" fontId="3" fillId="8" borderId="35" xfId="3" applyFont="1" applyFill="1" applyBorder="1" applyAlignment="1">
      <alignment horizontal="center" vertical="center"/>
    </xf>
    <xf numFmtId="0" fontId="3" fillId="8" borderId="36" xfId="3" applyFont="1" applyFill="1" applyBorder="1" applyAlignment="1">
      <alignment horizontal="center" vertical="center"/>
    </xf>
    <xf numFmtId="0" fontId="3" fillId="8" borderId="50" xfId="3" applyFont="1" applyFill="1" applyBorder="1" applyAlignment="1">
      <alignment horizontal="center" vertical="center"/>
    </xf>
    <xf numFmtId="0" fontId="3" fillId="8" borderId="0" xfId="3" applyFont="1" applyFill="1" applyAlignment="1">
      <alignment horizontal="center" vertical="center"/>
    </xf>
    <xf numFmtId="0" fontId="3" fillId="8" borderId="51" xfId="3" applyFont="1" applyFill="1" applyBorder="1" applyAlignment="1">
      <alignment horizontal="center" vertical="center"/>
    </xf>
    <xf numFmtId="0" fontId="3" fillId="8" borderId="38" xfId="3" applyFont="1" applyFill="1" applyBorder="1" applyAlignment="1">
      <alignment horizontal="center" vertical="center"/>
    </xf>
    <xf numFmtId="0" fontId="3" fillId="8" borderId="39" xfId="3" applyFont="1" applyFill="1" applyBorder="1" applyAlignment="1">
      <alignment horizontal="center" vertical="center"/>
    </xf>
    <xf numFmtId="0" fontId="3" fillId="8" borderId="40" xfId="3" applyFont="1" applyFill="1" applyBorder="1" applyAlignment="1">
      <alignment horizontal="center" vertical="center"/>
    </xf>
    <xf numFmtId="0" fontId="19" fillId="7" borderId="41" xfId="8" applyFont="1" applyFill="1" applyBorder="1" applyAlignment="1">
      <alignment horizontal="center" vertical="center" wrapText="1"/>
    </xf>
    <xf numFmtId="0" fontId="19" fillId="7" borderId="42" xfId="8" applyFont="1" applyFill="1" applyBorder="1" applyAlignment="1">
      <alignment horizontal="center" vertical="center" wrapText="1"/>
    </xf>
    <xf numFmtId="0" fontId="19" fillId="7" borderId="43" xfId="8" applyFont="1" applyFill="1" applyBorder="1" applyAlignment="1">
      <alignment horizontal="center" vertical="center" wrapText="1"/>
    </xf>
    <xf numFmtId="0" fontId="3" fillId="6" borderId="5" xfId="3" applyFont="1" applyFill="1" applyBorder="1" applyAlignment="1">
      <alignment horizontal="center" vertical="center" wrapText="1"/>
    </xf>
    <xf numFmtId="0" fontId="3" fillId="6" borderId="13" xfId="3" applyFont="1" applyFill="1" applyBorder="1" applyAlignment="1">
      <alignment horizontal="center" vertical="center" wrapText="1"/>
    </xf>
    <xf numFmtId="0" fontId="3" fillId="6" borderId="23" xfId="3" applyFont="1" applyFill="1" applyBorder="1" applyAlignment="1">
      <alignment horizontal="center" vertical="center" wrapText="1"/>
    </xf>
    <xf numFmtId="0" fontId="6" fillId="0" borderId="28" xfId="8" applyFont="1" applyBorder="1" applyAlignment="1">
      <alignment horizontal="center" vertical="center" wrapText="1"/>
    </xf>
    <xf numFmtId="0" fontId="6" fillId="0" borderId="11" xfId="8" applyFont="1" applyBorder="1" applyAlignment="1">
      <alignment horizontal="center" vertical="center" wrapText="1"/>
    </xf>
    <xf numFmtId="0" fontId="6" fillId="0" borderId="29" xfId="8" applyFont="1" applyBorder="1" applyAlignment="1">
      <alignment horizontal="center" vertical="center" wrapText="1"/>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29" xfId="3" applyFont="1" applyBorder="1" applyAlignment="1">
      <alignment horizontal="center" vertical="center"/>
    </xf>
    <xf numFmtId="0" fontId="6" fillId="0" borderId="28" xfId="3" applyFont="1" applyBorder="1" applyAlignment="1">
      <alignment horizontal="center"/>
    </xf>
    <xf numFmtId="0" fontId="6" fillId="0" borderId="11" xfId="3" applyFont="1" applyBorder="1" applyAlignment="1">
      <alignment horizontal="center"/>
    </xf>
    <xf numFmtId="9" fontId="6" fillId="0" borderId="11" xfId="3" applyNumberFormat="1" applyFont="1" applyBorder="1" applyAlignment="1">
      <alignment horizontal="center"/>
    </xf>
    <xf numFmtId="0" fontId="6" fillId="0" borderId="29" xfId="3" applyFont="1" applyBorder="1" applyAlignment="1">
      <alignment horizontal="center"/>
    </xf>
    <xf numFmtId="0" fontId="6" fillId="0" borderId="44" xfId="3" applyFont="1" applyBorder="1" applyAlignment="1">
      <alignment horizontal="center" vertical="center"/>
    </xf>
    <xf numFmtId="0" fontId="6" fillId="0" borderId="14" xfId="3" applyFont="1" applyBorder="1" applyAlignment="1">
      <alignment horizontal="center" vertical="center"/>
    </xf>
    <xf numFmtId="0" fontId="6" fillId="0" borderId="45" xfId="3" applyFont="1" applyBorder="1" applyAlignment="1">
      <alignment horizontal="center" vertical="center"/>
    </xf>
    <xf numFmtId="0" fontId="6" fillId="0" borderId="44" xfId="3" applyFont="1" applyBorder="1" applyAlignment="1">
      <alignment horizontal="center" vertical="center" wrapText="1"/>
    </xf>
    <xf numFmtId="0" fontId="18" fillId="6" borderId="41" xfId="3" applyFont="1" applyFill="1" applyBorder="1" applyAlignment="1">
      <alignment horizontal="center" vertical="center" wrapText="1"/>
    </xf>
    <xf numFmtId="0" fontId="18" fillId="6" borderId="42" xfId="3" applyFont="1" applyFill="1" applyBorder="1" applyAlignment="1">
      <alignment horizontal="center" vertical="center" wrapText="1"/>
    </xf>
    <xf numFmtId="0" fontId="18" fillId="6" borderId="43" xfId="3"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6" borderId="30"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30" xfId="0" applyFont="1" applyFill="1" applyBorder="1" applyAlignment="1">
      <alignment horizontal="center" vertical="center" wrapText="1"/>
    </xf>
    <xf numFmtId="0" fontId="21" fillId="6" borderId="41"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21" fillId="6" borderId="43" xfId="0" applyFont="1" applyFill="1" applyBorder="1" applyAlignment="1">
      <alignment horizontal="center" vertical="center" wrapText="1"/>
    </xf>
    <xf numFmtId="0" fontId="3" fillId="6" borderId="46" xfId="3" applyFont="1" applyFill="1" applyBorder="1" applyAlignment="1">
      <alignment horizontal="center" vertical="center" wrapText="1"/>
    </xf>
    <xf numFmtId="0" fontId="3" fillId="6" borderId="47" xfId="3" applyFont="1" applyFill="1" applyBorder="1" applyAlignment="1">
      <alignment horizontal="center" vertical="center" wrapText="1"/>
    </xf>
    <xf numFmtId="0" fontId="3" fillId="6" borderId="48" xfId="3" applyFont="1" applyFill="1" applyBorder="1" applyAlignment="1">
      <alignment horizontal="center" vertical="center" wrapText="1"/>
    </xf>
    <xf numFmtId="0" fontId="6" fillId="0" borderId="49" xfId="8" applyFont="1" applyBorder="1" applyAlignment="1">
      <alignment horizontal="center" vertical="center" wrapText="1"/>
    </xf>
    <xf numFmtId="0" fontId="6" fillId="0" borderId="47" xfId="8" applyFont="1" applyBorder="1" applyAlignment="1">
      <alignment horizontal="center" vertical="center" wrapText="1"/>
    </xf>
    <xf numFmtId="0" fontId="6" fillId="0" borderId="48" xfId="8" applyFont="1" applyBorder="1" applyAlignment="1">
      <alignment horizontal="center" vertical="center" wrapText="1"/>
    </xf>
    <xf numFmtId="9" fontId="6" fillId="0" borderId="41" xfId="8" applyNumberFormat="1" applyFont="1" applyBorder="1" applyAlignment="1">
      <alignment horizontal="center" vertical="center" wrapText="1"/>
    </xf>
    <xf numFmtId="0" fontId="19" fillId="0" borderId="42" xfId="8" applyFont="1" applyBorder="1" applyAlignment="1">
      <alignment horizontal="center" vertical="center" wrapText="1"/>
    </xf>
    <xf numFmtId="0" fontId="19" fillId="0" borderId="43" xfId="8" applyFont="1" applyBorder="1" applyAlignment="1">
      <alignment horizontal="center" vertical="center" wrapText="1"/>
    </xf>
    <xf numFmtId="0" fontId="19" fillId="0" borderId="41" xfId="8" applyFont="1" applyBorder="1" applyAlignment="1">
      <alignment horizontal="center" vertical="center" wrapText="1"/>
    </xf>
    <xf numFmtId="0" fontId="6" fillId="6" borderId="34" xfId="3" applyFont="1" applyFill="1" applyBorder="1" applyAlignment="1">
      <alignment horizontal="center" vertical="center" wrapText="1"/>
    </xf>
    <xf numFmtId="0" fontId="6" fillId="6" borderId="35" xfId="3" applyFont="1" applyFill="1" applyBorder="1" applyAlignment="1">
      <alignment horizontal="center" vertical="center" wrapText="1"/>
    </xf>
    <xf numFmtId="0" fontId="6" fillId="6" borderId="36" xfId="3" applyFont="1" applyFill="1" applyBorder="1" applyAlignment="1">
      <alignment horizontal="center" vertical="center" wrapText="1"/>
    </xf>
    <xf numFmtId="0" fontId="6" fillId="6" borderId="38" xfId="3" applyFont="1" applyFill="1" applyBorder="1" applyAlignment="1">
      <alignment horizontal="center" vertical="center" wrapText="1"/>
    </xf>
    <xf numFmtId="0" fontId="6" fillId="6" borderId="39" xfId="3" applyFont="1" applyFill="1" applyBorder="1" applyAlignment="1">
      <alignment horizontal="center" vertical="center" wrapText="1"/>
    </xf>
    <xf numFmtId="0" fontId="6" fillId="6" borderId="40" xfId="3" applyFont="1" applyFill="1" applyBorder="1" applyAlignment="1">
      <alignment horizontal="center" vertical="center" wrapText="1"/>
    </xf>
    <xf numFmtId="49" fontId="6" fillId="0" borderId="34" xfId="3" applyNumberFormat="1" applyFont="1" applyBorder="1" applyAlignment="1">
      <alignment horizontal="center" vertical="center" wrapText="1"/>
    </xf>
    <xf numFmtId="49" fontId="6" fillId="0" borderId="35" xfId="3" applyNumberFormat="1" applyFont="1" applyBorder="1" applyAlignment="1">
      <alignment horizontal="center" vertical="center" wrapText="1"/>
    </xf>
    <xf numFmtId="49" fontId="6" fillId="0" borderId="36" xfId="3" applyNumberFormat="1" applyFont="1" applyBorder="1" applyAlignment="1">
      <alignment horizontal="center" vertical="center" wrapText="1"/>
    </xf>
    <xf numFmtId="49" fontId="6" fillId="0" borderId="38" xfId="3" applyNumberFormat="1" applyFont="1" applyBorder="1" applyAlignment="1">
      <alignment horizontal="center" vertical="center" wrapText="1"/>
    </xf>
    <xf numFmtId="49" fontId="6" fillId="0" borderId="39" xfId="3" applyNumberFormat="1" applyFont="1" applyBorder="1" applyAlignment="1">
      <alignment horizontal="center" vertical="center" wrapText="1"/>
    </xf>
    <xf numFmtId="49" fontId="6" fillId="0" borderId="40" xfId="3" applyNumberFormat="1" applyFont="1" applyBorder="1" applyAlignment="1">
      <alignment horizontal="center" vertical="center" wrapText="1"/>
    </xf>
    <xf numFmtId="0" fontId="5" fillId="0" borderId="1" xfId="3" applyFont="1" applyBorder="1" applyAlignment="1">
      <alignment horizontal="center"/>
    </xf>
    <xf numFmtId="0" fontId="5" fillId="0" borderId="2" xfId="3" applyFont="1" applyBorder="1" applyAlignment="1">
      <alignment horizontal="center"/>
    </xf>
    <xf numFmtId="0" fontId="5" fillId="0" borderId="6" xfId="3" applyFont="1" applyBorder="1" applyAlignment="1">
      <alignment horizontal="center"/>
    </xf>
    <xf numFmtId="0" fontId="5" fillId="0" borderId="7" xfId="3" applyFont="1" applyBorder="1" applyAlignment="1">
      <alignment horizontal="center"/>
    </xf>
    <xf numFmtId="0" fontId="5" fillId="0" borderId="28" xfId="3" applyFont="1" applyBorder="1" applyAlignment="1">
      <alignment horizontal="center"/>
    </xf>
    <xf numFmtId="0" fontId="5" fillId="0" borderId="11" xfId="3" applyFont="1" applyBorder="1" applyAlignment="1">
      <alignment horizontal="center"/>
    </xf>
    <xf numFmtId="0" fontId="17" fillId="0" borderId="2" xfId="3" applyFont="1" applyBorder="1" applyAlignment="1">
      <alignment horizontal="center" vertical="center" wrapText="1"/>
    </xf>
    <xf numFmtId="0" fontId="17" fillId="0" borderId="30" xfId="3" applyFont="1" applyBorder="1" applyAlignment="1">
      <alignment horizontal="center" vertical="center" wrapText="1"/>
    </xf>
    <xf numFmtId="0" fontId="3" fillId="0" borderId="7" xfId="3" applyFont="1" applyBorder="1" applyAlignment="1">
      <alignment horizontal="left" vertical="center" wrapText="1"/>
    </xf>
    <xf numFmtId="0" fontId="3" fillId="0" borderId="31" xfId="3" applyFont="1" applyBorder="1" applyAlignment="1">
      <alignment horizontal="left" vertical="center" wrapText="1"/>
    </xf>
    <xf numFmtId="0" fontId="3" fillId="0" borderId="11" xfId="3" applyFont="1" applyBorder="1" applyAlignment="1">
      <alignment horizontal="left" vertical="center" wrapText="1"/>
    </xf>
    <xf numFmtId="0" fontId="3" fillId="0" borderId="29" xfId="3" applyFont="1" applyBorder="1" applyAlignment="1">
      <alignment horizontal="left" vertical="center" wrapText="1"/>
    </xf>
    <xf numFmtId="0" fontId="3" fillId="6" borderId="1" xfId="3" applyFont="1" applyFill="1" applyBorder="1" applyAlignment="1">
      <alignment horizontal="center" vertical="center" wrapText="1"/>
    </xf>
    <xf numFmtId="0" fontId="3" fillId="6" borderId="2" xfId="3" applyFont="1" applyFill="1" applyBorder="1" applyAlignment="1">
      <alignment horizontal="center" vertical="center" wrapText="1"/>
    </xf>
    <xf numFmtId="0" fontId="3" fillId="6" borderId="30" xfId="3" applyFont="1" applyFill="1" applyBorder="1" applyAlignment="1">
      <alignment horizontal="center" vertical="center" wrapText="1"/>
    </xf>
    <xf numFmtId="0" fontId="3" fillId="6" borderId="28" xfId="3" applyFont="1" applyFill="1" applyBorder="1" applyAlignment="1">
      <alignment horizontal="center" vertical="center" wrapText="1"/>
    </xf>
    <xf numFmtId="0" fontId="3" fillId="6" borderId="11" xfId="3" applyFont="1" applyFill="1" applyBorder="1" applyAlignment="1">
      <alignment horizontal="center" vertical="center" wrapText="1"/>
    </xf>
    <xf numFmtId="0" fontId="3" fillId="6" borderId="29" xfId="3" applyFont="1" applyFill="1" applyBorder="1" applyAlignment="1">
      <alignment horizontal="center" vertical="center" wrapText="1"/>
    </xf>
    <xf numFmtId="9" fontId="6" fillId="0" borderId="3" xfId="8" applyNumberFormat="1" applyFont="1" applyBorder="1" applyAlignment="1">
      <alignment horizontal="center" vertical="center" wrapText="1"/>
    </xf>
    <xf numFmtId="9" fontId="6" fillId="0" borderId="2" xfId="8" applyNumberFormat="1" applyFont="1" applyBorder="1" applyAlignment="1">
      <alignment horizontal="center" vertical="center" wrapText="1"/>
    </xf>
    <xf numFmtId="9" fontId="6" fillId="0" borderId="4" xfId="8" applyNumberFormat="1" applyFont="1" applyBorder="1" applyAlignment="1">
      <alignment horizontal="center" vertical="center" wrapText="1"/>
    </xf>
    <xf numFmtId="9" fontId="6" fillId="0" borderId="10" xfId="8" applyNumberFormat="1" applyFont="1" applyBorder="1" applyAlignment="1">
      <alignment horizontal="center" vertical="center" wrapText="1"/>
    </xf>
    <xf numFmtId="9" fontId="6" fillId="0" borderId="11" xfId="8" applyNumberFormat="1" applyFont="1" applyBorder="1" applyAlignment="1">
      <alignment horizontal="center" vertical="center" wrapText="1"/>
    </xf>
    <xf numFmtId="9" fontId="6" fillId="0" borderId="12" xfId="8" applyNumberFormat="1" applyFont="1" applyBorder="1" applyAlignment="1">
      <alignment horizontal="center" vertical="center" wrapText="1"/>
    </xf>
    <xf numFmtId="0" fontId="6" fillId="0" borderId="28"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29" xfId="3" applyFont="1" applyBorder="1" applyAlignment="1">
      <alignment horizontal="center" vertical="center" wrapText="1"/>
    </xf>
    <xf numFmtId="0" fontId="3" fillId="7" borderId="34" xfId="3" applyFont="1" applyFill="1" applyBorder="1" applyAlignment="1">
      <alignment horizontal="center" vertical="center" wrapText="1"/>
    </xf>
    <xf numFmtId="0" fontId="3" fillId="7" borderId="35" xfId="3" applyFont="1" applyFill="1" applyBorder="1" applyAlignment="1">
      <alignment horizontal="center" vertical="center" wrapText="1"/>
    </xf>
    <xf numFmtId="0" fontId="3" fillId="7" borderId="36" xfId="3" applyFont="1" applyFill="1" applyBorder="1" applyAlignment="1">
      <alignment horizontal="center" vertical="center" wrapText="1"/>
    </xf>
    <xf numFmtId="0" fontId="3" fillId="7" borderId="38" xfId="3" applyFont="1" applyFill="1" applyBorder="1" applyAlignment="1">
      <alignment horizontal="center" vertical="center" wrapText="1"/>
    </xf>
    <xf numFmtId="0" fontId="3" fillId="7" borderId="39" xfId="3" applyFont="1" applyFill="1" applyBorder="1" applyAlignment="1">
      <alignment horizontal="center" vertical="center" wrapText="1"/>
    </xf>
    <xf numFmtId="0" fontId="3" fillId="7" borderId="40" xfId="3" applyFont="1" applyFill="1" applyBorder="1" applyAlignment="1">
      <alignment horizontal="center" vertical="center" wrapText="1"/>
    </xf>
    <xf numFmtId="0" fontId="6" fillId="0" borderId="14" xfId="3" applyFont="1" applyBorder="1" applyAlignment="1">
      <alignment horizontal="center" vertical="center" wrapText="1"/>
    </xf>
    <xf numFmtId="0" fontId="6" fillId="0" borderId="45" xfId="3" applyFont="1" applyBorder="1" applyAlignment="1">
      <alignment horizontal="center" vertical="center" wrapText="1"/>
    </xf>
    <xf numFmtId="9" fontId="3" fillId="6" borderId="41" xfId="8" applyNumberFormat="1" applyFont="1" applyFill="1" applyBorder="1" applyAlignment="1">
      <alignment horizontal="center" vertical="center" wrapText="1"/>
    </xf>
    <xf numFmtId="9" fontId="3" fillId="6" borderId="42" xfId="8" applyNumberFormat="1" applyFont="1" applyFill="1" applyBorder="1" applyAlignment="1">
      <alignment horizontal="center" vertical="center" wrapText="1"/>
    </xf>
    <xf numFmtId="9" fontId="3" fillId="6" borderId="43" xfId="8" applyNumberFormat="1" applyFont="1" applyFill="1" applyBorder="1" applyAlignment="1">
      <alignment horizontal="center" vertical="center" wrapText="1"/>
    </xf>
    <xf numFmtId="0" fontId="5" fillId="0" borderId="34" xfId="3" applyFont="1" applyBorder="1" applyAlignment="1">
      <alignment horizontal="center" vertical="center" wrapText="1"/>
    </xf>
    <xf numFmtId="0" fontId="5" fillId="0" borderId="35" xfId="3" applyFont="1" applyBorder="1" applyAlignment="1">
      <alignment horizontal="center" vertical="center"/>
    </xf>
    <xf numFmtId="0" fontId="5" fillId="0" borderId="36" xfId="3" applyFont="1" applyBorder="1" applyAlignment="1">
      <alignment horizontal="center" vertical="center"/>
    </xf>
    <xf numFmtId="0" fontId="5" fillId="0" borderId="38" xfId="3" applyFont="1" applyBorder="1" applyAlignment="1">
      <alignment horizontal="center" vertical="center"/>
    </xf>
    <xf numFmtId="0" fontId="5" fillId="0" borderId="39" xfId="3" applyFont="1" applyBorder="1" applyAlignment="1">
      <alignment horizontal="center" vertical="center"/>
    </xf>
    <xf numFmtId="0" fontId="5" fillId="0" borderId="40" xfId="3" applyFont="1" applyBorder="1" applyAlignment="1">
      <alignment horizontal="center" vertical="center"/>
    </xf>
    <xf numFmtId="9" fontId="6" fillId="0" borderId="42" xfId="8" applyNumberFormat="1" applyFont="1" applyBorder="1" applyAlignment="1">
      <alignment horizontal="center" vertical="center" wrapText="1"/>
    </xf>
    <xf numFmtId="9" fontId="6" fillId="0" borderId="43" xfId="8" applyNumberFormat="1" applyFont="1" applyBorder="1" applyAlignment="1">
      <alignment horizontal="center" vertical="center" wrapText="1"/>
    </xf>
    <xf numFmtId="0" fontId="3" fillId="2" borderId="1" xfId="3" applyFont="1" applyFill="1" applyBorder="1" applyAlignment="1">
      <alignment horizontal="center"/>
    </xf>
    <xf numFmtId="0" fontId="3" fillId="2" borderId="2" xfId="3" applyFont="1" applyFill="1" applyBorder="1" applyAlignment="1">
      <alignment horizontal="center"/>
    </xf>
    <xf numFmtId="0" fontId="3" fillId="3" borderId="2" xfId="3" applyFont="1" applyFill="1" applyBorder="1" applyAlignment="1">
      <alignment horizontal="center"/>
    </xf>
    <xf numFmtId="0" fontId="3" fillId="4" borderId="2" xfId="3" applyFont="1" applyFill="1" applyBorder="1" applyAlignment="1">
      <alignment horizontal="center"/>
    </xf>
    <xf numFmtId="0" fontId="3" fillId="4" borderId="30" xfId="3" applyFont="1" applyFill="1" applyBorder="1" applyAlignment="1">
      <alignment horizontal="center"/>
    </xf>
    <xf numFmtId="0" fontId="6" fillId="0" borderId="6" xfId="3" applyFont="1" applyBorder="1" applyAlignment="1">
      <alignment horizontal="center"/>
    </xf>
    <xf numFmtId="0" fontId="6" fillId="0" borderId="7" xfId="3" applyFont="1" applyBorder="1" applyAlignment="1">
      <alignment horizontal="center"/>
    </xf>
    <xf numFmtId="0" fontId="6" fillId="0" borderId="31" xfId="3" applyFont="1" applyBorder="1" applyAlignment="1">
      <alignment horizontal="center"/>
    </xf>
    <xf numFmtId="0" fontId="3" fillId="6" borderId="34" xfId="3" applyFont="1" applyFill="1" applyBorder="1" applyAlignment="1">
      <alignment horizontal="center" vertical="center" wrapText="1"/>
    </xf>
    <xf numFmtId="0" fontId="3" fillId="6" borderId="35" xfId="3" applyFont="1" applyFill="1" applyBorder="1" applyAlignment="1">
      <alignment horizontal="center" vertical="center" wrapText="1"/>
    </xf>
    <xf numFmtId="0" fontId="3" fillId="6" borderId="36" xfId="3" applyFont="1" applyFill="1" applyBorder="1" applyAlignment="1">
      <alignment horizontal="center" vertical="center" wrapText="1"/>
    </xf>
    <xf numFmtId="0" fontId="6" fillId="0" borderId="41" xfId="3" applyFont="1" applyBorder="1" applyAlignment="1">
      <alignment horizontal="center" vertical="center"/>
    </xf>
    <xf numFmtId="0" fontId="6" fillId="0" borderId="42" xfId="3" applyFont="1" applyBorder="1" applyAlignment="1">
      <alignment horizontal="center" vertical="center"/>
    </xf>
    <xf numFmtId="0" fontId="6" fillId="0" borderId="43" xfId="3" applyFont="1" applyBorder="1" applyAlignment="1">
      <alignment horizontal="center" vertical="center"/>
    </xf>
    <xf numFmtId="0" fontId="22" fillId="0" borderId="1" xfId="3" applyFont="1" applyBorder="1" applyAlignment="1">
      <alignment horizontal="center" vertical="center"/>
    </xf>
    <xf numFmtId="0" fontId="22" fillId="0" borderId="2" xfId="3" applyFont="1" applyBorder="1" applyAlignment="1">
      <alignment horizontal="center" vertical="center"/>
    </xf>
    <xf numFmtId="0" fontId="6" fillId="7" borderId="34" xfId="3" applyFont="1" applyFill="1" applyBorder="1" applyAlignment="1">
      <alignment horizontal="center" vertical="center" wrapText="1"/>
    </xf>
    <xf numFmtId="0" fontId="6" fillId="7" borderId="35" xfId="3" applyFont="1" applyFill="1" applyBorder="1" applyAlignment="1">
      <alignment horizontal="center" vertical="center" wrapText="1"/>
    </xf>
    <xf numFmtId="0" fontId="6" fillId="7" borderId="36" xfId="3" applyFont="1" applyFill="1" applyBorder="1" applyAlignment="1">
      <alignment horizontal="center" vertical="center" wrapText="1"/>
    </xf>
    <xf numFmtId="0" fontId="6" fillId="7" borderId="38" xfId="3" applyFont="1" applyFill="1" applyBorder="1" applyAlignment="1">
      <alignment horizontal="center" vertical="center" wrapText="1"/>
    </xf>
    <xf numFmtId="0" fontId="6" fillId="7" borderId="39" xfId="3" applyFont="1" applyFill="1" applyBorder="1" applyAlignment="1">
      <alignment horizontal="center" vertical="center" wrapText="1"/>
    </xf>
    <xf numFmtId="0" fontId="6" fillId="7" borderId="40" xfId="3" applyFont="1" applyFill="1" applyBorder="1" applyAlignment="1">
      <alignment horizontal="center" vertical="center" wrapText="1"/>
    </xf>
    <xf numFmtId="9" fontId="6" fillId="0" borderId="28" xfId="3" applyNumberFormat="1" applyFont="1" applyBorder="1" applyAlignment="1">
      <alignment horizontal="center"/>
    </xf>
    <xf numFmtId="173" fontId="9" fillId="0" borderId="53" xfId="0" applyNumberFormat="1" applyFont="1" applyBorder="1" applyAlignment="1">
      <alignment horizontal="center" vertical="center" wrapText="1"/>
    </xf>
    <xf numFmtId="0" fontId="13" fillId="0" borderId="56" xfId="5" applyNumberFormat="1" applyFont="1" applyFill="1" applyBorder="1" applyAlignment="1">
      <alignment horizontal="justify" vertical="top" wrapText="1"/>
    </xf>
    <xf numFmtId="0" fontId="13" fillId="0" borderId="54" xfId="5" applyNumberFormat="1" applyFont="1" applyFill="1" applyBorder="1" applyAlignment="1">
      <alignment horizontal="justify" vertical="top" wrapText="1"/>
    </xf>
    <xf numFmtId="0" fontId="13" fillId="0" borderId="55" xfId="5" applyNumberFormat="1" applyFont="1" applyFill="1" applyBorder="1" applyAlignment="1">
      <alignment horizontal="justify" vertical="top" wrapText="1"/>
    </xf>
    <xf numFmtId="0" fontId="23" fillId="8" borderId="34" xfId="0" applyFont="1" applyFill="1" applyBorder="1" applyAlignment="1">
      <alignment horizontal="center" vertical="center" wrapText="1"/>
    </xf>
    <xf numFmtId="0" fontId="23" fillId="8" borderId="35" xfId="0" applyFont="1" applyFill="1" applyBorder="1" applyAlignment="1">
      <alignment horizontal="center" vertical="center" wrapText="1"/>
    </xf>
    <xf numFmtId="0" fontId="23" fillId="8" borderId="36" xfId="0" applyFont="1" applyFill="1" applyBorder="1" applyAlignment="1">
      <alignment horizontal="center" vertical="center" wrapText="1"/>
    </xf>
    <xf numFmtId="0" fontId="23" fillId="8" borderId="50"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8" borderId="51" xfId="0" applyFont="1" applyFill="1" applyBorder="1" applyAlignment="1">
      <alignment horizontal="center" vertical="center" wrapText="1"/>
    </xf>
    <xf numFmtId="0" fontId="23" fillId="8" borderId="35" xfId="0" applyFont="1" applyFill="1" applyBorder="1" applyAlignment="1">
      <alignment horizontal="center" vertical="center"/>
    </xf>
    <xf numFmtId="0" fontId="23" fillId="8" borderId="36" xfId="0" applyFont="1" applyFill="1" applyBorder="1" applyAlignment="1">
      <alignment horizontal="center" vertical="center"/>
    </xf>
    <xf numFmtId="0" fontId="23" fillId="8" borderId="0" xfId="0" applyFont="1" applyFill="1" applyAlignment="1">
      <alignment horizontal="center" vertical="center"/>
    </xf>
    <xf numFmtId="0" fontId="23" fillId="8" borderId="51" xfId="0" applyFont="1" applyFill="1" applyBorder="1" applyAlignment="1">
      <alignment horizontal="center" vertical="center"/>
    </xf>
    <xf numFmtId="173" fontId="13" fillId="0" borderId="53" xfId="0" applyNumberFormat="1" applyFont="1" applyBorder="1" applyAlignment="1">
      <alignment horizontal="center" vertical="center" wrapText="1"/>
    </xf>
    <xf numFmtId="0" fontId="13" fillId="0" borderId="26" xfId="5" applyNumberFormat="1" applyFont="1" applyFill="1" applyBorder="1" applyAlignment="1">
      <alignment horizontal="center" vertical="center" wrapText="1"/>
    </xf>
    <xf numFmtId="0" fontId="13" fillId="0" borderId="25" xfId="5" applyNumberFormat="1" applyFont="1" applyFill="1" applyBorder="1" applyAlignment="1">
      <alignment horizontal="center" vertical="center" wrapText="1"/>
    </xf>
    <xf numFmtId="0" fontId="13" fillId="0" borderId="73" xfId="5" applyNumberFormat="1" applyFont="1" applyFill="1" applyBorder="1" applyAlignment="1">
      <alignment horizontal="center" vertical="center" wrapText="1"/>
    </xf>
    <xf numFmtId="0" fontId="22" fillId="0" borderId="11" xfId="3" applyFont="1" applyBorder="1" applyAlignment="1">
      <alignment horizontal="center" vertical="top" wrapText="1"/>
    </xf>
    <xf numFmtId="0" fontId="22" fillId="0" borderId="29" xfId="3" applyFont="1" applyBorder="1" applyAlignment="1">
      <alignment horizontal="center" vertical="top" wrapText="1"/>
    </xf>
    <xf numFmtId="9" fontId="22" fillId="0" borderId="7" xfId="0" applyNumberFormat="1" applyFont="1" applyBorder="1" applyAlignment="1">
      <alignment horizontal="center" vertical="center"/>
    </xf>
    <xf numFmtId="0" fontId="21" fillId="6" borderId="46" xfId="3" applyFont="1" applyFill="1" applyBorder="1" applyAlignment="1">
      <alignment horizontal="center"/>
    </xf>
    <xf numFmtId="0" fontId="21" fillId="6" borderId="47" xfId="3" applyFont="1" applyFill="1" applyBorder="1" applyAlignment="1">
      <alignment horizontal="center"/>
    </xf>
    <xf numFmtId="0" fontId="21" fillId="6" borderId="48" xfId="3" applyFont="1" applyFill="1" applyBorder="1" applyAlignment="1">
      <alignment horizontal="center"/>
    </xf>
    <xf numFmtId="0" fontId="13" fillId="6" borderId="41" xfId="3" applyFont="1" applyFill="1" applyBorder="1" applyAlignment="1">
      <alignment horizontal="center"/>
    </xf>
    <xf numFmtId="0" fontId="13" fillId="6" borderId="42" xfId="3" applyFont="1" applyFill="1" applyBorder="1" applyAlignment="1">
      <alignment horizontal="center"/>
    </xf>
    <xf numFmtId="0" fontId="13" fillId="6" borderId="43" xfId="3" applyFont="1" applyFill="1" applyBorder="1" applyAlignment="1">
      <alignment horizontal="center"/>
    </xf>
    <xf numFmtId="0" fontId="21" fillId="6" borderId="34" xfId="3" applyFont="1" applyFill="1" applyBorder="1" applyAlignment="1">
      <alignment horizontal="center" vertical="center" wrapText="1"/>
    </xf>
    <xf numFmtId="0" fontId="21" fillId="6" borderId="35" xfId="3" applyFont="1" applyFill="1" applyBorder="1" applyAlignment="1">
      <alignment horizontal="center" vertical="center" wrapText="1"/>
    </xf>
    <xf numFmtId="0" fontId="21" fillId="6" borderId="36" xfId="3" applyFont="1" applyFill="1" applyBorder="1" applyAlignment="1">
      <alignment horizontal="center" vertical="center" wrapText="1"/>
    </xf>
    <xf numFmtId="0" fontId="21" fillId="6" borderId="50" xfId="3" applyFont="1" applyFill="1" applyBorder="1" applyAlignment="1">
      <alignment horizontal="center" vertical="center" wrapText="1"/>
    </xf>
    <xf numFmtId="0" fontId="21" fillId="6" borderId="0" xfId="3" applyFont="1" applyFill="1" applyAlignment="1">
      <alignment horizontal="center" vertical="center" wrapText="1"/>
    </xf>
    <xf numFmtId="0" fontId="21" fillId="6" borderId="51" xfId="3" applyFont="1" applyFill="1" applyBorder="1" applyAlignment="1">
      <alignment horizontal="center" vertical="center" wrapText="1"/>
    </xf>
    <xf numFmtId="0" fontId="13" fillId="0" borderId="34" xfId="3" applyFont="1" applyBorder="1" applyAlignment="1">
      <alignment horizontal="center" vertical="center" wrapText="1"/>
    </xf>
    <xf numFmtId="0" fontId="13" fillId="0" borderId="35" xfId="3" applyFont="1" applyBorder="1" applyAlignment="1">
      <alignment horizontal="center" vertical="center" wrapText="1"/>
    </xf>
    <xf numFmtId="0" fontId="13" fillId="0" borderId="36" xfId="3" applyFont="1" applyBorder="1" applyAlignment="1">
      <alignment horizontal="center" vertical="center" wrapText="1"/>
    </xf>
    <xf numFmtId="0" fontId="13" fillId="0" borderId="50" xfId="3" applyFont="1" applyBorder="1" applyAlignment="1">
      <alignment horizontal="center" vertical="center" wrapText="1"/>
    </xf>
    <xf numFmtId="0" fontId="13" fillId="0" borderId="0" xfId="3" applyFont="1" applyAlignment="1">
      <alignment horizontal="center" vertical="center" wrapText="1"/>
    </xf>
    <xf numFmtId="0" fontId="13" fillId="0" borderId="51" xfId="3" applyFont="1" applyBorder="1" applyAlignment="1">
      <alignment horizontal="center" vertical="center" wrapText="1"/>
    </xf>
    <xf numFmtId="0" fontId="13" fillId="0" borderId="38" xfId="3" applyFont="1" applyBorder="1" applyAlignment="1">
      <alignment horizontal="center" vertical="center" wrapText="1"/>
    </xf>
    <xf numFmtId="0" fontId="13" fillId="0" borderId="39" xfId="3" applyFont="1" applyBorder="1" applyAlignment="1">
      <alignment horizontal="center" vertical="center" wrapText="1"/>
    </xf>
    <xf numFmtId="0" fontId="13" fillId="0" borderId="40" xfId="3" applyFont="1" applyBorder="1" applyAlignment="1">
      <alignment horizontal="center" vertical="center" wrapText="1"/>
    </xf>
    <xf numFmtId="9" fontId="22" fillId="0" borderId="11" xfId="3" applyNumberFormat="1" applyFont="1" applyBorder="1" applyAlignment="1">
      <alignment horizontal="center" vertical="center"/>
    </xf>
    <xf numFmtId="0" fontId="22" fillId="0" borderId="11" xfId="3" applyFont="1" applyBorder="1" applyAlignment="1">
      <alignment horizontal="center" vertical="center"/>
    </xf>
    <xf numFmtId="0" fontId="22" fillId="0" borderId="28" xfId="3" applyFont="1" applyBorder="1" applyAlignment="1">
      <alignment horizontal="center" vertical="center"/>
    </xf>
    <xf numFmtId="9" fontId="22" fillId="0" borderId="4" xfId="3" applyNumberFormat="1" applyFont="1" applyBorder="1" applyAlignment="1">
      <alignment horizontal="center" vertical="center"/>
    </xf>
    <xf numFmtId="9" fontId="22" fillId="0" borderId="3" xfId="3" applyNumberFormat="1" applyFont="1" applyBorder="1" applyAlignment="1">
      <alignment horizontal="center" vertical="center"/>
    </xf>
    <xf numFmtId="9" fontId="28" fillId="0" borderId="4" xfId="3" applyNumberFormat="1" applyFont="1" applyBorder="1" applyAlignment="1">
      <alignment horizontal="center" vertical="center"/>
    </xf>
    <xf numFmtId="9" fontId="28" fillId="0" borderId="13" xfId="3" applyNumberFormat="1" applyFont="1" applyBorder="1" applyAlignment="1">
      <alignment horizontal="center" vertical="center"/>
    </xf>
    <xf numFmtId="9" fontId="28" fillId="0" borderId="3" xfId="3" applyNumberFormat="1" applyFont="1" applyBorder="1" applyAlignment="1">
      <alignment horizontal="center" vertical="center"/>
    </xf>
    <xf numFmtId="0" fontId="22" fillId="0" borderId="28" xfId="3" applyFont="1" applyBorder="1" applyAlignment="1">
      <alignment horizontal="center"/>
    </xf>
    <xf numFmtId="0" fontId="22" fillId="0" borderId="11" xfId="3" applyFont="1" applyBorder="1" applyAlignment="1">
      <alignment horizontal="center"/>
    </xf>
    <xf numFmtId="0" fontId="22" fillId="0" borderId="12" xfId="3" applyFont="1" applyBorder="1" applyAlignment="1">
      <alignment horizontal="center"/>
    </xf>
    <xf numFmtId="0" fontId="22" fillId="0" borderId="14" xfId="3" applyFont="1" applyBorder="1" applyAlignment="1">
      <alignment horizontal="center"/>
    </xf>
    <xf numFmtId="0" fontId="22" fillId="0" borderId="10" xfId="3" applyFont="1" applyBorder="1" applyAlignment="1">
      <alignment horizontal="center"/>
    </xf>
    <xf numFmtId="0" fontId="22" fillId="0" borderId="45" xfId="3" applyFont="1" applyBorder="1" applyAlignment="1">
      <alignment horizontal="center"/>
    </xf>
    <xf numFmtId="0" fontId="6" fillId="0" borderId="34" xfId="3" applyFont="1" applyBorder="1" applyAlignment="1">
      <alignment horizontal="center" vertical="center" wrapText="1"/>
    </xf>
    <xf numFmtId="0" fontId="6" fillId="0" borderId="44" xfId="3" applyFont="1" applyBorder="1" applyAlignment="1">
      <alignment horizontal="center"/>
    </xf>
    <xf numFmtId="0" fontId="6" fillId="0" borderId="14" xfId="3" applyFont="1" applyBorder="1" applyAlignment="1">
      <alignment horizontal="center"/>
    </xf>
    <xf numFmtId="0" fontId="6" fillId="0" borderId="45" xfId="3" applyFont="1" applyBorder="1" applyAlignment="1">
      <alignment horizontal="center"/>
    </xf>
    <xf numFmtId="0" fontId="19" fillId="0" borderId="44" xfId="3" applyFont="1" applyBorder="1" applyAlignment="1">
      <alignment horizontal="center" wrapText="1"/>
    </xf>
    <xf numFmtId="0" fontId="19" fillId="0" borderId="14" xfId="3" applyFont="1" applyBorder="1" applyAlignment="1">
      <alignment horizontal="center"/>
    </xf>
    <xf numFmtId="0" fontId="19" fillId="0" borderId="45" xfId="3" applyFont="1" applyBorder="1" applyAlignment="1">
      <alignment horizontal="center"/>
    </xf>
    <xf numFmtId="0" fontId="13" fillId="0" borderId="5" xfId="5" applyNumberFormat="1" applyFont="1" applyFill="1" applyBorder="1" applyAlignment="1">
      <alignment horizontal="justify" vertical="center" wrapText="1"/>
    </xf>
    <xf numFmtId="0" fontId="13" fillId="0" borderId="13" xfId="5" applyNumberFormat="1" applyFont="1" applyFill="1" applyBorder="1" applyAlignment="1">
      <alignment horizontal="justify" vertical="center" wrapText="1"/>
    </xf>
    <xf numFmtId="0" fontId="13" fillId="0" borderId="23" xfId="5" applyNumberFormat="1" applyFont="1" applyFill="1" applyBorder="1" applyAlignment="1">
      <alignment horizontal="justify" vertical="center" wrapText="1"/>
    </xf>
    <xf numFmtId="0" fontId="13" fillId="0" borderId="72" xfId="5" applyNumberFormat="1" applyFont="1" applyFill="1" applyBorder="1" applyAlignment="1">
      <alignment horizontal="center" vertical="center" wrapText="1"/>
    </xf>
    <xf numFmtId="0" fontId="13" fillId="0" borderId="62" xfId="5" applyNumberFormat="1" applyFont="1" applyFill="1" applyBorder="1" applyAlignment="1">
      <alignment horizontal="center" vertical="center" wrapText="1"/>
    </xf>
    <xf numFmtId="0" fontId="13" fillId="0" borderId="63" xfId="5" applyNumberFormat="1" applyFont="1" applyFill="1" applyBorder="1" applyAlignment="1">
      <alignment horizontal="center" vertical="center" wrapText="1"/>
    </xf>
    <xf numFmtId="0" fontId="13" fillId="0" borderId="8" xfId="5" applyNumberFormat="1" applyFont="1" applyFill="1" applyBorder="1" applyAlignment="1">
      <alignment horizontal="center" vertical="center" wrapText="1"/>
    </xf>
    <xf numFmtId="0" fontId="13" fillId="0" borderId="7" xfId="5" applyNumberFormat="1" applyFont="1" applyFill="1" applyBorder="1" applyAlignment="1">
      <alignment horizontal="center" vertical="center" wrapText="1"/>
    </xf>
    <xf numFmtId="0" fontId="13" fillId="0" borderId="31" xfId="5" applyNumberFormat="1" applyFont="1" applyFill="1" applyBorder="1" applyAlignment="1">
      <alignment horizontal="center" vertical="center" wrapText="1"/>
    </xf>
    <xf numFmtId="0" fontId="23" fillId="8" borderId="38" xfId="0" applyFont="1" applyFill="1" applyBorder="1" applyAlignment="1">
      <alignment horizontal="center" vertical="center" wrapText="1"/>
    </xf>
    <xf numFmtId="0" fontId="23" fillId="8" borderId="39"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23" fillId="8" borderId="39" xfId="0" applyFont="1" applyFill="1" applyBorder="1" applyAlignment="1">
      <alignment horizontal="center" vertical="center"/>
    </xf>
    <xf numFmtId="0" fontId="23" fillId="8" borderId="40" xfId="0" applyFont="1" applyFill="1" applyBorder="1" applyAlignment="1">
      <alignment horizontal="center" vertical="center"/>
    </xf>
    <xf numFmtId="0" fontId="22" fillId="0" borderId="1" xfId="3" applyFont="1" applyBorder="1" applyAlignment="1">
      <alignment horizontal="center"/>
    </xf>
    <xf numFmtId="0" fontId="22" fillId="0" borderId="2" xfId="3" applyFont="1" applyBorder="1" applyAlignment="1">
      <alignment horizontal="center"/>
    </xf>
    <xf numFmtId="0" fontId="22" fillId="0" borderId="4" xfId="3" applyFont="1" applyBorder="1" applyAlignment="1">
      <alignment horizontal="center" wrapText="1"/>
    </xf>
    <xf numFmtId="0" fontId="22" fillId="0" borderId="13" xfId="3" applyFont="1" applyBorder="1" applyAlignment="1">
      <alignment horizontal="center" wrapText="1"/>
    </xf>
    <xf numFmtId="0" fontId="22" fillId="0" borderId="3" xfId="3" applyFont="1" applyBorder="1" applyAlignment="1">
      <alignment horizontal="center" wrapText="1"/>
    </xf>
    <xf numFmtId="0" fontId="22" fillId="0" borderId="23" xfId="3" applyFont="1" applyBorder="1" applyAlignment="1">
      <alignment horizontal="center" wrapText="1"/>
    </xf>
    <xf numFmtId="0" fontId="22" fillId="0" borderId="6" xfId="3" applyFont="1" applyBorder="1" applyAlignment="1">
      <alignment horizontal="center"/>
    </xf>
    <xf numFmtId="0" fontId="22" fillId="0" borderId="7" xfId="3" applyFont="1" applyBorder="1" applyAlignment="1">
      <alignment horizontal="center"/>
    </xf>
    <xf numFmtId="0" fontId="22" fillId="0" borderId="9" xfId="3" applyFont="1" applyBorder="1" applyAlignment="1">
      <alignment horizontal="center"/>
    </xf>
    <xf numFmtId="0" fontId="22" fillId="0" borderId="62" xfId="3" applyFont="1" applyBorder="1" applyAlignment="1">
      <alignment horizontal="center"/>
    </xf>
    <xf numFmtId="0" fontId="22" fillId="0" borderId="8" xfId="3" applyFont="1" applyBorder="1" applyAlignment="1">
      <alignment horizontal="center"/>
    </xf>
    <xf numFmtId="0" fontId="22" fillId="0" borderId="63" xfId="3" applyFont="1" applyBorder="1" applyAlignment="1">
      <alignment horizontal="center"/>
    </xf>
    <xf numFmtId="173" fontId="6" fillId="0" borderId="53" xfId="0" applyNumberFormat="1" applyFont="1" applyBorder="1" applyAlignment="1">
      <alignment horizontal="center" vertical="center" wrapText="1"/>
    </xf>
    <xf numFmtId="0" fontId="25" fillId="0" borderId="54" xfId="3" applyFont="1" applyBorder="1" applyAlignment="1">
      <alignment horizontal="center" vertical="center" wrapText="1"/>
    </xf>
    <xf numFmtId="9" fontId="5" fillId="0" borderId="61" xfId="3" applyNumberFormat="1" applyFont="1" applyBorder="1" applyAlignment="1">
      <alignment horizontal="center" vertical="center"/>
    </xf>
    <xf numFmtId="0" fontId="5" fillId="0" borderId="59" xfId="3" applyFont="1" applyBorder="1" applyAlignment="1">
      <alignment horizontal="center" vertical="center"/>
    </xf>
    <xf numFmtId="0" fontId="5" fillId="0" borderId="56" xfId="3" applyFont="1" applyBorder="1" applyAlignment="1">
      <alignment horizontal="center" vertical="center"/>
    </xf>
    <xf numFmtId="0" fontId="5" fillId="0" borderId="4" xfId="3" applyFont="1" applyBorder="1" applyAlignment="1">
      <alignment horizontal="center" vertical="center"/>
    </xf>
    <xf numFmtId="0" fontId="5" fillId="0" borderId="13" xfId="3" applyFont="1" applyBorder="1" applyAlignment="1">
      <alignment horizontal="center" vertical="center"/>
    </xf>
    <xf numFmtId="0" fontId="5" fillId="0" borderId="3" xfId="3" applyFont="1" applyBorder="1" applyAlignment="1">
      <alignment horizontal="center" vertical="center"/>
    </xf>
    <xf numFmtId="0" fontId="25" fillId="0" borderId="4" xfId="3" applyFont="1" applyBorder="1" applyAlignment="1">
      <alignment horizontal="center" vertical="center" wrapText="1"/>
    </xf>
    <xf numFmtId="0" fontId="25" fillId="0" borderId="13" xfId="3" applyFont="1" applyBorder="1" applyAlignment="1">
      <alignment horizontal="center" vertical="center" wrapText="1"/>
    </xf>
    <xf numFmtId="0" fontId="25" fillId="0" borderId="23" xfId="3" applyFont="1" applyBorder="1" applyAlignment="1">
      <alignment horizontal="center" vertical="center" wrapText="1"/>
    </xf>
    <xf numFmtId="0" fontId="25" fillId="0" borderId="7" xfId="3" applyFont="1" applyBorder="1" applyAlignment="1">
      <alignment horizontal="center" vertical="center" wrapText="1"/>
    </xf>
    <xf numFmtId="0" fontId="3" fillId="6" borderId="38" xfId="3" applyFont="1" applyFill="1" applyBorder="1" applyAlignment="1">
      <alignment horizontal="center" vertical="center" wrapText="1"/>
    </xf>
    <xf numFmtId="0" fontId="3" fillId="6" borderId="39" xfId="3" applyFont="1" applyFill="1" applyBorder="1" applyAlignment="1">
      <alignment horizontal="center" vertical="center" wrapText="1"/>
    </xf>
    <xf numFmtId="0" fontId="3" fillId="6" borderId="40" xfId="3" applyFont="1" applyFill="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6" fillId="0" borderId="50" xfId="3" applyFont="1" applyBorder="1" applyAlignment="1">
      <alignment horizontal="center" vertical="center" wrapText="1"/>
    </xf>
    <xf numFmtId="0" fontId="6" fillId="0" borderId="0" xfId="3" applyFont="1" applyAlignment="1">
      <alignment horizontal="center" vertical="center" wrapText="1"/>
    </xf>
    <xf numFmtId="0" fontId="6" fillId="0" borderId="51" xfId="3" applyFont="1" applyBorder="1" applyAlignment="1">
      <alignment horizontal="center" vertical="center" wrapText="1"/>
    </xf>
    <xf numFmtId="0" fontId="6" fillId="0" borderId="38" xfId="3" applyFont="1" applyBorder="1" applyAlignment="1">
      <alignment horizontal="center" vertical="center" wrapText="1"/>
    </xf>
    <xf numFmtId="0" fontId="6" fillId="0" borderId="39" xfId="3" applyFont="1" applyBorder="1" applyAlignment="1">
      <alignment horizontal="center" vertical="center" wrapText="1"/>
    </xf>
    <xf numFmtId="0" fontId="6" fillId="0" borderId="40" xfId="3" applyFont="1" applyBorder="1" applyAlignment="1">
      <alignment horizontal="center" vertical="center" wrapText="1"/>
    </xf>
    <xf numFmtId="0" fontId="24" fillId="8" borderId="34" xfId="0" applyFont="1" applyFill="1" applyBorder="1" applyAlignment="1">
      <alignment horizontal="center" vertical="center" wrapText="1"/>
    </xf>
    <xf numFmtId="0" fontId="24" fillId="8" borderId="35" xfId="0" applyFont="1" applyFill="1" applyBorder="1" applyAlignment="1">
      <alignment horizontal="center" vertical="center" wrapText="1"/>
    </xf>
    <xf numFmtId="0" fontId="24" fillId="8" borderId="36" xfId="0" applyFont="1" applyFill="1" applyBorder="1" applyAlignment="1">
      <alignment horizontal="center" vertical="center" wrapText="1"/>
    </xf>
    <xf numFmtId="0" fontId="24" fillId="8" borderId="50" xfId="0" applyFont="1" applyFill="1" applyBorder="1" applyAlignment="1">
      <alignment horizontal="center" vertical="center" wrapText="1"/>
    </xf>
    <xf numFmtId="0" fontId="24" fillId="8" borderId="0" xfId="0" applyFont="1" applyFill="1" applyAlignment="1">
      <alignment horizontal="center" vertical="center" wrapText="1"/>
    </xf>
    <xf numFmtId="0" fontId="24" fillId="8" borderId="51" xfId="0" applyFont="1" applyFill="1" applyBorder="1" applyAlignment="1">
      <alignment horizontal="center" vertical="center" wrapText="1"/>
    </xf>
    <xf numFmtId="0" fontId="24" fillId="8" borderId="38" xfId="0" applyFont="1" applyFill="1" applyBorder="1" applyAlignment="1">
      <alignment horizontal="center" vertical="center" wrapText="1"/>
    </xf>
    <xf numFmtId="0" fontId="24" fillId="8" borderId="39" xfId="0" applyFont="1" applyFill="1" applyBorder="1" applyAlignment="1">
      <alignment horizontal="center" vertical="center" wrapText="1"/>
    </xf>
    <xf numFmtId="0" fontId="24" fillId="8" borderId="40" xfId="0" applyFont="1" applyFill="1" applyBorder="1" applyAlignment="1">
      <alignment horizontal="center" vertical="center" wrapText="1"/>
    </xf>
    <xf numFmtId="0" fontId="6" fillId="0" borderId="1" xfId="5" applyNumberFormat="1" applyFont="1" applyFill="1" applyBorder="1" applyAlignment="1">
      <alignment horizontal="left" vertical="center" wrapText="1"/>
    </xf>
    <xf numFmtId="0" fontId="6" fillId="0" borderId="2" xfId="5" applyNumberFormat="1" applyFont="1" applyFill="1" applyBorder="1" applyAlignment="1">
      <alignment horizontal="left" vertical="center" wrapText="1"/>
    </xf>
    <xf numFmtId="0" fontId="6" fillId="0" borderId="30" xfId="5" applyNumberFormat="1" applyFont="1" applyFill="1" applyBorder="1" applyAlignment="1">
      <alignment horizontal="left" vertical="center" wrapText="1"/>
    </xf>
    <xf numFmtId="173" fontId="6" fillId="0" borderId="72" xfId="0" applyNumberFormat="1" applyFont="1" applyBorder="1" applyAlignment="1">
      <alignment horizontal="center" vertical="center" wrapText="1"/>
    </xf>
    <xf numFmtId="173" fontId="6" fillId="0" borderId="62" xfId="0" applyNumberFormat="1" applyFont="1" applyBorder="1" applyAlignment="1">
      <alignment horizontal="center" vertical="center" wrapText="1"/>
    </xf>
    <xf numFmtId="173" fontId="6" fillId="0" borderId="63" xfId="0" applyNumberFormat="1" applyFont="1" applyBorder="1" applyAlignment="1">
      <alignment horizontal="center" vertical="center" wrapText="1"/>
    </xf>
    <xf numFmtId="0" fontId="9" fillId="0" borderId="6" xfId="5" applyNumberFormat="1" applyFont="1" applyFill="1" applyBorder="1" applyAlignment="1">
      <alignment horizontal="center" vertical="center" wrapText="1"/>
    </xf>
    <xf numFmtId="0" fontId="9" fillId="0" borderId="7" xfId="5" applyNumberFormat="1" applyFont="1" applyFill="1" applyBorder="1" applyAlignment="1">
      <alignment horizontal="center" vertical="center" wrapText="1"/>
    </xf>
    <xf numFmtId="0" fontId="9" fillId="0" borderId="31" xfId="5" applyNumberFormat="1" applyFont="1" applyFill="1" applyBorder="1" applyAlignment="1">
      <alignment horizontal="center" vertical="center" wrapText="1"/>
    </xf>
    <xf numFmtId="0" fontId="9" fillId="0" borderId="0" xfId="5" applyNumberFormat="1" applyFont="1" applyFill="1" applyBorder="1" applyAlignment="1">
      <alignment horizontal="center" vertical="center" wrapText="1"/>
    </xf>
    <xf numFmtId="0" fontId="3" fillId="6" borderId="46" xfId="3" applyFont="1" applyFill="1" applyBorder="1" applyAlignment="1">
      <alignment horizontal="center"/>
    </xf>
    <xf numFmtId="0" fontId="3" fillId="6" borderId="47" xfId="3" applyFont="1" applyFill="1" applyBorder="1" applyAlignment="1">
      <alignment horizontal="center"/>
    </xf>
    <xf numFmtId="0" fontId="3" fillId="6" borderId="48" xfId="3" applyFont="1" applyFill="1" applyBorder="1" applyAlignment="1">
      <alignment horizontal="center"/>
    </xf>
    <xf numFmtId="0" fontId="6" fillId="6" borderId="41" xfId="3" applyFont="1" applyFill="1" applyBorder="1" applyAlignment="1">
      <alignment horizontal="center"/>
    </xf>
    <xf numFmtId="0" fontId="6" fillId="6" borderId="42" xfId="3" applyFont="1" applyFill="1" applyBorder="1" applyAlignment="1">
      <alignment horizontal="center"/>
    </xf>
    <xf numFmtId="0" fontId="6" fillId="6" borderId="43" xfId="3" applyFont="1" applyFill="1" applyBorder="1" applyAlignment="1">
      <alignment horizontal="center"/>
    </xf>
    <xf numFmtId="0" fontId="3" fillId="6" borderId="1"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30"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1" fillId="6" borderId="52" xfId="0" applyFont="1" applyFill="1" applyBorder="1" applyAlignment="1">
      <alignment horizontal="center" vertical="center" wrapText="1"/>
    </xf>
    <xf numFmtId="0" fontId="31" fillId="6" borderId="6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6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10" xfId="0" applyFont="1" applyFill="1" applyBorder="1" applyAlignment="1">
      <alignment horizontal="center" vertical="center" wrapText="1"/>
    </xf>
    <xf numFmtId="9" fontId="7" fillId="0" borderId="7" xfId="3" applyNumberFormat="1" applyFont="1" applyBorder="1" applyAlignment="1">
      <alignment horizontal="center"/>
    </xf>
    <xf numFmtId="0" fontId="7" fillId="0" borderId="7" xfId="3" applyFont="1" applyBorder="1" applyAlignment="1">
      <alignment horizontal="center"/>
    </xf>
    <xf numFmtId="167" fontId="7" fillId="0" borderId="7" xfId="3" applyNumberFormat="1" applyFont="1" applyBorder="1" applyAlignment="1">
      <alignment horizontal="center"/>
    </xf>
    <xf numFmtId="0" fontId="3" fillId="2" borderId="5" xfId="3" applyFont="1" applyFill="1" applyBorder="1" applyAlignment="1">
      <alignment horizontal="center" vertical="center"/>
    </xf>
    <xf numFmtId="0" fontId="3" fillId="2" borderId="13" xfId="3" applyFont="1" applyFill="1" applyBorder="1" applyAlignment="1">
      <alignment horizontal="center" vertical="center"/>
    </xf>
    <xf numFmtId="0" fontId="3" fillId="2" borderId="3" xfId="3" applyFont="1" applyFill="1" applyBorder="1" applyAlignment="1">
      <alignment horizontal="center" vertical="center"/>
    </xf>
    <xf numFmtId="0" fontId="3" fillId="3" borderId="4" xfId="3" applyFont="1" applyFill="1" applyBorder="1" applyAlignment="1">
      <alignment horizontal="center" vertical="center"/>
    </xf>
    <xf numFmtId="0" fontId="3" fillId="3" borderId="13" xfId="3" applyFont="1" applyFill="1" applyBorder="1" applyAlignment="1">
      <alignment horizontal="center" vertical="center"/>
    </xf>
    <xf numFmtId="0" fontId="3" fillId="3" borderId="3" xfId="3" applyFont="1" applyFill="1" applyBorder="1" applyAlignment="1">
      <alignment horizontal="center" vertical="center"/>
    </xf>
    <xf numFmtId="0" fontId="3" fillId="4" borderId="4" xfId="3" applyFont="1" applyFill="1" applyBorder="1" applyAlignment="1">
      <alignment horizontal="center" vertical="center"/>
    </xf>
    <xf numFmtId="0" fontId="3" fillId="4" borderId="13" xfId="3" applyFont="1" applyFill="1" applyBorder="1" applyAlignment="1">
      <alignment horizontal="center" vertical="center"/>
    </xf>
    <xf numFmtId="0" fontId="6" fillId="0" borderId="41" xfId="8" applyFont="1" applyBorder="1" applyAlignment="1">
      <alignment horizontal="center" vertical="center" wrapText="1"/>
    </xf>
    <xf numFmtId="0" fontId="13" fillId="0" borderId="42" xfId="8" applyFont="1" applyBorder="1" applyAlignment="1">
      <alignment horizontal="center" vertical="center" wrapText="1"/>
    </xf>
    <xf numFmtId="0" fontId="13" fillId="0" borderId="43" xfId="8" applyFont="1" applyBorder="1" applyAlignment="1">
      <alignment horizontal="center" vertical="center" wrapText="1"/>
    </xf>
    <xf numFmtId="9" fontId="7" fillId="0" borderId="41" xfId="8" applyNumberFormat="1" applyFont="1" applyBorder="1" applyAlignment="1">
      <alignment horizontal="center" vertical="center" wrapText="1"/>
    </xf>
    <xf numFmtId="0" fontId="7" fillId="0" borderId="49" xfId="8" applyFont="1" applyBorder="1" applyAlignment="1">
      <alignment horizontal="center" vertical="center" wrapText="1"/>
    </xf>
    <xf numFmtId="0" fontId="3" fillId="6" borderId="41" xfId="3" applyFont="1" applyFill="1" applyBorder="1" applyAlignment="1">
      <alignment horizontal="center" vertical="center" wrapText="1"/>
    </xf>
    <xf numFmtId="0" fontId="3" fillId="6" borderId="42" xfId="3" applyFont="1" applyFill="1" applyBorder="1" applyAlignment="1">
      <alignment horizontal="center" vertical="center" wrapText="1"/>
    </xf>
    <xf numFmtId="0" fontId="3" fillId="6" borderId="49" xfId="3" applyFont="1" applyFill="1" applyBorder="1" applyAlignment="1">
      <alignment horizontal="center" vertical="center" wrapText="1"/>
    </xf>
    <xf numFmtId="0" fontId="19" fillId="0" borderId="75" xfId="8" applyFont="1" applyBorder="1" applyAlignment="1">
      <alignment horizontal="center" vertical="center" wrapText="1"/>
    </xf>
    <xf numFmtId="0" fontId="9" fillId="0" borderId="28" xfId="8" applyBorder="1" applyAlignment="1">
      <alignment horizontal="center" vertical="center" wrapText="1"/>
    </xf>
    <xf numFmtId="0" fontId="9" fillId="0" borderId="11" xfId="8" applyBorder="1" applyAlignment="1">
      <alignment horizontal="center" vertical="center" wrapText="1"/>
    </xf>
    <xf numFmtId="0" fontId="9" fillId="0" borderId="29" xfId="8" applyBorder="1" applyAlignment="1">
      <alignment horizontal="center" vertical="center" wrapText="1"/>
    </xf>
    <xf numFmtId="0" fontId="9" fillId="0" borderId="10"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29" xfId="3" applyFont="1" applyBorder="1" applyAlignment="1">
      <alignment horizontal="center" vertical="center" wrapText="1"/>
    </xf>
    <xf numFmtId="49" fontId="7" fillId="0" borderId="34" xfId="3" applyNumberFormat="1" applyFont="1" applyBorder="1" applyAlignment="1">
      <alignment horizontal="center" vertical="center" wrapText="1"/>
    </xf>
    <xf numFmtId="49" fontId="7" fillId="0" borderId="35" xfId="3" applyNumberFormat="1" applyFont="1" applyBorder="1" applyAlignment="1">
      <alignment horizontal="center" vertical="center" wrapText="1"/>
    </xf>
    <xf numFmtId="49" fontId="7" fillId="0" borderId="36" xfId="3" applyNumberFormat="1" applyFont="1" applyBorder="1" applyAlignment="1">
      <alignment horizontal="center" vertical="center" wrapText="1"/>
    </xf>
    <xf numFmtId="49" fontId="7" fillId="0" borderId="38" xfId="3" applyNumberFormat="1" applyFont="1" applyBorder="1" applyAlignment="1">
      <alignment horizontal="center" vertical="center" wrapText="1"/>
    </xf>
    <xf numFmtId="49" fontId="7" fillId="0" borderId="39" xfId="3" applyNumberFormat="1" applyFont="1" applyBorder="1" applyAlignment="1">
      <alignment horizontal="center" vertical="center" wrapText="1"/>
    </xf>
    <xf numFmtId="49" fontId="7" fillId="0" borderId="40" xfId="3" applyNumberFormat="1" applyFont="1" applyBorder="1" applyAlignment="1">
      <alignment horizontal="center" vertical="center" wrapText="1"/>
    </xf>
    <xf numFmtId="9" fontId="7" fillId="0" borderId="3" xfId="8" applyNumberFormat="1" applyFont="1" applyBorder="1" applyAlignment="1">
      <alignment horizontal="center" vertical="center" wrapText="1"/>
    </xf>
    <xf numFmtId="9" fontId="7" fillId="0" borderId="2" xfId="8" applyNumberFormat="1" applyFont="1" applyBorder="1" applyAlignment="1">
      <alignment horizontal="center" vertical="center" wrapText="1"/>
    </xf>
    <xf numFmtId="9" fontId="7" fillId="0" borderId="4" xfId="8" applyNumberFormat="1" applyFont="1" applyBorder="1" applyAlignment="1">
      <alignment horizontal="center" vertical="center" wrapText="1"/>
    </xf>
    <xf numFmtId="9" fontId="7" fillId="0" borderId="10" xfId="8" applyNumberFormat="1" applyFont="1" applyBorder="1" applyAlignment="1">
      <alignment horizontal="center" vertical="center" wrapText="1"/>
    </xf>
    <xf numFmtId="9" fontId="7" fillId="0" borderId="11" xfId="8" applyNumberFormat="1" applyFont="1" applyBorder="1" applyAlignment="1">
      <alignment horizontal="center" vertical="center" wrapText="1"/>
    </xf>
    <xf numFmtId="9" fontId="7" fillId="0" borderId="12" xfId="8" applyNumberFormat="1" applyFont="1" applyBorder="1" applyAlignment="1">
      <alignment horizontal="center" vertical="center" wrapText="1"/>
    </xf>
    <xf numFmtId="0" fontId="30" fillId="6" borderId="1" xfId="3" applyFont="1" applyFill="1" applyBorder="1" applyAlignment="1">
      <alignment horizontal="center" vertical="center" wrapText="1"/>
    </xf>
    <xf numFmtId="0" fontId="30" fillId="6" borderId="2" xfId="3" applyFont="1" applyFill="1" applyBorder="1" applyAlignment="1">
      <alignment horizontal="center" vertical="center" wrapText="1"/>
    </xf>
    <xf numFmtId="0" fontId="30" fillId="6" borderId="30" xfId="3" applyFont="1" applyFill="1" applyBorder="1" applyAlignment="1">
      <alignment horizontal="center" vertical="center" wrapText="1"/>
    </xf>
    <xf numFmtId="0" fontId="7" fillId="0" borderId="28" xfId="3" applyFont="1" applyBorder="1" applyAlignment="1">
      <alignment horizontal="center" vertical="center" wrapText="1"/>
    </xf>
    <xf numFmtId="0" fontId="7" fillId="0" borderId="11" xfId="3" applyFont="1" applyBorder="1" applyAlignment="1">
      <alignment horizontal="center" vertical="center" wrapText="1"/>
    </xf>
    <xf numFmtId="0" fontId="7" fillId="0" borderId="29" xfId="3" applyFont="1" applyBorder="1" applyAlignment="1">
      <alignment horizontal="center" vertical="center" wrapText="1"/>
    </xf>
    <xf numFmtId="0" fontId="7" fillId="0" borderId="47" xfId="8" applyFont="1" applyBorder="1" applyAlignment="1">
      <alignment horizontal="center" vertical="center" wrapText="1"/>
    </xf>
    <xf numFmtId="0" fontId="7" fillId="0" borderId="48" xfId="8" applyFont="1" applyBorder="1" applyAlignment="1">
      <alignment horizontal="center" vertical="center" wrapText="1"/>
    </xf>
    <xf numFmtId="0" fontId="7" fillId="0" borderId="44" xfId="3" applyFont="1" applyBorder="1" applyAlignment="1">
      <alignment horizontal="center" vertical="center" wrapText="1"/>
    </xf>
    <xf numFmtId="0" fontId="7" fillId="0" borderId="14" xfId="3" applyFont="1" applyBorder="1" applyAlignment="1">
      <alignment horizontal="center" vertical="center" wrapText="1"/>
    </xf>
    <xf numFmtId="0" fontId="7" fillId="0" borderId="45" xfId="3" applyFont="1" applyBorder="1" applyAlignment="1">
      <alignment horizontal="center" vertical="center" wrapText="1"/>
    </xf>
    <xf numFmtId="0" fontId="5" fillId="0" borderId="9" xfId="3" applyFont="1" applyBorder="1" applyAlignment="1">
      <alignment horizontal="center"/>
    </xf>
    <xf numFmtId="0" fontId="5" fillId="0" borderId="62" xfId="3" applyFont="1" applyBorder="1" applyAlignment="1">
      <alignment horizontal="center"/>
    </xf>
    <xf numFmtId="0" fontId="5" fillId="0" borderId="8" xfId="3" applyFont="1" applyBorder="1" applyAlignment="1">
      <alignment horizontal="center"/>
    </xf>
    <xf numFmtId="0" fontId="5" fillId="0" borderId="63" xfId="3" applyFont="1" applyBorder="1" applyAlignment="1">
      <alignment horizontal="center"/>
    </xf>
    <xf numFmtId="0" fontId="5" fillId="0" borderId="12" xfId="3" applyFont="1" applyBorder="1" applyAlignment="1">
      <alignment horizontal="center"/>
    </xf>
    <xf numFmtId="0" fontId="5" fillId="0" borderId="14" xfId="3" applyFont="1" applyBorder="1" applyAlignment="1">
      <alignment horizontal="center"/>
    </xf>
    <xf numFmtId="0" fontId="5" fillId="0" borderId="10" xfId="3" applyFont="1" applyBorder="1" applyAlignment="1">
      <alignment horizontal="center"/>
    </xf>
    <xf numFmtId="0" fontId="5" fillId="0" borderId="45" xfId="3" applyFont="1" applyBorder="1" applyAlignment="1">
      <alignment horizont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9" fontId="5" fillId="0" borderId="2" xfId="3" applyNumberFormat="1" applyFont="1" applyBorder="1" applyAlignment="1">
      <alignment horizontal="center" vertical="center"/>
    </xf>
    <xf numFmtId="9" fontId="5" fillId="0" borderId="75" xfId="3" applyNumberFormat="1" applyFont="1" applyBorder="1" applyAlignment="1">
      <alignment horizontal="center" vertical="center"/>
    </xf>
    <xf numFmtId="9" fontId="5" fillId="0" borderId="42" xfId="3" applyNumberFormat="1" applyFont="1" applyBorder="1" applyAlignment="1">
      <alignment horizontal="center" vertical="center"/>
    </xf>
    <xf numFmtId="9" fontId="5" fillId="0" borderId="49" xfId="3" applyNumberFormat="1" applyFont="1" applyBorder="1" applyAlignment="1">
      <alignment horizontal="center" vertical="center"/>
    </xf>
    <xf numFmtId="0" fontId="22" fillId="0" borderId="11" xfId="3" applyFont="1" applyBorder="1" applyAlignment="1">
      <alignment horizontal="justify" vertical="center" wrapText="1"/>
    </xf>
    <xf numFmtId="0" fontId="18" fillId="6" borderId="46" xfId="3" applyFont="1" applyFill="1" applyBorder="1" applyAlignment="1">
      <alignment horizontal="center"/>
    </xf>
    <xf numFmtId="0" fontId="18" fillId="6" borderId="47" xfId="3" applyFont="1" applyFill="1" applyBorder="1" applyAlignment="1">
      <alignment horizontal="center"/>
    </xf>
    <xf numFmtId="0" fontId="18" fillId="6" borderId="48" xfId="3" applyFont="1" applyFill="1" applyBorder="1" applyAlignment="1">
      <alignment horizontal="center"/>
    </xf>
    <xf numFmtId="0" fontId="9" fillId="6" borderId="42" xfId="3" applyFont="1" applyFill="1" applyBorder="1" applyAlignment="1">
      <alignment horizontal="center"/>
    </xf>
    <xf numFmtId="0" fontId="9" fillId="6" borderId="43" xfId="3" applyFont="1" applyFill="1" applyBorder="1" applyAlignment="1">
      <alignment horizontal="center"/>
    </xf>
    <xf numFmtId="0" fontId="18" fillId="6" borderId="34" xfId="3" applyFont="1" applyFill="1" applyBorder="1" applyAlignment="1">
      <alignment horizontal="center" vertical="center" wrapText="1"/>
    </xf>
    <xf numFmtId="0" fontId="18" fillId="6" borderId="35" xfId="3" applyFont="1" applyFill="1" applyBorder="1" applyAlignment="1">
      <alignment horizontal="center" vertical="center" wrapText="1"/>
    </xf>
    <xf numFmtId="0" fontId="18" fillId="6" borderId="36" xfId="3" applyFont="1" applyFill="1" applyBorder="1" applyAlignment="1">
      <alignment horizontal="center" vertical="center" wrapText="1"/>
    </xf>
    <xf numFmtId="0" fontId="18" fillId="6" borderId="50" xfId="3" applyFont="1" applyFill="1" applyBorder="1" applyAlignment="1">
      <alignment horizontal="center" vertical="center" wrapText="1"/>
    </xf>
    <xf numFmtId="0" fontId="18" fillId="6" borderId="0" xfId="3" applyFont="1" applyFill="1" applyAlignment="1">
      <alignment horizontal="center" vertical="center" wrapText="1"/>
    </xf>
    <xf numFmtId="0" fontId="18" fillId="6" borderId="51" xfId="3" applyFont="1" applyFill="1" applyBorder="1" applyAlignment="1">
      <alignment horizontal="center" vertical="center" wrapText="1"/>
    </xf>
    <xf numFmtId="0" fontId="9" fillId="0" borderId="34" xfId="3" applyFont="1" applyBorder="1" applyAlignment="1">
      <alignment horizontal="center" vertical="center" wrapText="1"/>
    </xf>
    <xf numFmtId="0" fontId="9" fillId="0" borderId="35" xfId="3" applyFont="1" applyBorder="1" applyAlignment="1">
      <alignment horizontal="center" vertical="center" wrapText="1"/>
    </xf>
    <xf numFmtId="0" fontId="9" fillId="0" borderId="36" xfId="3" applyFont="1" applyBorder="1" applyAlignment="1">
      <alignment horizontal="center" vertical="center" wrapText="1"/>
    </xf>
    <xf numFmtId="0" fontId="9" fillId="0" borderId="50" xfId="3" applyFont="1" applyBorder="1" applyAlignment="1">
      <alignment horizontal="center" vertical="center" wrapText="1"/>
    </xf>
    <xf numFmtId="0" fontId="9" fillId="0" borderId="0" xfId="3" applyFont="1" applyAlignment="1">
      <alignment horizontal="center" vertical="center" wrapText="1"/>
    </xf>
    <xf numFmtId="0" fontId="9" fillId="0" borderId="51" xfId="3" applyFont="1" applyBorder="1" applyAlignment="1">
      <alignment horizontal="center" vertical="center" wrapText="1"/>
    </xf>
    <xf numFmtId="0" fontId="9" fillId="0" borderId="38" xfId="3" applyFont="1" applyBorder="1" applyAlignment="1">
      <alignment horizontal="center" vertical="center" wrapText="1"/>
    </xf>
    <xf numFmtId="0" fontId="9" fillId="0" borderId="39" xfId="3" applyFont="1" applyBorder="1" applyAlignment="1">
      <alignment horizontal="center" vertical="center" wrapText="1"/>
    </xf>
    <xf numFmtId="0" fontId="9" fillId="0" borderId="40" xfId="3" applyFont="1" applyBorder="1" applyAlignment="1">
      <alignment horizontal="center" vertical="center" wrapText="1"/>
    </xf>
    <xf numFmtId="0" fontId="18" fillId="6" borderId="1"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30" xfId="0" applyFont="1" applyFill="1" applyBorder="1" applyAlignment="1">
      <alignment horizontal="center" vertical="center" wrapText="1"/>
    </xf>
    <xf numFmtId="0" fontId="13" fillId="0" borderId="5" xfId="5" applyNumberFormat="1" applyFont="1" applyFill="1" applyBorder="1" applyAlignment="1">
      <alignment horizontal="justify" vertical="top" wrapText="1"/>
    </xf>
    <xf numFmtId="0" fontId="13" fillId="0" borderId="13" xfId="5" applyNumberFormat="1" applyFont="1" applyFill="1" applyBorder="1" applyAlignment="1">
      <alignment horizontal="justify" vertical="top" wrapText="1"/>
    </xf>
    <xf numFmtId="0" fontId="13" fillId="0" borderId="23" xfId="5" applyNumberFormat="1" applyFont="1" applyFill="1" applyBorder="1" applyAlignment="1">
      <alignment horizontal="justify" vertical="top" wrapText="1"/>
    </xf>
    <xf numFmtId="0" fontId="9" fillId="0" borderId="26" xfId="5" applyNumberFormat="1" applyFont="1" applyFill="1" applyBorder="1" applyAlignment="1">
      <alignment horizontal="center" vertical="center" wrapText="1"/>
    </xf>
    <xf numFmtId="0" fontId="9" fillId="0" borderId="25" xfId="5" applyNumberFormat="1" applyFont="1" applyFill="1" applyBorder="1" applyAlignment="1">
      <alignment horizontal="center" vertical="center" wrapText="1"/>
    </xf>
    <xf numFmtId="0" fontId="9" fillId="0" borderId="73" xfId="5" applyNumberFormat="1" applyFont="1" applyFill="1" applyBorder="1" applyAlignment="1">
      <alignment horizontal="center" vertical="center" wrapText="1"/>
    </xf>
    <xf numFmtId="9" fontId="6" fillId="7" borderId="41" xfId="8" applyNumberFormat="1" applyFont="1" applyFill="1" applyBorder="1" applyAlignment="1">
      <alignment horizontal="center" vertical="center" wrapText="1"/>
    </xf>
    <xf numFmtId="0" fontId="6" fillId="7" borderId="49" xfId="8" applyFont="1" applyFill="1" applyBorder="1" applyAlignment="1">
      <alignment horizontal="center" vertical="center" wrapText="1"/>
    </xf>
    <xf numFmtId="9" fontId="6" fillId="7" borderId="42" xfId="8" applyNumberFormat="1" applyFont="1" applyFill="1" applyBorder="1" applyAlignment="1">
      <alignment horizontal="center" vertical="center" wrapText="1"/>
    </xf>
    <xf numFmtId="9" fontId="6" fillId="7" borderId="43" xfId="8" applyNumberFormat="1" applyFont="1" applyFill="1" applyBorder="1" applyAlignment="1">
      <alignment horizontal="center" vertical="center" wrapText="1"/>
    </xf>
    <xf numFmtId="0" fontId="6" fillId="0" borderId="10" xfId="3" applyFont="1" applyBorder="1" applyAlignment="1">
      <alignment horizontal="center"/>
    </xf>
    <xf numFmtId="9" fontId="6" fillId="7" borderId="49" xfId="8" applyNumberFormat="1" applyFont="1" applyFill="1" applyBorder="1" applyAlignment="1">
      <alignment horizontal="center" vertical="center" wrapText="1"/>
    </xf>
    <xf numFmtId="0" fontId="3" fillId="6" borderId="7" xfId="0" applyFont="1" applyFill="1" applyBorder="1" applyAlignment="1">
      <alignment horizontal="center" vertical="center" wrapText="1"/>
    </xf>
    <xf numFmtId="173" fontId="6" fillId="0" borderId="7" xfId="0" applyNumberFormat="1" applyFont="1" applyBorder="1" applyAlignment="1">
      <alignment horizontal="center" vertical="center" wrapText="1"/>
    </xf>
    <xf numFmtId="0" fontId="6" fillId="0" borderId="7" xfId="5" applyNumberFormat="1" applyFont="1" applyFill="1" applyBorder="1" applyAlignment="1">
      <alignment horizontal="center" vertical="center" wrapText="1"/>
    </xf>
    <xf numFmtId="0" fontId="6" fillId="0" borderId="7" xfId="3" applyFont="1" applyBorder="1" applyAlignment="1">
      <alignment horizontal="center" vertical="center" wrapText="1"/>
    </xf>
    <xf numFmtId="0" fontId="5" fillId="0" borderId="7" xfId="3" applyFont="1" applyBorder="1" applyAlignment="1">
      <alignment horizontal="center" vertical="center" wrapText="1"/>
    </xf>
    <xf numFmtId="0" fontId="3" fillId="6" borderId="7" xfId="3" applyFont="1" applyFill="1" applyBorder="1" applyAlignment="1">
      <alignment horizontal="center"/>
    </xf>
    <xf numFmtId="0" fontId="6" fillId="6" borderId="7" xfId="3" applyFont="1" applyFill="1" applyBorder="1" applyAlignment="1">
      <alignment horizontal="center"/>
    </xf>
    <xf numFmtId="0" fontId="3" fillId="6" borderId="50" xfId="3" applyFont="1" applyFill="1" applyBorder="1" applyAlignment="1">
      <alignment horizontal="center" vertical="center" wrapText="1"/>
    </xf>
    <xf numFmtId="0" fontId="3" fillId="6" borderId="0" xfId="3" applyFont="1" applyFill="1" applyAlignment="1">
      <alignment horizontal="center" vertical="center" wrapText="1"/>
    </xf>
    <xf numFmtId="0" fontId="3" fillId="6" borderId="51" xfId="3"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7" xfId="0" applyFont="1" applyFill="1" applyBorder="1" applyAlignment="1">
      <alignment horizontal="center" vertical="center"/>
    </xf>
    <xf numFmtId="9" fontId="6" fillId="0" borderId="7" xfId="3" applyNumberFormat="1" applyFont="1" applyBorder="1" applyAlignment="1">
      <alignment horizontal="center" vertical="center" wrapText="1"/>
    </xf>
    <xf numFmtId="167" fontId="6" fillId="0" borderId="7" xfId="3" applyNumberFormat="1" applyFont="1" applyBorder="1" applyAlignment="1">
      <alignment horizontal="center" vertical="center" wrapText="1"/>
    </xf>
    <xf numFmtId="10" fontId="6" fillId="0" borderId="7" xfId="3" applyNumberFormat="1" applyFont="1" applyBorder="1" applyAlignment="1">
      <alignment horizontal="center" vertical="center" wrapText="1"/>
    </xf>
    <xf numFmtId="0" fontId="5" fillId="0" borderId="7" xfId="3" applyFont="1" applyBorder="1" applyAlignment="1">
      <alignment horizontal="center" vertical="center"/>
    </xf>
    <xf numFmtId="0" fontId="24" fillId="8" borderId="35" xfId="0" applyFont="1" applyFill="1" applyBorder="1" applyAlignment="1">
      <alignment horizontal="center" vertical="center"/>
    </xf>
    <xf numFmtId="0" fontId="24" fillId="8" borderId="36" xfId="0" applyFont="1" applyFill="1" applyBorder="1" applyAlignment="1">
      <alignment horizontal="center" vertical="center"/>
    </xf>
    <xf numFmtId="0" fontId="24" fillId="8" borderId="0" xfId="0" applyFont="1" applyFill="1" applyAlignment="1">
      <alignment horizontal="center" vertical="center"/>
    </xf>
    <xf numFmtId="0" fontId="24" fillId="8" borderId="51" xfId="0" applyFont="1" applyFill="1" applyBorder="1" applyAlignment="1">
      <alignment horizontal="center" vertical="center"/>
    </xf>
    <xf numFmtId="0" fontId="6" fillId="0" borderId="41" xfId="5" applyNumberFormat="1" applyFont="1" applyFill="1" applyBorder="1" applyAlignment="1">
      <alignment horizontal="justify" vertical="justify" wrapText="1"/>
    </xf>
    <xf numFmtId="0" fontId="6" fillId="0" borderId="42" xfId="5" applyNumberFormat="1" applyFont="1" applyFill="1" applyBorder="1" applyAlignment="1">
      <alignment horizontal="justify" vertical="justify" wrapText="1"/>
    </xf>
    <xf numFmtId="0" fontId="6" fillId="0" borderId="43" xfId="5" applyNumberFormat="1" applyFont="1" applyFill="1" applyBorder="1" applyAlignment="1">
      <alignment horizontal="justify" vertical="justify" wrapText="1"/>
    </xf>
    <xf numFmtId="0" fontId="3" fillId="6" borderId="41"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6" fillId="0" borderId="8" xfId="5" applyNumberFormat="1" applyFont="1" applyFill="1" applyBorder="1" applyAlignment="1">
      <alignment horizontal="center" vertical="center" wrapText="1"/>
    </xf>
    <xf numFmtId="0" fontId="6" fillId="0" borderId="31" xfId="5" applyNumberFormat="1" applyFont="1" applyFill="1" applyBorder="1" applyAlignment="1">
      <alignment horizontal="center" vertical="center" wrapText="1"/>
    </xf>
    <xf numFmtId="0" fontId="6" fillId="0" borderId="56" xfId="5" applyNumberFormat="1" applyFont="1" applyFill="1" applyBorder="1" applyAlignment="1">
      <alignment horizontal="center" vertical="center" wrapText="1"/>
    </xf>
    <xf numFmtId="0" fontId="6" fillId="0" borderId="54" xfId="5" applyNumberFormat="1" applyFont="1" applyFill="1" applyBorder="1" applyAlignment="1">
      <alignment horizontal="center" vertical="center" wrapText="1"/>
    </xf>
    <xf numFmtId="0" fontId="6" fillId="0" borderId="55" xfId="5" applyNumberFormat="1" applyFont="1" applyFill="1" applyBorder="1" applyAlignment="1">
      <alignment horizontal="center" vertical="center" wrapText="1"/>
    </xf>
    <xf numFmtId="0" fontId="6" fillId="0" borderId="44" xfId="8" applyFont="1" applyBorder="1" applyAlignment="1">
      <alignment horizontal="center" vertical="center" wrapText="1"/>
    </xf>
    <xf numFmtId="0" fontId="6" fillId="0" borderId="14" xfId="8" applyFont="1" applyBorder="1" applyAlignment="1">
      <alignment horizontal="center" vertical="center" wrapText="1"/>
    </xf>
    <xf numFmtId="0" fontId="6" fillId="0" borderId="10" xfId="8" applyFont="1" applyBorder="1" applyAlignment="1">
      <alignment horizontal="center" vertical="center" wrapText="1"/>
    </xf>
    <xf numFmtId="0" fontId="28" fillId="0" borderId="7" xfId="3" applyFont="1" applyBorder="1" applyAlignment="1">
      <alignment horizontal="center"/>
    </xf>
    <xf numFmtId="0" fontId="28" fillId="0" borderId="6" xfId="3" applyFont="1" applyBorder="1" applyAlignment="1">
      <alignment horizontal="center"/>
    </xf>
    <xf numFmtId="0" fontId="28" fillId="0" borderId="28" xfId="3" applyFont="1" applyBorder="1" applyAlignment="1">
      <alignment horizontal="center"/>
    </xf>
    <xf numFmtId="0" fontId="28" fillId="0" borderId="11" xfId="3" applyFont="1" applyBorder="1" applyAlignment="1">
      <alignment horizontal="center"/>
    </xf>
    <xf numFmtId="0" fontId="28" fillId="0" borderId="9" xfId="3" applyFont="1" applyBorder="1" applyAlignment="1">
      <alignment horizontal="center"/>
    </xf>
    <xf numFmtId="0" fontId="28" fillId="0" borderId="62" xfId="3" applyFont="1" applyBorder="1" applyAlignment="1">
      <alignment horizontal="center"/>
    </xf>
    <xf numFmtId="0" fontId="28" fillId="0" borderId="8" xfId="3" applyFont="1" applyBorder="1" applyAlignment="1">
      <alignment horizontal="center"/>
    </xf>
    <xf numFmtId="0" fontId="28" fillId="0" borderId="12" xfId="3" applyFont="1" applyBorder="1" applyAlignment="1">
      <alignment horizontal="center"/>
    </xf>
    <xf numFmtId="0" fontId="28" fillId="0" borderId="14" xfId="3" applyFont="1" applyBorder="1" applyAlignment="1">
      <alignment horizontal="center"/>
    </xf>
    <xf numFmtId="0" fontId="28" fillId="0" borderId="10" xfId="3" applyFont="1" applyBorder="1" applyAlignment="1">
      <alignment horizontal="center"/>
    </xf>
    <xf numFmtId="0" fontId="28" fillId="0" borderId="63" xfId="3" applyFont="1" applyBorder="1" applyAlignment="1">
      <alignment horizontal="center"/>
    </xf>
    <xf numFmtId="0" fontId="28" fillId="0" borderId="45" xfId="3" applyFont="1" applyBorder="1" applyAlignment="1">
      <alignment horizontal="center"/>
    </xf>
    <xf numFmtId="0" fontId="28" fillId="0" borderId="1" xfId="3" applyFont="1" applyBorder="1" applyAlignment="1">
      <alignment horizontal="center"/>
    </xf>
    <xf numFmtId="0" fontId="28" fillId="0" borderId="2" xfId="3" applyFont="1" applyBorder="1" applyAlignment="1">
      <alignment horizontal="center"/>
    </xf>
    <xf numFmtId="0" fontId="32" fillId="8" borderId="35" xfId="0" applyFont="1" applyFill="1" applyBorder="1" applyAlignment="1">
      <alignment horizontal="center" vertical="center"/>
    </xf>
    <xf numFmtId="0" fontId="32" fillId="8" borderId="36" xfId="0" applyFont="1" applyFill="1" applyBorder="1" applyAlignment="1">
      <alignment horizontal="center" vertical="center"/>
    </xf>
    <xf numFmtId="0" fontId="32" fillId="8" borderId="0" xfId="0" applyFont="1" applyFill="1" applyAlignment="1">
      <alignment horizontal="center" vertical="center"/>
    </xf>
    <xf numFmtId="0" fontId="32" fillId="8" borderId="51" xfId="0" applyFont="1" applyFill="1" applyBorder="1" applyAlignment="1">
      <alignment horizontal="center" vertical="center"/>
    </xf>
    <xf numFmtId="0" fontId="32" fillId="8" borderId="39" xfId="0" applyFont="1" applyFill="1" applyBorder="1" applyAlignment="1">
      <alignment horizontal="center" vertical="center"/>
    </xf>
    <xf numFmtId="0" fontId="32" fillId="8" borderId="40" xfId="0" applyFont="1" applyFill="1" applyBorder="1" applyAlignment="1">
      <alignment horizontal="center" vertical="center"/>
    </xf>
    <xf numFmtId="0" fontId="32" fillId="8" borderId="34" xfId="0" applyFont="1" applyFill="1" applyBorder="1" applyAlignment="1">
      <alignment horizontal="center" vertical="center" wrapText="1"/>
    </xf>
    <xf numFmtId="0" fontId="32" fillId="8" borderId="35" xfId="0" applyFont="1" applyFill="1" applyBorder="1" applyAlignment="1">
      <alignment horizontal="center" vertical="center" wrapText="1"/>
    </xf>
    <xf numFmtId="0" fontId="32" fillId="8" borderId="36" xfId="0" applyFont="1" applyFill="1" applyBorder="1" applyAlignment="1">
      <alignment horizontal="center" vertical="center" wrapText="1"/>
    </xf>
    <xf numFmtId="0" fontId="32" fillId="8" borderId="50" xfId="0" applyFont="1" applyFill="1" applyBorder="1" applyAlignment="1">
      <alignment horizontal="center" vertical="center" wrapText="1"/>
    </xf>
    <xf numFmtId="0" fontId="32" fillId="8" borderId="0" xfId="0" applyFont="1" applyFill="1" applyAlignment="1">
      <alignment horizontal="center" vertical="center" wrapText="1"/>
    </xf>
    <xf numFmtId="0" fontId="32" fillId="8" borderId="51" xfId="0" applyFont="1" applyFill="1" applyBorder="1" applyAlignment="1">
      <alignment horizontal="center" vertical="center" wrapText="1"/>
    </xf>
    <xf numFmtId="0" fontId="32" fillId="8" borderId="38"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40" xfId="0" applyFont="1" applyFill="1" applyBorder="1" applyAlignment="1">
      <alignment horizontal="center" vertical="center" wrapText="1"/>
    </xf>
    <xf numFmtId="0" fontId="28" fillId="0" borderId="4" xfId="3" applyFont="1" applyBorder="1" applyAlignment="1">
      <alignment horizontal="center" wrapText="1"/>
    </xf>
    <xf numFmtId="0" fontId="28" fillId="0" borderId="13" xfId="3" applyFont="1" applyBorder="1" applyAlignment="1">
      <alignment horizontal="center" wrapText="1"/>
    </xf>
    <xf numFmtId="0" fontId="28" fillId="0" borderId="3" xfId="3" applyFont="1" applyBorder="1" applyAlignment="1">
      <alignment horizontal="center" wrapText="1"/>
    </xf>
    <xf numFmtId="0" fontId="28" fillId="0" borderId="23" xfId="3" applyFont="1" applyBorder="1" applyAlignment="1">
      <alignment horizontal="center" wrapText="1"/>
    </xf>
    <xf numFmtId="0" fontId="9" fillId="6" borderId="41" xfId="3" applyFont="1" applyFill="1" applyBorder="1" applyAlignment="1">
      <alignment horizontal="center"/>
    </xf>
    <xf numFmtId="0" fontId="18" fillId="6" borderId="41" xfId="0" applyFont="1" applyFill="1" applyBorder="1" applyAlignment="1">
      <alignment horizontal="center" vertical="center" wrapText="1"/>
    </xf>
    <xf numFmtId="0" fontId="18" fillId="6" borderId="42" xfId="0" applyFont="1" applyFill="1" applyBorder="1" applyAlignment="1">
      <alignment horizontal="center" vertical="center" wrapText="1"/>
    </xf>
    <xf numFmtId="0" fontId="18" fillId="6" borderId="43" xfId="0" applyFont="1" applyFill="1" applyBorder="1" applyAlignment="1">
      <alignment horizontal="center" vertical="center" wrapText="1"/>
    </xf>
    <xf numFmtId="0" fontId="9" fillId="0" borderId="49" xfId="8" applyBorder="1" applyAlignment="1">
      <alignment horizontal="center" vertical="center" wrapText="1"/>
    </xf>
    <xf numFmtId="0" fontId="9" fillId="0" borderId="47" xfId="8" applyBorder="1" applyAlignment="1">
      <alignment horizontal="center" vertical="center" wrapText="1"/>
    </xf>
    <xf numFmtId="0" fontId="9" fillId="0" borderId="48" xfId="8" applyBorder="1" applyAlignment="1">
      <alignment horizontal="center" vertical="center" wrapText="1"/>
    </xf>
    <xf numFmtId="9" fontId="9" fillId="0" borderId="41" xfId="8" applyNumberFormat="1" applyBorder="1" applyAlignment="1">
      <alignment horizontal="center" vertical="center" wrapText="1"/>
    </xf>
    <xf numFmtId="0" fontId="9" fillId="0" borderId="44" xfId="8" applyBorder="1" applyAlignment="1">
      <alignment horizontal="center" vertical="center" wrapText="1"/>
    </xf>
    <xf numFmtId="0" fontId="9" fillId="0" borderId="14" xfId="8" applyBorder="1" applyAlignment="1">
      <alignment horizontal="center" vertical="center" wrapText="1"/>
    </xf>
    <xf numFmtId="0" fontId="9" fillId="0" borderId="10" xfId="8" applyBorder="1" applyAlignment="1">
      <alignment horizontal="center" vertical="center" wrapText="1"/>
    </xf>
    <xf numFmtId="0" fontId="9" fillId="0" borderId="8" xfId="5" applyNumberFormat="1" applyFont="1" applyFill="1" applyBorder="1" applyAlignment="1">
      <alignment horizontal="center" vertical="center" wrapText="1"/>
    </xf>
    <xf numFmtId="0" fontId="9" fillId="0" borderId="56" xfId="5" applyNumberFormat="1" applyFont="1" applyFill="1" applyBorder="1" applyAlignment="1">
      <alignment horizontal="center" vertical="center" wrapText="1"/>
    </xf>
    <xf numFmtId="0" fontId="9" fillId="0" borderId="54" xfId="5" applyNumberFormat="1" applyFont="1" applyFill="1" applyBorder="1" applyAlignment="1">
      <alignment horizontal="center" vertical="center" wrapText="1"/>
    </xf>
    <xf numFmtId="0" fontId="9" fillId="0" borderId="55" xfId="5" applyNumberFormat="1" applyFont="1" applyFill="1" applyBorder="1" applyAlignment="1">
      <alignment horizontal="center" vertical="center" wrapText="1"/>
    </xf>
    <xf numFmtId="0" fontId="9" fillId="0" borderId="44" xfId="3" applyFont="1" applyBorder="1" applyAlignment="1">
      <alignment horizontal="center" vertical="center"/>
    </xf>
    <xf numFmtId="0" fontId="9" fillId="0" borderId="14" xfId="3" applyFont="1" applyBorder="1" applyAlignment="1">
      <alignment horizontal="center" vertical="center"/>
    </xf>
    <xf numFmtId="0" fontId="9" fillId="0" borderId="10" xfId="3" applyFont="1" applyBorder="1" applyAlignment="1">
      <alignment horizontal="center" vertical="center"/>
    </xf>
    <xf numFmtId="0" fontId="9" fillId="7" borderId="41" xfId="8" applyFill="1" applyBorder="1" applyAlignment="1">
      <alignment horizontal="center" vertical="center" wrapText="1"/>
    </xf>
    <xf numFmtId="0" fontId="9" fillId="7" borderId="42" xfId="8" applyFill="1" applyBorder="1" applyAlignment="1">
      <alignment horizontal="center" vertical="center" wrapText="1"/>
    </xf>
    <xf numFmtId="0" fontId="9" fillId="7" borderId="43" xfId="8" applyFill="1" applyBorder="1" applyAlignment="1">
      <alignment horizontal="center" vertical="center" wrapText="1"/>
    </xf>
    <xf numFmtId="0" fontId="9" fillId="0" borderId="42" xfId="8" applyBorder="1" applyAlignment="1">
      <alignment horizontal="center" vertical="center" wrapText="1"/>
    </xf>
    <xf numFmtId="0" fontId="9" fillId="0" borderId="43" xfId="8" applyBorder="1" applyAlignment="1">
      <alignment horizontal="center" vertical="center" wrapText="1"/>
    </xf>
    <xf numFmtId="0" fontId="9" fillId="0" borderId="41" xfId="8" applyBorder="1" applyAlignment="1">
      <alignment horizontal="center" vertical="center" wrapText="1"/>
    </xf>
    <xf numFmtId="0" fontId="28" fillId="0" borderId="34" xfId="3" applyFont="1" applyBorder="1" applyAlignment="1">
      <alignment horizontal="center" vertical="center" wrapText="1"/>
    </xf>
    <xf numFmtId="0" fontId="28" fillId="0" borderId="35" xfId="3" applyFont="1" applyBorder="1" applyAlignment="1">
      <alignment horizontal="center" vertical="center"/>
    </xf>
    <xf numFmtId="0" fontId="28" fillId="0" borderId="36" xfId="3" applyFont="1" applyBorder="1" applyAlignment="1">
      <alignment horizontal="center" vertical="center"/>
    </xf>
    <xf numFmtId="0" fontId="28" fillId="0" borderId="38" xfId="3" applyFont="1" applyBorder="1" applyAlignment="1">
      <alignment horizontal="center" vertical="center"/>
    </xf>
    <xf numFmtId="0" fontId="28" fillId="0" borderId="39" xfId="3" applyFont="1" applyBorder="1" applyAlignment="1">
      <alignment horizontal="center" vertical="center"/>
    </xf>
    <xf numFmtId="0" fontId="28" fillId="0" borderId="40" xfId="3" applyFont="1" applyBorder="1" applyAlignment="1">
      <alignment horizontal="center" vertical="center"/>
    </xf>
    <xf numFmtId="9" fontId="9" fillId="0" borderId="42" xfId="8" applyNumberFormat="1" applyBorder="1" applyAlignment="1">
      <alignment horizontal="center" vertical="center" wrapText="1"/>
    </xf>
    <xf numFmtId="9" fontId="9" fillId="0" borderId="43" xfId="8" applyNumberFormat="1" applyBorder="1" applyAlignment="1">
      <alignment horizontal="center" vertical="center" wrapText="1"/>
    </xf>
    <xf numFmtId="49" fontId="9" fillId="0" borderId="34" xfId="3" applyNumberFormat="1" applyFont="1" applyBorder="1" applyAlignment="1">
      <alignment horizontal="center" vertical="center" wrapText="1"/>
    </xf>
    <xf numFmtId="49" fontId="9" fillId="0" borderId="35" xfId="3" applyNumberFormat="1" applyFont="1" applyBorder="1" applyAlignment="1">
      <alignment horizontal="center" vertical="center" wrapText="1"/>
    </xf>
    <xf numFmtId="49" fontId="9" fillId="0" borderId="36" xfId="3" applyNumberFormat="1" applyFont="1" applyBorder="1" applyAlignment="1">
      <alignment horizontal="center" vertical="center" wrapText="1"/>
    </xf>
    <xf numFmtId="49" fontId="9" fillId="0" borderId="38" xfId="3" applyNumberFormat="1" applyFont="1" applyBorder="1" applyAlignment="1">
      <alignment horizontal="center" vertical="center" wrapText="1"/>
    </xf>
    <xf numFmtId="49" fontId="9" fillId="0" borderId="39" xfId="3" applyNumberFormat="1" applyFont="1" applyBorder="1" applyAlignment="1">
      <alignment horizontal="center" vertical="center" wrapText="1"/>
    </xf>
    <xf numFmtId="49" fontId="9" fillId="0" borderId="40" xfId="3" applyNumberFormat="1" applyFont="1" applyBorder="1" applyAlignment="1">
      <alignment horizontal="center" vertical="center" wrapText="1"/>
    </xf>
    <xf numFmtId="0" fontId="9" fillId="0" borderId="45" xfId="3" applyFont="1" applyBorder="1" applyAlignment="1">
      <alignment horizontal="center" vertical="center"/>
    </xf>
    <xf numFmtId="0" fontId="18" fillId="7" borderId="34" xfId="3" applyFont="1" applyFill="1" applyBorder="1" applyAlignment="1">
      <alignment horizontal="center" vertical="center" wrapText="1"/>
    </xf>
    <xf numFmtId="0" fontId="18" fillId="7" borderId="35" xfId="3" applyFont="1" applyFill="1" applyBorder="1" applyAlignment="1">
      <alignment horizontal="center" vertical="center" wrapText="1"/>
    </xf>
    <xf numFmtId="0" fontId="18" fillId="7" borderId="36" xfId="3" applyFont="1" applyFill="1" applyBorder="1" applyAlignment="1">
      <alignment horizontal="center" vertical="center" wrapText="1"/>
    </xf>
    <xf numFmtId="0" fontId="18" fillId="7" borderId="38" xfId="3" applyFont="1" applyFill="1" applyBorder="1" applyAlignment="1">
      <alignment horizontal="center" vertical="center" wrapText="1"/>
    </xf>
    <xf numFmtId="0" fontId="18" fillId="7" borderId="39" xfId="3" applyFont="1" applyFill="1" applyBorder="1" applyAlignment="1">
      <alignment horizontal="center" vertical="center" wrapText="1"/>
    </xf>
    <xf numFmtId="0" fontId="18" fillId="7" borderId="40" xfId="3" applyFont="1" applyFill="1" applyBorder="1" applyAlignment="1">
      <alignment horizontal="center" vertical="center" wrapText="1"/>
    </xf>
    <xf numFmtId="9" fontId="9" fillId="0" borderId="3" xfId="8" applyNumberFormat="1" applyBorder="1" applyAlignment="1">
      <alignment horizontal="center" vertical="center" wrapText="1"/>
    </xf>
    <xf numFmtId="9" fontId="9" fillId="0" borderId="2" xfId="8" applyNumberFormat="1" applyBorder="1" applyAlignment="1">
      <alignment horizontal="center" vertical="center" wrapText="1"/>
    </xf>
    <xf numFmtId="9" fontId="9" fillId="0" borderId="4" xfId="8" applyNumberFormat="1" applyBorder="1" applyAlignment="1">
      <alignment horizontal="center" vertical="center" wrapText="1"/>
    </xf>
    <xf numFmtId="9" fontId="9" fillId="0" borderId="10" xfId="8" applyNumberFormat="1" applyBorder="1" applyAlignment="1">
      <alignment horizontal="center" vertical="center" wrapText="1"/>
    </xf>
    <xf numFmtId="9" fontId="9" fillId="0" borderId="11" xfId="8" applyNumberFormat="1" applyBorder="1" applyAlignment="1">
      <alignment horizontal="center" vertical="center" wrapText="1"/>
    </xf>
    <xf numFmtId="9" fontId="9" fillId="0" borderId="12" xfId="8" applyNumberFormat="1" applyBorder="1" applyAlignment="1">
      <alignment horizontal="center" vertical="center" wrapText="1"/>
    </xf>
    <xf numFmtId="0" fontId="9" fillId="0" borderId="28" xfId="3" applyFont="1" applyBorder="1" applyAlignment="1">
      <alignment horizontal="center" vertical="center" wrapText="1"/>
    </xf>
    <xf numFmtId="0" fontId="9" fillId="0" borderId="44" xfId="3" applyFont="1" applyBorder="1" applyAlignment="1">
      <alignment horizontal="center" vertical="center" wrapText="1"/>
    </xf>
    <xf numFmtId="0" fontId="9" fillId="0" borderId="14" xfId="3" applyFont="1" applyBorder="1" applyAlignment="1">
      <alignment horizontal="center" vertical="center" wrapText="1"/>
    </xf>
    <xf numFmtId="0" fontId="9" fillId="0" borderId="45" xfId="3" applyFont="1" applyBorder="1" applyAlignment="1">
      <alignment horizontal="center" vertical="center" wrapText="1"/>
    </xf>
    <xf numFmtId="9" fontId="6" fillId="0" borderId="11" xfId="2" applyFont="1" applyFill="1" applyBorder="1" applyAlignment="1">
      <alignment horizontal="center"/>
    </xf>
    <xf numFmtId="9" fontId="6" fillId="0" borderId="29" xfId="2" applyFont="1" applyFill="1" applyBorder="1" applyAlignment="1">
      <alignment horizontal="center"/>
    </xf>
    <xf numFmtId="9" fontId="6" fillId="0" borderId="28" xfId="2" applyFont="1" applyFill="1" applyBorder="1" applyAlignment="1">
      <alignment horizontal="center"/>
    </xf>
    <xf numFmtId="0" fontId="24" fillId="8" borderId="39" xfId="0" applyFont="1" applyFill="1" applyBorder="1" applyAlignment="1">
      <alignment horizontal="center" vertical="center"/>
    </xf>
    <xf numFmtId="0" fontId="24" fillId="8" borderId="40" xfId="0" applyFont="1" applyFill="1" applyBorder="1" applyAlignment="1">
      <alignment horizontal="center" vertical="center"/>
    </xf>
    <xf numFmtId="0" fontId="6" fillId="0" borderId="5" xfId="0" applyFont="1" applyBorder="1" applyAlignment="1">
      <alignment horizontal="justify" vertical="justify" wrapText="1"/>
    </xf>
    <xf numFmtId="0" fontId="6" fillId="0" borderId="13" xfId="0" applyFont="1" applyBorder="1" applyAlignment="1">
      <alignment horizontal="justify" vertical="justify" wrapText="1"/>
    </xf>
    <xf numFmtId="0" fontId="6" fillId="0" borderId="3" xfId="0" applyFont="1" applyBorder="1" applyAlignment="1">
      <alignment horizontal="justify" vertical="justify" wrapText="1"/>
    </xf>
    <xf numFmtId="0" fontId="5" fillId="0" borderId="4" xfId="3" applyFont="1" applyBorder="1" applyAlignment="1">
      <alignment horizontal="center" vertical="center" wrapText="1"/>
    </xf>
    <xf numFmtId="0" fontId="5" fillId="0" borderId="13" xfId="3" applyFont="1" applyBorder="1" applyAlignment="1">
      <alignment horizontal="center" vertical="center" wrapText="1"/>
    </xf>
    <xf numFmtId="0" fontId="5" fillId="0" borderId="23" xfId="3" applyFont="1" applyBorder="1" applyAlignment="1">
      <alignment horizontal="center" vertical="center" wrapText="1"/>
    </xf>
    <xf numFmtId="0" fontId="5" fillId="0" borderId="3" xfId="3" applyFont="1" applyBorder="1" applyAlignment="1">
      <alignment horizontal="center" vertical="center" wrapText="1"/>
    </xf>
    <xf numFmtId="0" fontId="5" fillId="0" borderId="9" xfId="3" applyFont="1" applyBorder="1" applyAlignment="1">
      <alignment horizontal="center" vertical="center" wrapText="1"/>
    </xf>
    <xf numFmtId="0" fontId="5" fillId="0" borderId="62" xfId="3" applyFont="1" applyBorder="1" applyAlignment="1">
      <alignment horizontal="center" vertical="center" wrapText="1"/>
    </xf>
    <xf numFmtId="0" fontId="5" fillId="0" borderId="8" xfId="3" applyFont="1" applyBorder="1" applyAlignment="1">
      <alignment horizontal="center" vertical="center" wrapText="1"/>
    </xf>
    <xf numFmtId="0" fontId="5" fillId="0" borderId="9" xfId="3" applyFont="1" applyBorder="1" applyAlignment="1">
      <alignment horizontal="center" wrapText="1"/>
    </xf>
    <xf numFmtId="0" fontId="5" fillId="0" borderId="62" xfId="3" applyFont="1" applyBorder="1" applyAlignment="1">
      <alignment horizontal="center" wrapText="1"/>
    </xf>
    <xf numFmtId="0" fontId="5" fillId="0" borderId="8" xfId="3" applyFont="1" applyBorder="1" applyAlignment="1">
      <alignment horizontal="center" wrapText="1"/>
    </xf>
    <xf numFmtId="0" fontId="5" fillId="0" borderId="9" xfId="3" applyFont="1" applyBorder="1" applyAlignment="1">
      <alignment horizontal="center" vertical="center"/>
    </xf>
    <xf numFmtId="0" fontId="5" fillId="0" borderId="62" xfId="3" applyFont="1" applyBorder="1" applyAlignment="1">
      <alignment horizontal="center" vertical="center"/>
    </xf>
    <xf numFmtId="0" fontId="5" fillId="0" borderId="8" xfId="3" applyFont="1" applyBorder="1" applyAlignment="1">
      <alignment horizontal="center" vertical="center"/>
    </xf>
    <xf numFmtId="0" fontId="5" fillId="0" borderId="6" xfId="3" applyFont="1" applyBorder="1" applyAlignment="1">
      <alignment horizontal="center" vertical="center"/>
    </xf>
    <xf numFmtId="0" fontId="5" fillId="0" borderId="53" xfId="3" applyFont="1" applyBorder="1" applyAlignment="1">
      <alignment horizontal="center" vertical="center"/>
    </xf>
    <xf numFmtId="0" fontId="5" fillId="0" borderId="54" xfId="3" applyFont="1" applyBorder="1" applyAlignment="1">
      <alignment horizontal="center" vertical="center"/>
    </xf>
    <xf numFmtId="0" fontId="28" fillId="0" borderId="70" xfId="3" applyFont="1" applyBorder="1" applyAlignment="1">
      <alignment horizontal="justify" vertical="justify" wrapText="1"/>
    </xf>
    <xf numFmtId="0" fontId="28" fillId="0" borderId="35" xfId="3" applyFont="1" applyBorder="1" applyAlignment="1">
      <alignment horizontal="justify" vertical="justify" wrapText="1"/>
    </xf>
    <xf numFmtId="0" fontId="28" fillId="0" borderId="71" xfId="3" applyFont="1" applyBorder="1" applyAlignment="1">
      <alignment horizontal="justify" vertical="justify" wrapText="1"/>
    </xf>
    <xf numFmtId="0" fontId="5" fillId="0" borderId="70" xfId="3" applyFont="1" applyBorder="1" applyAlignment="1">
      <alignment horizontal="center" vertical="center" wrapText="1"/>
    </xf>
    <xf numFmtId="0" fontId="5" fillId="0" borderId="35" xfId="3" applyFont="1" applyBorder="1" applyAlignment="1">
      <alignment horizontal="center" vertical="center" wrapText="1"/>
    </xf>
    <xf numFmtId="0" fontId="5" fillId="0" borderId="36" xfId="3" applyFont="1" applyBorder="1" applyAlignment="1">
      <alignment horizontal="center" vertical="center" wrapText="1"/>
    </xf>
    <xf numFmtId="0" fontId="6" fillId="0" borderId="5" xfId="5" applyNumberFormat="1" applyFont="1" applyFill="1" applyBorder="1" applyAlignment="1">
      <alignment horizontal="justify" vertical="justify" wrapText="1"/>
    </xf>
    <xf numFmtId="0" fontId="6" fillId="0" borderId="13" xfId="5" applyNumberFormat="1" applyFont="1" applyFill="1" applyBorder="1" applyAlignment="1">
      <alignment horizontal="justify" vertical="justify" wrapText="1"/>
    </xf>
    <xf numFmtId="0" fontId="6" fillId="0" borderId="23" xfId="5" applyNumberFormat="1" applyFont="1" applyFill="1" applyBorder="1" applyAlignment="1">
      <alignment horizontal="justify" vertical="justify" wrapText="1"/>
    </xf>
    <xf numFmtId="0" fontId="11" fillId="0" borderId="95" xfId="4" applyFont="1" applyBorder="1" applyAlignment="1">
      <alignment horizontal="center" vertical="center" wrapText="1"/>
    </xf>
    <xf numFmtId="0" fontId="30" fillId="12" borderId="110" xfId="4" applyFont="1" applyFill="1" applyBorder="1" applyAlignment="1">
      <alignment horizontal="center" vertical="center" wrapText="1"/>
    </xf>
    <xf numFmtId="0" fontId="10" fillId="0" borderId="83" xfId="4" applyBorder="1" applyAlignment="1">
      <alignment horizontal="center" vertical="center" wrapText="1"/>
    </xf>
    <xf numFmtId="0" fontId="30" fillId="12" borderId="96" xfId="4" applyFont="1" applyFill="1" applyBorder="1" applyAlignment="1">
      <alignment horizontal="center" vertical="center" wrapText="1"/>
    </xf>
    <xf numFmtId="0" fontId="33" fillId="0" borderId="99" xfId="4" applyFont="1" applyBorder="1" applyAlignment="1">
      <alignment horizontal="center" vertical="center" wrapText="1"/>
    </xf>
    <xf numFmtId="0" fontId="6" fillId="0" borderId="98" xfId="4" applyFont="1" applyBorder="1" applyAlignment="1">
      <alignment vertical="center"/>
    </xf>
    <xf numFmtId="0" fontId="6" fillId="0" borderId="117" xfId="4" applyFont="1" applyBorder="1" applyAlignment="1">
      <alignment vertical="center"/>
    </xf>
    <xf numFmtId="0" fontId="6" fillId="0" borderId="116" xfId="4" applyFont="1" applyBorder="1" applyAlignment="1">
      <alignment vertical="center"/>
    </xf>
    <xf numFmtId="0" fontId="6" fillId="0" borderId="90" xfId="4" applyFont="1" applyBorder="1" applyAlignment="1">
      <alignment vertical="center"/>
    </xf>
    <xf numFmtId="0" fontId="6" fillId="0" borderId="89" xfId="4" applyFont="1" applyBorder="1" applyAlignment="1">
      <alignment vertical="center"/>
    </xf>
    <xf numFmtId="9" fontId="30" fillId="12" borderId="102" xfId="4" applyNumberFormat="1" applyFont="1" applyFill="1" applyBorder="1" applyAlignment="1">
      <alignment horizontal="center" vertical="center" wrapText="1"/>
    </xf>
    <xf numFmtId="9" fontId="10" fillId="0" borderId="102" xfId="4" applyNumberFormat="1" applyBorder="1" applyAlignment="1">
      <alignment horizontal="center" vertical="center" wrapText="1"/>
    </xf>
    <xf numFmtId="0" fontId="33" fillId="0" borderId="96" xfId="4" applyFont="1" applyBorder="1" applyAlignment="1">
      <alignment horizontal="center"/>
    </xf>
    <xf numFmtId="0" fontId="45" fillId="8" borderId="111" xfId="4" applyFont="1" applyFill="1" applyBorder="1" applyAlignment="1">
      <alignment horizontal="center" vertical="center" wrapText="1"/>
    </xf>
    <xf numFmtId="0" fontId="30" fillId="0" borderId="20" xfId="4" applyFont="1" applyBorder="1" applyAlignment="1">
      <alignment horizontal="left" vertical="center" wrapText="1"/>
    </xf>
    <xf numFmtId="0" fontId="30" fillId="0" borderId="17" xfId="4" applyFont="1" applyBorder="1" applyAlignment="1">
      <alignment horizontal="left" vertical="center" wrapText="1"/>
    </xf>
    <xf numFmtId="0" fontId="7" fillId="10" borderId="96" xfId="4" applyFont="1" applyFill="1" applyBorder="1" applyAlignment="1">
      <alignment horizontal="center" vertical="center" wrapText="1"/>
    </xf>
    <xf numFmtId="0" fontId="30" fillId="12" borderId="102" xfId="4" applyFont="1" applyFill="1" applyBorder="1" applyAlignment="1">
      <alignment horizontal="center" vertical="center" wrapText="1"/>
    </xf>
    <xf numFmtId="0" fontId="10" fillId="0" borderId="101" xfId="4" applyBorder="1" applyAlignment="1">
      <alignment horizontal="center" vertical="center" wrapText="1"/>
    </xf>
    <xf numFmtId="49" fontId="11" fillId="0" borderId="96" xfId="4" applyNumberFormat="1" applyFont="1" applyBorder="1" applyAlignment="1">
      <alignment horizontal="center" vertical="center" wrapText="1"/>
    </xf>
    <xf numFmtId="0" fontId="10" fillId="0" borderId="83" xfId="4" applyBorder="1" applyAlignment="1">
      <alignment horizontal="center" vertical="center"/>
    </xf>
    <xf numFmtId="0" fontId="43" fillId="12" borderId="110" xfId="4" applyFont="1" applyFill="1" applyBorder="1" applyAlignment="1">
      <alignment horizontal="center" vertical="center" wrapText="1"/>
    </xf>
    <xf numFmtId="0" fontId="11" fillId="0" borderId="83" xfId="4" applyFont="1" applyBorder="1" applyAlignment="1">
      <alignment horizontal="center" vertical="center" wrapText="1"/>
    </xf>
    <xf numFmtId="0" fontId="10" fillId="0" borderId="15" xfId="4" applyBorder="1" applyAlignment="1">
      <alignment horizontal="center" vertical="center"/>
    </xf>
    <xf numFmtId="0" fontId="10" fillId="12" borderId="96" xfId="4" applyFill="1" applyBorder="1" applyAlignment="1">
      <alignment horizontal="center" vertical="center" wrapText="1"/>
    </xf>
    <xf numFmtId="0" fontId="11" fillId="0" borderId="102" xfId="4" applyFont="1" applyBorder="1" applyAlignment="1">
      <alignment horizontal="center" vertical="center" wrapText="1"/>
    </xf>
    <xf numFmtId="0" fontId="40" fillId="0" borderId="102" xfId="4" applyFont="1" applyBorder="1" applyAlignment="1">
      <alignment horizontal="center" vertical="center" wrapText="1"/>
    </xf>
    <xf numFmtId="0" fontId="40" fillId="0" borderId="101" xfId="4" applyFont="1" applyBorder="1" applyAlignment="1">
      <alignment horizontal="center" vertical="center" wrapText="1"/>
    </xf>
    <xf numFmtId="0" fontId="40" fillId="10" borderId="102" xfId="4" applyFont="1" applyFill="1" applyBorder="1" applyAlignment="1">
      <alignment horizontal="center" vertical="center" wrapText="1"/>
    </xf>
    <xf numFmtId="0" fontId="30" fillId="15" borderId="110" xfId="4" applyFont="1" applyFill="1" applyBorder="1" applyAlignment="1">
      <alignment horizontal="center"/>
    </xf>
    <xf numFmtId="0" fontId="43" fillId="14" borderId="111" xfId="4" applyFont="1" applyFill="1" applyBorder="1" applyAlignment="1">
      <alignment horizontal="center"/>
    </xf>
    <xf numFmtId="0" fontId="30" fillId="13" borderId="111" xfId="4" applyFont="1" applyFill="1" applyBorder="1" applyAlignment="1">
      <alignment horizontal="center"/>
    </xf>
    <xf numFmtId="0" fontId="44" fillId="12" borderId="102" xfId="4" applyFont="1" applyFill="1" applyBorder="1" applyAlignment="1">
      <alignment horizontal="center" vertical="center" wrapText="1"/>
    </xf>
    <xf numFmtId="177" fontId="37" fillId="0" borderId="88" xfId="4" applyNumberFormat="1" applyFont="1" applyBorder="1" applyAlignment="1">
      <alignment horizontal="center" vertical="center" wrapText="1"/>
    </xf>
    <xf numFmtId="0" fontId="31" fillId="12" borderId="102" xfId="4" applyFont="1" applyFill="1" applyBorder="1" applyAlignment="1">
      <alignment horizontal="center"/>
    </xf>
    <xf numFmtId="0" fontId="38" fillId="11" borderId="96" xfId="4" applyFont="1" applyFill="1" applyBorder="1" applyAlignment="1">
      <alignment horizontal="center" vertical="center" wrapText="1"/>
    </xf>
    <xf numFmtId="0" fontId="40" fillId="0" borderId="18" xfId="4" applyFont="1" applyBorder="1" applyAlignment="1">
      <alignment horizontal="center" vertical="center" wrapText="1"/>
    </xf>
    <xf numFmtId="0" fontId="37" fillId="0" borderId="18" xfId="4" applyFont="1" applyBorder="1" applyAlignment="1">
      <alignment horizontal="center" vertical="center" wrapText="1"/>
    </xf>
    <xf numFmtId="0" fontId="37" fillId="12" borderId="102" xfId="4" applyFont="1" applyFill="1" applyBorder="1" applyAlignment="1">
      <alignment horizontal="center"/>
    </xf>
    <xf numFmtId="0" fontId="35" fillId="0" borderId="80" xfId="4" applyFont="1" applyBorder="1" applyAlignment="1">
      <alignment horizontal="center" vertical="center" wrapText="1"/>
    </xf>
    <xf numFmtId="9" fontId="34" fillId="0" borderId="80" xfId="4" applyNumberFormat="1" applyFont="1" applyBorder="1" applyAlignment="1">
      <alignment horizontal="center" vertical="center"/>
    </xf>
    <xf numFmtId="0" fontId="31" fillId="12" borderId="96" xfId="4" applyFont="1" applyFill="1" applyBorder="1" applyAlignment="1">
      <alignment horizontal="center" vertical="center" wrapText="1"/>
    </xf>
    <xf numFmtId="0" fontId="39" fillId="0" borderId="96" xfId="4" applyFont="1" applyBorder="1" applyAlignment="1">
      <alignment horizontal="center" vertical="center" wrapText="1"/>
    </xf>
    <xf numFmtId="0" fontId="38" fillId="11" borderId="95" xfId="4" applyFont="1" applyFill="1" applyBorder="1" applyAlignment="1">
      <alignment horizontal="center" vertical="center"/>
    </xf>
    <xf numFmtId="0" fontId="34" fillId="0" borderId="80" xfId="4" applyFont="1" applyBorder="1" applyAlignment="1">
      <alignment horizontal="center" vertical="center" wrapText="1"/>
    </xf>
    <xf numFmtId="0" fontId="34" fillId="0" borderId="88" xfId="4" applyFont="1" applyBorder="1" applyAlignment="1">
      <alignment horizontal="center" vertical="center"/>
    </xf>
    <xf numFmtId="0" fontId="34" fillId="0" borderId="20" xfId="4" applyFont="1" applyBorder="1" applyAlignment="1">
      <alignment horizontal="center" vertical="center" wrapText="1"/>
    </xf>
    <xf numFmtId="0" fontId="13" fillId="0" borderId="18" xfId="4" applyFont="1" applyBorder="1" applyAlignment="1">
      <alignment wrapText="1"/>
    </xf>
    <xf numFmtId="0" fontId="13" fillId="0" borderId="85" xfId="4" applyFont="1" applyBorder="1" applyAlignment="1">
      <alignment wrapText="1"/>
    </xf>
    <xf numFmtId="0" fontId="34" fillId="0" borderId="86" xfId="4" applyFont="1" applyBorder="1" applyAlignment="1">
      <alignment horizontal="center" vertical="center"/>
    </xf>
    <xf numFmtId="0" fontId="10" fillId="0" borderId="86" xfId="4" applyBorder="1" applyAlignment="1">
      <alignment horizontal="center"/>
    </xf>
    <xf numFmtId="0" fontId="10" fillId="0" borderId="20" xfId="4" applyBorder="1" applyAlignment="1">
      <alignment horizontal="center"/>
    </xf>
    <xf numFmtId="9" fontId="11" fillId="0" borderId="83" xfId="4" applyNumberFormat="1" applyFont="1" applyBorder="1" applyAlignment="1">
      <alignment horizontal="center"/>
    </xf>
    <xf numFmtId="9" fontId="11" fillId="0" borderId="17" xfId="4" applyNumberFormat="1" applyFont="1" applyBorder="1" applyAlignment="1">
      <alignment horizontal="center"/>
    </xf>
    <xf numFmtId="0" fontId="30" fillId="11" borderId="96" xfId="4" applyFont="1" applyFill="1" applyBorder="1" applyAlignment="1">
      <alignment horizontal="center" vertical="center"/>
    </xf>
    <xf numFmtId="0" fontId="42" fillId="12" borderId="107" xfId="4" applyFont="1" applyFill="1" applyBorder="1" applyAlignment="1">
      <alignment horizontal="center" vertical="center" wrapText="1"/>
    </xf>
    <xf numFmtId="0" fontId="31" fillId="12" borderId="107" xfId="4" applyFont="1" applyFill="1" applyBorder="1" applyAlignment="1">
      <alignment horizontal="center" vertical="center" wrapText="1"/>
    </xf>
    <xf numFmtId="0" fontId="34" fillId="0" borderId="83" xfId="4" applyFont="1" applyBorder="1" applyAlignment="1">
      <alignment horizontal="center"/>
    </xf>
    <xf numFmtId="0" fontId="34" fillId="0" borderId="17" xfId="4" applyFont="1" applyBorder="1" applyAlignment="1">
      <alignment horizontal="center"/>
    </xf>
    <xf numFmtId="0" fontId="31" fillId="12" borderId="110" xfId="4" applyFont="1" applyFill="1" applyBorder="1" applyAlignment="1">
      <alignment horizontal="center" vertical="center" wrapText="1"/>
    </xf>
    <xf numFmtId="0" fontId="41" fillId="0" borderId="79" xfId="4" applyFont="1" applyBorder="1" applyAlignment="1">
      <alignment horizontal="center" vertical="center" wrapText="1"/>
    </xf>
    <xf numFmtId="0" fontId="46" fillId="0" borderId="101" xfId="4" applyFont="1" applyBorder="1" applyAlignment="1">
      <alignment vertical="center" wrapText="1"/>
    </xf>
    <xf numFmtId="0" fontId="43" fillId="12" borderId="102" xfId="4" applyFont="1" applyFill="1" applyBorder="1" applyAlignment="1">
      <alignment horizontal="center" vertical="center" wrapText="1"/>
    </xf>
    <xf numFmtId="0" fontId="46" fillId="0" borderId="101" xfId="4" applyFont="1" applyBorder="1" applyAlignment="1">
      <alignment horizontal="center" vertical="center" wrapText="1"/>
    </xf>
    <xf numFmtId="0" fontId="48" fillId="0" borderId="96" xfId="4" applyFont="1" applyBorder="1" applyAlignment="1">
      <alignment horizontal="center" vertical="center" wrapText="1"/>
    </xf>
    <xf numFmtId="0" fontId="45" fillId="0" borderId="111" xfId="4" applyFont="1" applyBorder="1" applyAlignment="1">
      <alignment horizontal="center" vertical="center" wrapText="1"/>
    </xf>
    <xf numFmtId="0" fontId="46" fillId="0" borderId="95" xfId="4" applyFont="1" applyBorder="1" applyAlignment="1">
      <alignment horizontal="center" vertical="center" wrapText="1"/>
    </xf>
    <xf numFmtId="0" fontId="30" fillId="14" borderId="111" xfId="4" applyFont="1" applyFill="1" applyBorder="1" applyAlignment="1">
      <alignment horizontal="center"/>
    </xf>
    <xf numFmtId="0" fontId="34" fillId="0" borderId="96" xfId="4" applyFont="1" applyBorder="1" applyAlignment="1">
      <alignment horizontal="center" vertical="center" wrapText="1"/>
    </xf>
    <xf numFmtId="0" fontId="34" fillId="0" borderId="95" xfId="4" applyFont="1" applyBorder="1" applyAlignment="1">
      <alignment horizontal="center" vertical="center" wrapText="1"/>
    </xf>
    <xf numFmtId="0" fontId="34" fillId="0" borderId="94" xfId="4" applyFont="1" applyBorder="1" applyAlignment="1">
      <alignment horizontal="center" vertical="center" wrapText="1"/>
    </xf>
    <xf numFmtId="0" fontId="34" fillId="0" borderId="88" xfId="4" applyFont="1" applyBorder="1" applyAlignment="1">
      <alignment horizontal="center" vertical="center" wrapText="1"/>
    </xf>
    <xf numFmtId="0" fontId="34" fillId="0" borderId="79" xfId="4" applyFont="1" applyBorder="1" applyAlignment="1">
      <alignment horizontal="center" vertical="center" wrapText="1"/>
    </xf>
    <xf numFmtId="0" fontId="34" fillId="0" borderId="87" xfId="4" applyFont="1" applyBorder="1" applyAlignment="1">
      <alignment horizontal="center" vertical="center" wrapText="1"/>
    </xf>
    <xf numFmtId="177" fontId="37" fillId="0" borderId="130" xfId="4" applyNumberFormat="1" applyFont="1" applyBorder="1" applyAlignment="1">
      <alignment horizontal="center" vertical="center" wrapText="1"/>
    </xf>
    <xf numFmtId="177" fontId="37" fillId="0" borderId="98" xfId="4" applyNumberFormat="1" applyFont="1" applyBorder="1" applyAlignment="1">
      <alignment horizontal="center" vertical="center" wrapText="1"/>
    </xf>
    <xf numFmtId="177" fontId="37" fillId="0" borderId="117" xfId="4" applyNumberFormat="1" applyFont="1" applyBorder="1" applyAlignment="1">
      <alignment horizontal="center" vertical="center" wrapText="1"/>
    </xf>
    <xf numFmtId="177" fontId="37" fillId="0" borderId="79" xfId="4" applyNumberFormat="1" applyFont="1" applyBorder="1" applyAlignment="1">
      <alignment horizontal="center" vertical="center" wrapText="1"/>
    </xf>
    <xf numFmtId="177" fontId="37" fillId="0" borderId="87" xfId="4" applyNumberFormat="1" applyFont="1" applyBorder="1" applyAlignment="1">
      <alignment horizontal="center" vertical="center" wrapText="1"/>
    </xf>
    <xf numFmtId="0" fontId="37" fillId="0" borderId="130" xfId="4" applyFont="1" applyBorder="1" applyAlignment="1">
      <alignment horizontal="justify" vertical="top" wrapText="1"/>
    </xf>
    <xf numFmtId="0" fontId="37" fillId="0" borderId="98" xfId="4" applyFont="1" applyBorder="1" applyAlignment="1">
      <alignment horizontal="justify" vertical="top" wrapText="1"/>
    </xf>
    <xf numFmtId="0" fontId="37" fillId="0" borderId="117" xfId="4" applyFont="1" applyBorder="1" applyAlignment="1">
      <alignment horizontal="justify" vertical="top" wrapText="1"/>
    </xf>
    <xf numFmtId="0" fontId="37" fillId="0" borderId="88" xfId="4" applyFont="1" applyBorder="1" applyAlignment="1">
      <alignment horizontal="justify" vertical="top" wrapText="1"/>
    </xf>
    <xf numFmtId="0" fontId="37" fillId="0" borderId="79" xfId="4" applyFont="1" applyBorder="1" applyAlignment="1">
      <alignment horizontal="justify" vertical="top" wrapText="1"/>
    </xf>
    <xf numFmtId="0" fontId="37" fillId="0" borderId="87" xfId="4" applyFont="1" applyBorder="1" applyAlignment="1">
      <alignment horizontal="justify" vertical="top" wrapText="1"/>
    </xf>
    <xf numFmtId="9" fontId="37" fillId="0" borderId="131" xfId="4" applyNumberFormat="1" applyFont="1" applyBorder="1" applyAlignment="1">
      <alignment horizontal="center" vertical="center" wrapText="1"/>
    </xf>
    <xf numFmtId="9" fontId="37" fillId="0" borderId="104" xfId="4" applyNumberFormat="1" applyFont="1" applyBorder="1" applyAlignment="1">
      <alignment horizontal="center" vertical="center" wrapText="1"/>
    </xf>
    <xf numFmtId="1" fontId="37" fillId="0" borderId="131" xfId="4" applyNumberFormat="1" applyFont="1" applyBorder="1" applyAlignment="1">
      <alignment horizontal="center" vertical="center" wrapText="1"/>
    </xf>
    <xf numFmtId="1" fontId="37" fillId="0" borderId="104" xfId="4" applyNumberFormat="1" applyFont="1" applyBorder="1" applyAlignment="1">
      <alignment horizontal="center" vertical="center" wrapText="1"/>
    </xf>
    <xf numFmtId="0" fontId="31" fillId="12" borderId="102" xfId="4" applyFont="1" applyFill="1" applyBorder="1" applyAlignment="1">
      <alignment horizontal="center" vertical="center"/>
    </xf>
    <xf numFmtId="0" fontId="13" fillId="0" borderId="101" xfId="4" applyFont="1" applyBorder="1" applyAlignment="1">
      <alignment horizontal="center" vertical="center"/>
    </xf>
    <xf numFmtId="0" fontId="13" fillId="0" borderId="100" xfId="4" applyFont="1" applyBorder="1" applyAlignment="1">
      <alignment horizontal="center" vertical="center"/>
    </xf>
    <xf numFmtId="177" fontId="37" fillId="0" borderId="91" xfId="4" applyNumberFormat="1" applyFont="1" applyBorder="1" applyAlignment="1">
      <alignment horizontal="center" vertical="center" wrapText="1"/>
    </xf>
    <xf numFmtId="177" fontId="37" fillId="0" borderId="90" xfId="4" applyNumberFormat="1" applyFont="1" applyBorder="1" applyAlignment="1">
      <alignment horizontal="center" vertical="center" wrapText="1"/>
    </xf>
    <xf numFmtId="177" fontId="37" fillId="0" borderId="89" xfId="4" applyNumberFormat="1" applyFont="1" applyBorder="1" applyAlignment="1">
      <alignment horizontal="center" vertical="center" wrapText="1"/>
    </xf>
    <xf numFmtId="178" fontId="37" fillId="0" borderId="131" xfId="4" applyNumberFormat="1" applyFont="1" applyBorder="1" applyAlignment="1">
      <alignment horizontal="center" vertical="center" wrapText="1"/>
    </xf>
    <xf numFmtId="178" fontId="37" fillId="0" borderId="104" xfId="4" applyNumberFormat="1" applyFont="1" applyBorder="1" applyAlignment="1">
      <alignment horizontal="center" vertical="center" wrapText="1"/>
    </xf>
    <xf numFmtId="10" fontId="34" fillId="0" borderId="128" xfId="4" applyNumberFormat="1" applyFont="1" applyBorder="1" applyAlignment="1">
      <alignment horizontal="center" vertical="center"/>
    </xf>
    <xf numFmtId="0" fontId="34" fillId="0" borderId="125" xfId="4" applyFont="1" applyBorder="1" applyAlignment="1">
      <alignment horizontal="center" vertical="center" wrapText="1"/>
    </xf>
    <xf numFmtId="9" fontId="34" fillId="0" borderId="129" xfId="4" applyNumberFormat="1" applyFont="1" applyBorder="1" applyAlignment="1">
      <alignment horizontal="center" vertical="center"/>
    </xf>
    <xf numFmtId="167" fontId="34" fillId="0" borderId="124" xfId="4" applyNumberFormat="1" applyFont="1" applyBorder="1" applyAlignment="1">
      <alignment horizontal="center" vertical="center"/>
    </xf>
    <xf numFmtId="167" fontId="34" fillId="0" borderId="109" xfId="4" applyNumberFormat="1" applyFont="1" applyBorder="1" applyAlignment="1">
      <alignment horizontal="center" vertical="center"/>
    </xf>
    <xf numFmtId="0" fontId="37" fillId="0" borderId="96" xfId="4" applyFont="1" applyBorder="1" applyAlignment="1">
      <alignment horizontal="center" vertical="center" wrapText="1"/>
    </xf>
    <xf numFmtId="9" fontId="34" fillId="0" borderId="128" xfId="4" applyNumberFormat="1" applyFont="1" applyBorder="1" applyAlignment="1">
      <alignment horizontal="center" vertical="center"/>
    </xf>
    <xf numFmtId="1" fontId="37" fillId="0" borderId="107" xfId="4" applyNumberFormat="1" applyFont="1" applyBorder="1" applyAlignment="1">
      <alignment horizontal="center" vertical="center" wrapText="1"/>
    </xf>
    <xf numFmtId="9" fontId="37" fillId="0" borderId="107" xfId="4" applyNumberFormat="1" applyFont="1" applyBorder="1" applyAlignment="1">
      <alignment horizontal="center" vertical="center" wrapText="1"/>
    </xf>
    <xf numFmtId="0" fontId="37" fillId="0" borderId="130" xfId="4" applyFont="1" applyBorder="1" applyAlignment="1">
      <alignment horizontal="left" vertical="center" wrapText="1"/>
    </xf>
    <xf numFmtId="0" fontId="37" fillId="0" borderId="98" xfId="4" applyFont="1" applyBorder="1" applyAlignment="1">
      <alignment horizontal="left" vertical="center" wrapText="1"/>
    </xf>
    <xf numFmtId="0" fontId="37" fillId="0" borderId="117" xfId="4" applyFont="1" applyBorder="1" applyAlignment="1">
      <alignment horizontal="left" vertical="center" wrapText="1"/>
    </xf>
    <xf numFmtId="0" fontId="37" fillId="0" borderId="91" xfId="4" applyFont="1" applyBorder="1" applyAlignment="1">
      <alignment horizontal="left" vertical="center" wrapText="1"/>
    </xf>
    <xf numFmtId="0" fontId="37" fillId="0" borderId="90" xfId="4" applyFont="1" applyBorder="1" applyAlignment="1">
      <alignment horizontal="left" vertical="center" wrapText="1"/>
    </xf>
    <xf numFmtId="0" fontId="37" fillId="0" borderId="89" xfId="4" applyFont="1" applyBorder="1" applyAlignment="1">
      <alignment horizontal="left" vertical="center" wrapText="1"/>
    </xf>
    <xf numFmtId="0" fontId="34" fillId="0" borderId="122" xfId="4" applyFont="1" applyBorder="1" applyAlignment="1">
      <alignment horizontal="center"/>
    </xf>
    <xf numFmtId="0" fontId="34" fillId="0" borderId="119" xfId="4" applyFont="1" applyBorder="1" applyAlignment="1">
      <alignment horizontal="center"/>
    </xf>
    <xf numFmtId="0" fontId="34" fillId="0" borderId="120" xfId="4" applyFont="1" applyBorder="1" applyAlignment="1">
      <alignment horizontal="center"/>
    </xf>
    <xf numFmtId="167" fontId="37" fillId="0" borderId="131" xfId="11" applyNumberFormat="1" applyFont="1" applyBorder="1" applyAlignment="1">
      <alignment horizontal="center" vertical="center" wrapText="1"/>
    </xf>
    <xf numFmtId="167" fontId="37" fillId="0" borderId="104" xfId="11" applyNumberFormat="1" applyFont="1" applyBorder="1" applyAlignment="1">
      <alignment horizontal="center" vertical="center" wrapText="1"/>
    </xf>
    <xf numFmtId="178" fontId="37" fillId="0" borderId="106" xfId="4" applyNumberFormat="1" applyFont="1" applyBorder="1" applyAlignment="1">
      <alignment horizontal="center" vertical="center" wrapText="1"/>
    </xf>
    <xf numFmtId="1" fontId="13" fillId="0" borderId="131" xfId="4" applyNumberFormat="1" applyFont="1" applyBorder="1" applyAlignment="1">
      <alignment horizontal="center" vertical="center" wrapText="1"/>
    </xf>
    <xf numFmtId="1" fontId="13" fillId="0" borderId="106" xfId="4" applyNumberFormat="1" applyFont="1" applyBorder="1" applyAlignment="1">
      <alignment horizontal="center" vertical="center" wrapText="1"/>
    </xf>
    <xf numFmtId="0" fontId="37" fillId="0" borderId="88" xfId="4" applyFont="1" applyBorder="1" applyAlignment="1">
      <alignment horizontal="left" vertical="center" wrapText="1"/>
    </xf>
    <xf numFmtId="0" fontId="37" fillId="0" borderId="79" xfId="4" applyFont="1" applyBorder="1" applyAlignment="1">
      <alignment horizontal="left" vertical="center" wrapText="1"/>
    </xf>
    <xf numFmtId="0" fontId="37" fillId="0" borderId="87" xfId="4" applyFont="1" applyBorder="1" applyAlignment="1">
      <alignment horizontal="left" vertical="center" wrapText="1"/>
    </xf>
    <xf numFmtId="0" fontId="34" fillId="0" borderId="83" xfId="0" applyFont="1" applyBorder="1" applyAlignment="1">
      <alignment horizontal="center"/>
    </xf>
    <xf numFmtId="0" fontId="34" fillId="0" borderId="17" xfId="0" applyFont="1" applyBorder="1" applyAlignment="1">
      <alignment horizontal="center"/>
    </xf>
    <xf numFmtId="0" fontId="34" fillId="0" borderId="86" xfId="0" applyFont="1" applyBorder="1" applyAlignment="1">
      <alignment horizontal="center" vertical="center"/>
    </xf>
    <xf numFmtId="9" fontId="34" fillId="0" borderId="20" xfId="0" applyNumberFormat="1" applyFont="1" applyBorder="1" applyAlignment="1">
      <alignment horizontal="center" vertical="center"/>
    </xf>
    <xf numFmtId="9" fontId="34" fillId="0" borderId="80" xfId="0" applyNumberFormat="1" applyFont="1" applyBorder="1" applyAlignment="1">
      <alignment horizontal="center"/>
    </xf>
    <xf numFmtId="0" fontId="34" fillId="0" borderId="20" xfId="0" applyFont="1" applyBorder="1" applyAlignment="1">
      <alignment horizontal="center"/>
    </xf>
    <xf numFmtId="0" fontId="34" fillId="0" borderId="88" xfId="0" applyFont="1" applyBorder="1" applyAlignment="1">
      <alignment horizontal="center" vertical="center"/>
    </xf>
    <xf numFmtId="9" fontId="34" fillId="0" borderId="80" xfId="0" applyNumberFormat="1" applyFont="1" applyBorder="1" applyAlignment="1">
      <alignment horizontal="center" vertical="center"/>
    </xf>
    <xf numFmtId="0" fontId="34" fillId="0" borderId="80" xfId="0" applyFont="1" applyBorder="1" applyAlignment="1">
      <alignment horizontal="center" wrapText="1"/>
    </xf>
    <xf numFmtId="0" fontId="34" fillId="0" borderId="111" xfId="0" applyFont="1" applyBorder="1" applyAlignment="1">
      <alignment horizontal="center" vertical="center" wrapText="1"/>
    </xf>
    <xf numFmtId="0" fontId="31" fillId="12" borderId="96" xfId="0" applyFont="1" applyFill="1" applyBorder="1" applyAlignment="1">
      <alignment horizontal="center" vertical="center" wrapText="1"/>
    </xf>
    <xf numFmtId="0" fontId="37" fillId="0" borderId="96" xfId="0" applyFont="1" applyBorder="1" applyAlignment="1">
      <alignment horizontal="center" vertical="center" wrapText="1"/>
    </xf>
    <xf numFmtId="0" fontId="38" fillId="11" borderId="96" xfId="0" applyFont="1" applyFill="1" applyBorder="1" applyAlignment="1">
      <alignment horizontal="center" vertical="center" wrapText="1"/>
    </xf>
    <xf numFmtId="0" fontId="38" fillId="11" borderId="95" xfId="0" applyFont="1" applyFill="1" applyBorder="1" applyAlignment="1">
      <alignment horizontal="center" vertical="center"/>
    </xf>
    <xf numFmtId="177" fontId="37" fillId="0" borderId="88" xfId="0" applyNumberFormat="1" applyFont="1" applyBorder="1" applyAlignment="1">
      <alignment horizontal="center" vertical="center" wrapText="1"/>
    </xf>
    <xf numFmtId="0" fontId="37" fillId="0" borderId="18" xfId="0" applyFont="1" applyBorder="1" applyAlignment="1">
      <alignment horizontal="center" vertical="center" wrapText="1"/>
    </xf>
    <xf numFmtId="0" fontId="37" fillId="0" borderId="98" xfId="0" applyFont="1" applyBorder="1" applyAlignment="1">
      <alignment horizontal="center" vertical="center" wrapText="1"/>
    </xf>
    <xf numFmtId="0" fontId="31" fillId="12" borderId="102" xfId="0" applyFont="1" applyFill="1" applyBorder="1" applyAlignment="1">
      <alignment horizontal="center"/>
    </xf>
    <xf numFmtId="0" fontId="37" fillId="12" borderId="102" xfId="0" applyFont="1" applyFill="1" applyBorder="1" applyAlignment="1">
      <alignment horizontal="center"/>
    </xf>
    <xf numFmtId="0" fontId="37" fillId="0" borderId="79" xfId="0" applyFont="1" applyBorder="1" applyAlignment="1">
      <alignment horizontal="center" vertical="center" wrapText="1"/>
    </xf>
    <xf numFmtId="0" fontId="31" fillId="12" borderId="110" xfId="0" applyFont="1" applyFill="1" applyBorder="1" applyAlignment="1">
      <alignment horizontal="center" vertical="center" wrapText="1"/>
    </xf>
    <xf numFmtId="0" fontId="42" fillId="12" borderId="107" xfId="0" applyFont="1" applyFill="1" applyBorder="1" applyAlignment="1">
      <alignment horizontal="center" vertical="center" wrapText="1"/>
    </xf>
    <xf numFmtId="0" fontId="31" fillId="12" borderId="107" xfId="0" applyFont="1" applyFill="1" applyBorder="1" applyAlignment="1">
      <alignment horizontal="center" vertical="center" wrapText="1"/>
    </xf>
    <xf numFmtId="9" fontId="11" fillId="0" borderId="83" xfId="0" applyNumberFormat="1" applyFont="1" applyBorder="1" applyAlignment="1">
      <alignment horizontal="center"/>
    </xf>
    <xf numFmtId="9" fontId="11" fillId="0" borderId="17" xfId="0" applyNumberFormat="1" applyFont="1" applyBorder="1" applyAlignment="1">
      <alignment horizontal="center"/>
    </xf>
    <xf numFmtId="0" fontId="30" fillId="11" borderId="96" xfId="0" applyFont="1" applyFill="1" applyBorder="1" applyAlignment="1">
      <alignment horizontal="center" vertical="center"/>
    </xf>
    <xf numFmtId="0" fontId="30" fillId="15" borderId="110" xfId="0" applyFont="1" applyFill="1" applyBorder="1" applyAlignment="1">
      <alignment horizontal="center"/>
    </xf>
    <xf numFmtId="0" fontId="30" fillId="14" borderId="111" xfId="0" applyFont="1" applyFill="1" applyBorder="1" applyAlignment="1">
      <alignment horizontal="center"/>
    </xf>
    <xf numFmtId="0" fontId="30" fillId="13" borderId="111" xfId="0" applyFont="1" applyFill="1" applyBorder="1" applyAlignment="1">
      <alignment horizontal="center"/>
    </xf>
    <xf numFmtId="0" fontId="0" fillId="0" borderId="86" xfId="0" applyBorder="1" applyAlignment="1">
      <alignment horizontal="center"/>
    </xf>
    <xf numFmtId="0" fontId="0" fillId="0" borderId="20" xfId="0" applyBorder="1" applyAlignment="1">
      <alignment horizontal="center"/>
    </xf>
    <xf numFmtId="0" fontId="30" fillId="12" borderId="102" xfId="0" applyFont="1" applyFill="1" applyBorder="1" applyAlignment="1">
      <alignment horizontal="center" vertical="center" wrapText="1"/>
    </xf>
    <xf numFmtId="0" fontId="11" fillId="0" borderId="101" xfId="0" applyFont="1" applyBorder="1" applyAlignment="1">
      <alignment horizontal="center" vertical="center" wrapText="1"/>
    </xf>
    <xf numFmtId="0" fontId="43" fillId="12" borderId="102" xfId="0" applyFont="1" applyFill="1" applyBorder="1" applyAlignment="1">
      <alignment horizontal="center" vertical="center" wrapText="1"/>
    </xf>
    <xf numFmtId="0" fontId="7" fillId="0" borderId="102" xfId="0" applyFont="1" applyBorder="1" applyAlignment="1">
      <alignment horizontal="center" vertical="center" wrapText="1"/>
    </xf>
    <xf numFmtId="0" fontId="44" fillId="12" borderId="102" xfId="0" applyFont="1" applyFill="1" applyBorder="1" applyAlignment="1">
      <alignment horizontal="center" vertical="center" wrapText="1"/>
    </xf>
    <xf numFmtId="0" fontId="40" fillId="0" borderId="102" xfId="0" applyFont="1" applyBorder="1" applyAlignment="1">
      <alignment horizontal="center" vertical="center" wrapText="1"/>
    </xf>
    <xf numFmtId="0" fontId="40" fillId="0" borderId="101" xfId="0" applyFont="1" applyBorder="1" applyAlignment="1">
      <alignment horizontal="center" vertical="center" wrapText="1"/>
    </xf>
    <xf numFmtId="0" fontId="40" fillId="10" borderId="102" xfId="0" applyFont="1" applyFill="1" applyBorder="1" applyAlignment="1">
      <alignment horizontal="center" vertical="center" wrapText="1"/>
    </xf>
    <xf numFmtId="0" fontId="30" fillId="12" borderId="110" xfId="0" applyFont="1" applyFill="1" applyBorder="1" applyAlignment="1">
      <alignment horizontal="center" vertical="center" wrapText="1"/>
    </xf>
    <xf numFmtId="0" fontId="11" fillId="0" borderId="83" xfId="0" applyFont="1" applyBorder="1" applyAlignment="1">
      <alignment horizontal="center" vertical="center" wrapText="1"/>
    </xf>
    <xf numFmtId="0" fontId="0" fillId="0" borderId="15" xfId="0" applyBorder="1" applyAlignment="1">
      <alignment horizontal="center" vertical="center"/>
    </xf>
    <xf numFmtId="0" fontId="0" fillId="12" borderId="96" xfId="0" applyFill="1" applyBorder="1" applyAlignment="1">
      <alignment horizontal="center" vertical="center" wrapText="1"/>
    </xf>
    <xf numFmtId="49" fontId="11" fillId="0" borderId="96" xfId="0" applyNumberFormat="1" applyFont="1" applyBorder="1" applyAlignment="1">
      <alignment horizontal="center" vertical="center" wrapText="1"/>
    </xf>
    <xf numFmtId="0" fontId="0" fillId="0" borderId="83" xfId="0" applyBorder="1" applyAlignment="1">
      <alignment horizontal="center" vertical="center"/>
    </xf>
    <xf numFmtId="0" fontId="0" fillId="0" borderId="20" xfId="0" applyBorder="1" applyAlignment="1">
      <alignment horizontal="center" vertical="center"/>
    </xf>
    <xf numFmtId="0" fontId="30" fillId="12" borderId="96" xfId="0" applyFont="1" applyFill="1" applyBorder="1" applyAlignment="1">
      <alignment horizontal="center" vertical="center" wrapText="1"/>
    </xf>
    <xf numFmtId="0" fontId="46" fillId="0" borderId="95" xfId="0" applyFont="1" applyBorder="1" applyAlignment="1">
      <alignment horizontal="center" vertical="center" wrapText="1"/>
    </xf>
    <xf numFmtId="0" fontId="48" fillId="0" borderId="96" xfId="0" applyFont="1" applyBorder="1" applyAlignment="1">
      <alignment horizontal="center" vertical="center" wrapText="1"/>
    </xf>
    <xf numFmtId="9" fontId="30" fillId="12" borderId="102" xfId="0" applyNumberFormat="1" applyFont="1" applyFill="1" applyBorder="1" applyAlignment="1">
      <alignment horizontal="center" vertical="center" wrapText="1"/>
    </xf>
    <xf numFmtId="0" fontId="11" fillId="0" borderId="102" xfId="0" applyFont="1" applyBorder="1" applyAlignment="1">
      <alignment horizontal="center" vertical="center" wrapText="1"/>
    </xf>
    <xf numFmtId="0" fontId="0" fillId="0" borderId="83" xfId="0" applyBorder="1" applyAlignment="1">
      <alignment horizontal="center" vertical="center" wrapText="1"/>
    </xf>
    <xf numFmtId="0" fontId="33" fillId="0" borderId="96" xfId="0" applyFont="1" applyBorder="1" applyAlignment="1">
      <alignment horizontal="center"/>
    </xf>
    <xf numFmtId="0" fontId="45" fillId="0" borderId="111" xfId="0" applyFont="1" applyBorder="1" applyAlignment="1">
      <alignment horizontal="center" vertical="center" wrapText="1"/>
    </xf>
    <xf numFmtId="0" fontId="30" fillId="0" borderId="20" xfId="0" applyFont="1" applyBorder="1" applyAlignment="1">
      <alignment horizontal="left" vertical="center" wrapText="1"/>
    </xf>
    <xf numFmtId="0" fontId="30" fillId="0" borderId="17" xfId="0" applyFont="1" applyBorder="1" applyAlignment="1">
      <alignment horizontal="left" vertical="center" wrapText="1"/>
    </xf>
    <xf numFmtId="0" fontId="7" fillId="10" borderId="96" xfId="0" applyFont="1" applyFill="1" applyBorder="1" applyAlignment="1">
      <alignment horizontal="center" vertical="center" wrapText="1"/>
    </xf>
    <xf numFmtId="0" fontId="13" fillId="0" borderId="79" xfId="4" applyFont="1" applyBorder="1" applyAlignment="1">
      <alignment horizontal="left"/>
    </xf>
    <xf numFmtId="0" fontId="13" fillId="0" borderId="87" xfId="4" applyFont="1" applyBorder="1" applyAlignment="1">
      <alignment horizontal="left"/>
    </xf>
    <xf numFmtId="0" fontId="34" fillId="0" borderId="111" xfId="4" applyFont="1" applyBorder="1" applyAlignment="1">
      <alignment horizontal="center" vertical="center" wrapText="1"/>
    </xf>
    <xf numFmtId="10" fontId="34" fillId="0" borderId="20" xfId="4" applyNumberFormat="1" applyFont="1" applyBorder="1" applyAlignment="1">
      <alignment horizontal="center" vertical="center"/>
    </xf>
    <xf numFmtId="0" fontId="34" fillId="0" borderId="20" xfId="4" applyFont="1" applyBorder="1" applyAlignment="1">
      <alignment horizontal="center"/>
    </xf>
    <xf numFmtId="9" fontId="34" fillId="0" borderId="80" xfId="4" applyNumberFormat="1" applyFont="1" applyBorder="1" applyAlignment="1">
      <alignment horizontal="center"/>
    </xf>
    <xf numFmtId="0" fontId="13" fillId="0" borderId="79" xfId="4" applyFont="1" applyBorder="1" applyAlignment="1">
      <alignment horizontal="center" vertical="center"/>
    </xf>
    <xf numFmtId="0" fontId="13" fillId="0" borderId="78" xfId="4" applyFont="1" applyBorder="1" applyAlignment="1">
      <alignment horizontal="center" vertical="center"/>
    </xf>
    <xf numFmtId="10" fontId="34" fillId="0" borderId="80" xfId="4" applyNumberFormat="1" applyFont="1" applyBorder="1" applyAlignment="1">
      <alignment horizontal="center" vertical="center"/>
    </xf>
    <xf numFmtId="0" fontId="11" fillId="0" borderId="101" xfId="4" applyFont="1" applyBorder="1" applyAlignment="1">
      <alignment horizontal="center" vertical="center" wrapText="1"/>
    </xf>
    <xf numFmtId="49" fontId="46" fillId="0" borderId="96" xfId="4" applyNumberFormat="1" applyFont="1" applyBorder="1" applyAlignment="1">
      <alignment horizontal="center" vertical="center" wrapText="1"/>
    </xf>
    <xf numFmtId="0" fontId="49" fillId="0" borderId="20" xfId="4" applyFont="1" applyBorder="1" applyAlignment="1">
      <alignment horizontal="center" vertical="center"/>
    </xf>
    <xf numFmtId="0" fontId="49" fillId="0" borderId="83" xfId="4" applyFont="1" applyBorder="1" applyAlignment="1">
      <alignment horizontal="center" vertical="center"/>
    </xf>
    <xf numFmtId="2" fontId="28" fillId="0" borderId="7" xfId="3" applyNumberFormat="1" applyFont="1" applyBorder="1" applyAlignment="1">
      <alignment horizontal="center"/>
    </xf>
    <xf numFmtId="2" fontId="28" fillId="0" borderId="9" xfId="3" applyNumberFormat="1" applyFont="1" applyBorder="1" applyAlignment="1">
      <alignment horizontal="center"/>
    </xf>
    <xf numFmtId="2" fontId="28" fillId="0" borderId="62" xfId="3" applyNumberFormat="1" applyFont="1" applyBorder="1" applyAlignment="1">
      <alignment horizontal="center"/>
    </xf>
    <xf numFmtId="2" fontId="28" fillId="0" borderId="8" xfId="3" applyNumberFormat="1" applyFont="1" applyBorder="1" applyAlignment="1">
      <alignment horizontal="center"/>
    </xf>
    <xf numFmtId="10" fontId="28" fillId="0" borderId="9" xfId="2" applyNumberFormat="1" applyFont="1" applyFill="1" applyBorder="1" applyAlignment="1">
      <alignment horizontal="center" wrapText="1"/>
    </xf>
    <xf numFmtId="10" fontId="28" fillId="0" borderId="62" xfId="2" applyNumberFormat="1" applyFont="1" applyFill="1" applyBorder="1" applyAlignment="1">
      <alignment horizontal="center" wrapText="1"/>
    </xf>
    <xf numFmtId="10" fontId="28" fillId="0" borderId="8" xfId="2" applyNumberFormat="1" applyFont="1" applyFill="1" applyBorder="1" applyAlignment="1">
      <alignment horizontal="center" wrapText="1"/>
    </xf>
    <xf numFmtId="0" fontId="25" fillId="0" borderId="27" xfId="3" applyFont="1" applyBorder="1" applyAlignment="1">
      <alignment horizontal="justify" vertical="center"/>
    </xf>
    <xf numFmtId="0" fontId="25" fillId="0" borderId="32" xfId="3" applyFont="1" applyBorder="1" applyAlignment="1">
      <alignment horizontal="justify" vertical="center"/>
    </xf>
    <xf numFmtId="0" fontId="25" fillId="0" borderId="133" xfId="3" applyFont="1" applyBorder="1" applyAlignment="1">
      <alignment horizontal="justify" vertical="center"/>
    </xf>
    <xf numFmtId="0" fontId="53" fillId="0" borderId="33" xfId="0" applyFont="1" applyBorder="1" applyAlignment="1">
      <alignment horizontal="justify" vertical="center"/>
    </xf>
    <xf numFmtId="0" fontId="53" fillId="0" borderId="0" xfId="0" applyFont="1" applyAlignment="1">
      <alignment horizontal="justify" vertical="center"/>
    </xf>
    <xf numFmtId="0" fontId="53" fillId="0" borderId="51" xfId="0" applyFont="1" applyBorder="1" applyAlignment="1">
      <alignment horizontal="justify" vertical="center"/>
    </xf>
    <xf numFmtId="0" fontId="53" fillId="0" borderId="61" xfId="0" applyFont="1" applyBorder="1" applyAlignment="1">
      <alignment horizontal="justify" vertical="center"/>
    </xf>
    <xf numFmtId="0" fontId="53" fillId="0" borderId="59" xfId="0" applyFont="1" applyBorder="1" applyAlignment="1">
      <alignment horizontal="justify" vertical="center"/>
    </xf>
    <xf numFmtId="0" fontId="53" fillId="0" borderId="60" xfId="0" applyFont="1" applyBorder="1" applyAlignment="1">
      <alignment horizontal="justify" vertical="center"/>
    </xf>
    <xf numFmtId="2" fontId="28" fillId="0" borderId="2" xfId="3" applyNumberFormat="1" applyFont="1" applyBorder="1" applyAlignment="1">
      <alignment horizontal="center"/>
    </xf>
    <xf numFmtId="2" fontId="28" fillId="0" borderId="61" xfId="3" applyNumberFormat="1" applyFont="1" applyBorder="1" applyAlignment="1">
      <alignment horizontal="center"/>
    </xf>
    <xf numFmtId="2" fontId="28" fillId="0" borderId="59" xfId="3" applyNumberFormat="1" applyFont="1" applyBorder="1" applyAlignment="1">
      <alignment horizontal="center"/>
    </xf>
    <xf numFmtId="2" fontId="28" fillId="0" borderId="56" xfId="3" applyNumberFormat="1" applyFont="1" applyBorder="1" applyAlignment="1">
      <alignment horizontal="center"/>
    </xf>
    <xf numFmtId="10" fontId="28" fillId="0" borderId="4" xfId="2" applyNumberFormat="1" applyFont="1" applyFill="1" applyBorder="1" applyAlignment="1">
      <alignment horizontal="center" wrapText="1"/>
    </xf>
    <xf numFmtId="10" fontId="28" fillId="0" borderId="13" xfId="2" applyNumberFormat="1" applyFont="1" applyFill="1" applyBorder="1" applyAlignment="1">
      <alignment horizontal="center" wrapText="1"/>
    </xf>
    <xf numFmtId="10" fontId="28" fillId="0" borderId="3" xfId="2" applyNumberFormat="1" applyFont="1" applyFill="1" applyBorder="1" applyAlignment="1">
      <alignment horizontal="center" wrapText="1"/>
    </xf>
    <xf numFmtId="0" fontId="22" fillId="0" borderId="70" xfId="3" applyFont="1" applyBorder="1" applyAlignment="1">
      <alignment horizontal="justify" vertical="center"/>
    </xf>
    <xf numFmtId="0" fontId="22" fillId="0" borderId="35" xfId="3" applyFont="1" applyBorder="1" applyAlignment="1">
      <alignment horizontal="justify" vertical="center"/>
    </xf>
    <xf numFmtId="0" fontId="22" fillId="0" borderId="36" xfId="3" applyFont="1" applyBorder="1" applyAlignment="1">
      <alignment horizontal="justify" vertical="center"/>
    </xf>
    <xf numFmtId="0" fontId="50" fillId="0" borderId="33" xfId="0" applyFont="1" applyBorder="1" applyAlignment="1">
      <alignment horizontal="justify" vertical="center"/>
    </xf>
    <xf numFmtId="0" fontId="50" fillId="0" borderId="0" xfId="0" applyFont="1" applyAlignment="1">
      <alignment horizontal="justify" vertical="center"/>
    </xf>
    <xf numFmtId="0" fontId="50" fillId="0" borderId="51" xfId="0" applyFont="1" applyBorder="1" applyAlignment="1">
      <alignment horizontal="justify" vertical="center"/>
    </xf>
    <xf numFmtId="0" fontId="50" fillId="0" borderId="61" xfId="0" applyFont="1" applyBorder="1" applyAlignment="1">
      <alignment horizontal="justify" vertical="center"/>
    </xf>
    <xf numFmtId="0" fontId="50" fillId="0" borderId="59" xfId="0" applyFont="1" applyBorder="1" applyAlignment="1">
      <alignment horizontal="justify" vertical="center"/>
    </xf>
    <xf numFmtId="0" fontId="50" fillId="0" borderId="60" xfId="0" applyFont="1" applyBorder="1" applyAlignment="1">
      <alignment horizontal="justify" vertical="center"/>
    </xf>
    <xf numFmtId="9" fontId="9" fillId="6" borderId="41" xfId="2" applyFont="1" applyFill="1" applyBorder="1" applyAlignment="1">
      <alignment horizontal="center"/>
    </xf>
    <xf numFmtId="9" fontId="9" fillId="6" borderId="42" xfId="2" applyFont="1" applyFill="1" applyBorder="1" applyAlignment="1">
      <alignment horizontal="center"/>
    </xf>
    <xf numFmtId="9" fontId="9" fillId="6" borderId="43" xfId="2" applyFont="1" applyFill="1" applyBorder="1" applyAlignment="1">
      <alignment horizontal="center"/>
    </xf>
    <xf numFmtId="0" fontId="18" fillId="6" borderId="35" xfId="3" applyFont="1" applyFill="1" applyBorder="1" applyAlignment="1">
      <alignment horizontal="center"/>
    </xf>
    <xf numFmtId="10" fontId="9" fillId="0" borderId="58" xfId="2" applyNumberFormat="1" applyFont="1" applyFill="1" applyBorder="1" applyAlignment="1">
      <alignment horizontal="center" vertical="center" wrapText="1"/>
    </xf>
    <xf numFmtId="10" fontId="9" fillId="0" borderId="59" xfId="2" applyNumberFormat="1" applyFont="1" applyFill="1" applyBorder="1" applyAlignment="1">
      <alignment horizontal="center" vertical="center" wrapText="1"/>
    </xf>
    <xf numFmtId="10" fontId="9" fillId="0" borderId="60" xfId="2" applyNumberFormat="1" applyFont="1" applyFill="1" applyBorder="1" applyAlignment="1">
      <alignment horizontal="center" vertical="center" wrapText="1"/>
    </xf>
    <xf numFmtId="0" fontId="51" fillId="0" borderId="132" xfId="5" applyNumberFormat="1" applyFont="1" applyFill="1" applyBorder="1" applyAlignment="1">
      <alignment horizontal="left" vertical="center" wrapText="1"/>
    </xf>
    <xf numFmtId="0" fontId="51" fillId="0" borderId="32" xfId="5" applyNumberFormat="1" applyFont="1" applyFill="1" applyBorder="1" applyAlignment="1">
      <alignment horizontal="left" vertical="center" wrapText="1"/>
    </xf>
    <xf numFmtId="0" fontId="51" fillId="0" borderId="133" xfId="5" applyNumberFormat="1" applyFont="1" applyFill="1" applyBorder="1" applyAlignment="1">
      <alignment horizontal="left" vertical="center" wrapText="1"/>
    </xf>
    <xf numFmtId="0" fontId="51" fillId="0" borderId="50" xfId="5" applyNumberFormat="1" applyFont="1" applyFill="1" applyBorder="1" applyAlignment="1">
      <alignment horizontal="left" vertical="center" wrapText="1"/>
    </xf>
    <xf numFmtId="0" fontId="51" fillId="0" borderId="0" xfId="5" applyNumberFormat="1" applyFont="1" applyFill="1" applyBorder="1" applyAlignment="1">
      <alignment horizontal="left" vertical="center" wrapText="1"/>
    </xf>
    <xf numFmtId="0" fontId="51" fillId="0" borderId="51" xfId="5" applyNumberFormat="1" applyFont="1" applyFill="1" applyBorder="1" applyAlignment="1">
      <alignment horizontal="left" vertical="center" wrapText="1"/>
    </xf>
    <xf numFmtId="0" fontId="51" fillId="0" borderId="38" xfId="5" applyNumberFormat="1" applyFont="1" applyFill="1" applyBorder="1" applyAlignment="1">
      <alignment horizontal="left" vertical="center" wrapText="1"/>
    </xf>
    <xf numFmtId="0" fontId="51" fillId="0" borderId="39" xfId="5" applyNumberFormat="1" applyFont="1" applyFill="1" applyBorder="1" applyAlignment="1">
      <alignment horizontal="left" vertical="center" wrapText="1"/>
    </xf>
    <xf numFmtId="0" fontId="51" fillId="0" borderId="40" xfId="5" applyNumberFormat="1" applyFont="1" applyFill="1" applyBorder="1" applyAlignment="1">
      <alignment horizontal="left" vertical="center" wrapText="1"/>
    </xf>
    <xf numFmtId="0" fontId="51" fillId="0" borderId="58" xfId="5" applyNumberFormat="1" applyFont="1" applyFill="1" applyBorder="1" applyAlignment="1">
      <alignment horizontal="left" vertical="center" wrapText="1"/>
    </xf>
    <xf numFmtId="0" fontId="51" fillId="0" borderId="59" xfId="5" applyNumberFormat="1" applyFont="1" applyFill="1" applyBorder="1" applyAlignment="1">
      <alignment horizontal="left" vertical="center" wrapText="1"/>
    </xf>
    <xf numFmtId="0" fontId="51" fillId="0" borderId="60" xfId="5" applyNumberFormat="1" applyFont="1" applyFill="1" applyBorder="1" applyAlignment="1">
      <alignment horizontal="left" vertical="center" wrapText="1"/>
    </xf>
    <xf numFmtId="0" fontId="51" fillId="0" borderId="34" xfId="5" applyNumberFormat="1" applyFont="1" applyFill="1" applyBorder="1" applyAlignment="1">
      <alignment horizontal="left" vertical="center" wrapText="1"/>
    </xf>
    <xf numFmtId="0" fontId="51" fillId="0" borderId="35" xfId="5" applyNumberFormat="1" applyFont="1" applyFill="1" applyBorder="1" applyAlignment="1">
      <alignment horizontal="left" vertical="center" wrapText="1"/>
    </xf>
    <xf numFmtId="0" fontId="51" fillId="0" borderId="36" xfId="5" applyNumberFormat="1" applyFont="1" applyFill="1" applyBorder="1" applyAlignment="1">
      <alignment horizontal="left" vertical="center" wrapText="1"/>
    </xf>
    <xf numFmtId="0" fontId="52" fillId="0" borderId="50" xfId="0" applyFont="1" applyBorder="1" applyAlignment="1">
      <alignment horizontal="left" vertical="center" wrapText="1"/>
    </xf>
    <xf numFmtId="0" fontId="52" fillId="0" borderId="0" xfId="0" applyFont="1" applyAlignment="1">
      <alignment horizontal="left" vertical="center" wrapText="1"/>
    </xf>
    <xf numFmtId="0" fontId="52" fillId="0" borderId="51" xfId="0" applyFont="1" applyBorder="1" applyAlignment="1">
      <alignment horizontal="left" vertical="center" wrapText="1"/>
    </xf>
    <xf numFmtId="0" fontId="52" fillId="0" borderId="58" xfId="0" applyFont="1" applyBorder="1" applyAlignment="1">
      <alignment horizontal="left" vertical="center" wrapText="1"/>
    </xf>
    <xf numFmtId="0" fontId="52" fillId="0" borderId="59" xfId="0" applyFont="1" applyBorder="1" applyAlignment="1">
      <alignment horizontal="left" vertical="center" wrapText="1"/>
    </xf>
    <xf numFmtId="0" fontId="52" fillId="0" borderId="60" xfId="0" applyFont="1" applyBorder="1" applyAlignment="1">
      <alignment horizontal="left" vertical="center" wrapText="1"/>
    </xf>
    <xf numFmtId="0" fontId="18" fillId="6" borderId="46" xfId="0" applyFont="1" applyFill="1" applyBorder="1" applyAlignment="1">
      <alignment horizontal="center" vertical="center" wrapText="1"/>
    </xf>
    <xf numFmtId="0" fontId="18" fillId="6" borderId="47" xfId="0" applyFont="1" applyFill="1" applyBorder="1" applyAlignment="1">
      <alignment horizontal="center" vertical="center" wrapText="1"/>
    </xf>
    <xf numFmtId="0" fontId="18" fillId="6" borderId="48" xfId="0" applyFont="1" applyFill="1" applyBorder="1" applyAlignment="1">
      <alignment horizontal="center" vertical="center" wrapText="1"/>
    </xf>
    <xf numFmtId="0" fontId="13" fillId="0" borderId="34" xfId="5" applyNumberFormat="1" applyFont="1" applyFill="1" applyBorder="1" applyAlignment="1">
      <alignment horizontal="left" vertical="center" wrapText="1"/>
    </xf>
    <xf numFmtId="0" fontId="13" fillId="0" borderId="35" xfId="5" applyNumberFormat="1" applyFont="1" applyFill="1" applyBorder="1" applyAlignment="1">
      <alignment horizontal="left" vertical="center" wrapText="1"/>
    </xf>
    <xf numFmtId="0" fontId="13" fillId="0" borderId="36" xfId="5" applyNumberFormat="1" applyFont="1" applyFill="1" applyBorder="1" applyAlignment="1">
      <alignment horizontal="left" vertical="center" wrapText="1"/>
    </xf>
    <xf numFmtId="0" fontId="50" fillId="0" borderId="50" xfId="0" applyFont="1" applyBorder="1" applyAlignment="1">
      <alignment horizontal="left" vertical="center" wrapText="1"/>
    </xf>
    <xf numFmtId="0" fontId="50" fillId="0" borderId="0" xfId="0" applyFont="1" applyAlignment="1">
      <alignment horizontal="left" vertical="center" wrapText="1"/>
    </xf>
    <xf numFmtId="0" fontId="50" fillId="0" borderId="51" xfId="0" applyFont="1" applyBorder="1" applyAlignment="1">
      <alignment horizontal="left" vertical="center" wrapText="1"/>
    </xf>
    <xf numFmtId="0" fontId="50" fillId="0" borderId="58" xfId="0" applyFont="1" applyBorder="1" applyAlignment="1">
      <alignment horizontal="left" vertical="center" wrapText="1"/>
    </xf>
    <xf numFmtId="0" fontId="50" fillId="0" borderId="59" xfId="0" applyFont="1" applyBorder="1" applyAlignment="1">
      <alignment horizontal="left" vertical="center" wrapText="1"/>
    </xf>
    <xf numFmtId="0" fontId="50" fillId="0" borderId="60" xfId="0" applyFont="1" applyBorder="1" applyAlignment="1">
      <alignment horizontal="left" vertical="center" wrapText="1"/>
    </xf>
    <xf numFmtId="0" fontId="6" fillId="0" borderId="35" xfId="3" applyFont="1" applyBorder="1" applyAlignment="1">
      <alignment horizontal="center" vertical="center"/>
    </xf>
    <xf numFmtId="0" fontId="6" fillId="0" borderId="36" xfId="3" applyFont="1" applyBorder="1" applyAlignment="1">
      <alignment horizontal="center" vertical="center"/>
    </xf>
    <xf numFmtId="0" fontId="6" fillId="0" borderId="38" xfId="3" applyFont="1" applyBorder="1" applyAlignment="1">
      <alignment horizontal="center" vertical="center"/>
    </xf>
    <xf numFmtId="0" fontId="6" fillId="0" borderId="39" xfId="3" applyFont="1" applyBorder="1" applyAlignment="1">
      <alignment horizontal="center" vertical="center"/>
    </xf>
    <xf numFmtId="0" fontId="6" fillId="0" borderId="40" xfId="3" applyFont="1" applyBorder="1" applyAlignment="1">
      <alignment horizontal="center" vertical="center"/>
    </xf>
    <xf numFmtId="0" fontId="3" fillId="6" borderId="7" xfId="3" applyFont="1" applyFill="1" applyBorder="1" applyAlignment="1">
      <alignment horizontal="center" vertical="center" wrapText="1"/>
    </xf>
    <xf numFmtId="0" fontId="6" fillId="0" borderId="7" xfId="3" applyFont="1" applyBorder="1" applyAlignment="1">
      <alignment horizontal="center" vertical="center"/>
    </xf>
    <xf numFmtId="0" fontId="7" fillId="7" borderId="49" xfId="8" applyFont="1" applyFill="1" applyBorder="1" applyAlignment="1">
      <alignment horizontal="center" vertical="center" wrapText="1"/>
    </xf>
    <xf numFmtId="0" fontId="7" fillId="7" borderId="47" xfId="8" applyFont="1" applyFill="1" applyBorder="1" applyAlignment="1">
      <alignment horizontal="center" vertical="center" wrapText="1"/>
    </xf>
    <xf numFmtId="0" fontId="7" fillId="7" borderId="48" xfId="8" applyFont="1" applyFill="1" applyBorder="1" applyAlignment="1">
      <alignment horizontal="center" vertical="center" wrapText="1"/>
    </xf>
    <xf numFmtId="49" fontId="7" fillId="0" borderId="41" xfId="8" applyNumberFormat="1" applyFont="1" applyBorder="1" applyAlignment="1">
      <alignment horizontal="center" vertical="center" wrapText="1"/>
    </xf>
    <xf numFmtId="49" fontId="7" fillId="0" borderId="49" xfId="8" applyNumberFormat="1" applyFont="1" applyBorder="1" applyAlignment="1">
      <alignment horizontal="center" vertical="center" wrapText="1"/>
    </xf>
    <xf numFmtId="0" fontId="3" fillId="2" borderId="7" xfId="3" applyFont="1" applyFill="1" applyBorder="1" applyAlignment="1">
      <alignment horizontal="center"/>
    </xf>
    <xf numFmtId="0" fontId="6" fillId="6" borderId="7" xfId="3" applyFont="1" applyFill="1" applyBorder="1" applyAlignment="1">
      <alignment horizontal="center" vertical="center" wrapText="1"/>
    </xf>
    <xf numFmtId="49" fontId="6" fillId="0" borderId="7" xfId="3" applyNumberFormat="1" applyFont="1" applyBorder="1" applyAlignment="1">
      <alignment horizontal="center" vertical="center" wrapText="1"/>
    </xf>
    <xf numFmtId="0" fontId="20" fillId="6" borderId="134"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19" fillId="0" borderId="26" xfId="5" applyNumberFormat="1" applyFont="1" applyFill="1" applyBorder="1" applyAlignment="1">
      <alignment horizontal="left" vertical="center" wrapText="1"/>
    </xf>
    <xf numFmtId="0" fontId="19" fillId="0" borderId="25" xfId="5" applyNumberFormat="1" applyFont="1" applyFill="1" applyBorder="1" applyAlignment="1">
      <alignment horizontal="left" vertical="center" wrapText="1"/>
    </xf>
    <xf numFmtId="0" fontId="19" fillId="0" borderId="73" xfId="5" applyNumberFormat="1" applyFont="1" applyFill="1" applyBorder="1" applyAlignment="1">
      <alignment horizontal="left" vertical="center" wrapText="1"/>
    </xf>
    <xf numFmtId="0" fontId="19" fillId="0" borderId="8" xfId="5" applyNumberFormat="1" applyFont="1" applyFill="1" applyBorder="1" applyAlignment="1">
      <alignment horizontal="left" vertical="center" wrapText="1"/>
    </xf>
    <xf numFmtId="0" fontId="19" fillId="0" borderId="7" xfId="5" applyNumberFormat="1" applyFont="1" applyFill="1" applyBorder="1" applyAlignment="1">
      <alignment horizontal="left" vertical="center" wrapText="1"/>
    </xf>
    <xf numFmtId="0" fontId="19" fillId="0" borderId="31" xfId="5" applyNumberFormat="1" applyFont="1" applyFill="1" applyBorder="1" applyAlignment="1">
      <alignment horizontal="left" vertical="center" wrapText="1"/>
    </xf>
    <xf numFmtId="0" fontId="6" fillId="6" borderId="41" xfId="3" applyFont="1" applyFill="1" applyBorder="1" applyAlignment="1">
      <alignment horizontal="center" wrapText="1"/>
    </xf>
    <xf numFmtId="0" fontId="6" fillId="6" borderId="42" xfId="3" applyFont="1" applyFill="1" applyBorder="1" applyAlignment="1">
      <alignment horizontal="center" wrapText="1"/>
    </xf>
    <xf numFmtId="0" fontId="6" fillId="6" borderId="43" xfId="3" applyFont="1" applyFill="1" applyBorder="1" applyAlignment="1">
      <alignment horizontal="center" wrapText="1"/>
    </xf>
    <xf numFmtId="0" fontId="6" fillId="0" borderId="7" xfId="0" applyFont="1" applyBorder="1" applyAlignment="1">
      <alignment vertical="center"/>
    </xf>
    <xf numFmtId="0" fontId="19" fillId="0" borderId="7" xfId="3" applyFont="1" applyBorder="1" applyAlignment="1">
      <alignment horizontal="center" vertical="center" wrapText="1"/>
    </xf>
    <xf numFmtId="173" fontId="9" fillId="0" borderId="7" xfId="0" applyNumberFormat="1" applyFont="1" applyBorder="1" applyAlignment="1">
      <alignment horizontal="center" vertical="center" wrapText="1"/>
    </xf>
    <xf numFmtId="9" fontId="9" fillId="0" borderId="7" xfId="3" applyNumberFormat="1" applyFont="1" applyBorder="1" applyAlignment="1">
      <alignment horizontal="center" vertical="center" wrapText="1"/>
    </xf>
    <xf numFmtId="0" fontId="9" fillId="0" borderId="7" xfId="3" applyFont="1" applyBorder="1" applyAlignment="1">
      <alignment horizontal="center" vertical="center"/>
    </xf>
    <xf numFmtId="0" fontId="3" fillId="3" borderId="7" xfId="3" applyFont="1" applyFill="1" applyBorder="1" applyAlignment="1">
      <alignment horizontal="center"/>
    </xf>
    <xf numFmtId="0" fontId="3" fillId="4" borderId="7" xfId="3" applyFont="1" applyFill="1" applyBorder="1" applyAlignment="1">
      <alignment horizontal="center"/>
    </xf>
    <xf numFmtId="0" fontId="11" fillId="0" borderId="7" xfId="3" applyFont="1" applyBorder="1" applyAlignment="1">
      <alignment horizontal="center"/>
    </xf>
    <xf numFmtId="9" fontId="11" fillId="0" borderId="7" xfId="3" applyNumberFormat="1" applyFont="1" applyBorder="1" applyAlignment="1">
      <alignment horizontal="center"/>
    </xf>
    <xf numFmtId="9" fontId="11" fillId="7" borderId="3" xfId="8" applyNumberFormat="1" applyFont="1" applyFill="1" applyBorder="1" applyAlignment="1">
      <alignment horizontal="center" vertical="center" wrapText="1"/>
    </xf>
    <xf numFmtId="9" fontId="11" fillId="7" borderId="2" xfId="8" applyNumberFormat="1" applyFont="1" applyFill="1" applyBorder="1" applyAlignment="1">
      <alignment horizontal="center" vertical="center" wrapText="1"/>
    </xf>
    <xf numFmtId="9" fontId="11" fillId="7" borderId="4" xfId="8" applyNumberFormat="1" applyFont="1" applyFill="1" applyBorder="1" applyAlignment="1">
      <alignment horizontal="center" vertical="center" wrapText="1"/>
    </xf>
    <xf numFmtId="9" fontId="11" fillId="7" borderId="10" xfId="8" applyNumberFormat="1" applyFont="1" applyFill="1" applyBorder="1" applyAlignment="1">
      <alignment horizontal="center" vertical="center" wrapText="1"/>
    </xf>
    <xf numFmtId="9" fontId="11" fillId="7" borderId="11" xfId="8" applyNumberFormat="1" applyFont="1" applyFill="1" applyBorder="1" applyAlignment="1">
      <alignment horizontal="center" vertical="center" wrapText="1"/>
    </xf>
    <xf numFmtId="9" fontId="11" fillId="7" borderId="12" xfId="8" applyNumberFormat="1" applyFont="1" applyFill="1" applyBorder="1" applyAlignment="1">
      <alignment horizontal="center" vertical="center" wrapText="1"/>
    </xf>
    <xf numFmtId="0" fontId="11" fillId="0" borderId="44" xfId="3" applyFont="1" applyBorder="1" applyAlignment="1">
      <alignment horizontal="center" vertical="center" wrapText="1"/>
    </xf>
    <xf numFmtId="0" fontId="11" fillId="0" borderId="14" xfId="3" applyFont="1" applyBorder="1" applyAlignment="1">
      <alignment horizontal="center" vertical="center" wrapText="1"/>
    </xf>
    <xf numFmtId="0" fontId="11" fillId="0" borderId="45" xfId="3" applyFont="1" applyBorder="1" applyAlignment="1">
      <alignment horizontal="center" vertical="center" wrapText="1"/>
    </xf>
    <xf numFmtId="0" fontId="5" fillId="7" borderId="34" xfId="3" applyFont="1" applyFill="1" applyBorder="1" applyAlignment="1">
      <alignment horizontal="center" vertical="center" wrapText="1"/>
    </xf>
    <xf numFmtId="0" fontId="5" fillId="7" borderId="35" xfId="3" applyFont="1" applyFill="1" applyBorder="1" applyAlignment="1">
      <alignment horizontal="center" vertical="center"/>
    </xf>
    <xf numFmtId="0" fontId="5" fillId="7" borderId="36" xfId="3" applyFont="1" applyFill="1" applyBorder="1" applyAlignment="1">
      <alignment horizontal="center" vertical="center"/>
    </xf>
    <xf numFmtId="0" fontId="5" fillId="7" borderId="38" xfId="3" applyFont="1" applyFill="1" applyBorder="1" applyAlignment="1">
      <alignment horizontal="center" vertical="center"/>
    </xf>
    <xf numFmtId="0" fontId="5" fillId="7" borderId="39" xfId="3" applyFont="1" applyFill="1" applyBorder="1" applyAlignment="1">
      <alignment horizontal="center" vertical="center"/>
    </xf>
    <xf numFmtId="0" fontId="5" fillId="7" borderId="40" xfId="3" applyFont="1" applyFill="1" applyBorder="1" applyAlignment="1">
      <alignment horizontal="center" vertical="center"/>
    </xf>
    <xf numFmtId="0" fontId="6" fillId="7" borderId="47" xfId="8" applyFont="1" applyFill="1" applyBorder="1" applyAlignment="1">
      <alignment horizontal="center" vertical="center" wrapText="1"/>
    </xf>
    <xf numFmtId="0" fontId="6" fillId="7" borderId="48" xfId="8" applyFont="1" applyFill="1" applyBorder="1" applyAlignment="1">
      <alignment horizontal="center" vertical="center" wrapText="1"/>
    </xf>
    <xf numFmtId="0" fontId="11" fillId="7" borderId="49" xfId="8" applyFont="1" applyFill="1" applyBorder="1" applyAlignment="1">
      <alignment horizontal="center" vertical="center" wrapText="1"/>
    </xf>
    <xf numFmtId="0" fontId="11" fillId="7" borderId="47" xfId="8" applyFont="1" applyFill="1" applyBorder="1" applyAlignment="1">
      <alignment horizontal="center" vertical="center" wrapText="1"/>
    </xf>
    <xf numFmtId="0" fontId="11" fillId="7" borderId="48" xfId="8" applyFont="1" applyFill="1" applyBorder="1" applyAlignment="1">
      <alignment horizontal="center" vertical="center" wrapText="1"/>
    </xf>
    <xf numFmtId="49" fontId="11" fillId="0" borderId="34" xfId="3" applyNumberFormat="1" applyFont="1" applyBorder="1" applyAlignment="1">
      <alignment horizontal="center" vertical="center" wrapText="1"/>
    </xf>
    <xf numFmtId="49" fontId="11" fillId="0" borderId="35" xfId="3" applyNumberFormat="1" applyFont="1" applyBorder="1" applyAlignment="1">
      <alignment horizontal="center" vertical="center" wrapText="1"/>
    </xf>
    <xf numFmtId="49" fontId="11" fillId="0" borderId="36" xfId="3" applyNumberFormat="1" applyFont="1" applyBorder="1" applyAlignment="1">
      <alignment horizontal="center" vertical="center" wrapText="1"/>
    </xf>
    <xf numFmtId="49" fontId="11" fillId="0" borderId="38" xfId="3" applyNumberFormat="1" applyFont="1" applyBorder="1" applyAlignment="1">
      <alignment horizontal="center" vertical="center" wrapText="1"/>
    </xf>
    <xf numFmtId="49" fontId="11" fillId="0" borderId="39" xfId="3" applyNumberFormat="1" applyFont="1" applyBorder="1" applyAlignment="1">
      <alignment horizontal="center" vertical="center" wrapText="1"/>
    </xf>
    <xf numFmtId="49" fontId="11" fillId="0" borderId="40" xfId="3" applyNumberFormat="1" applyFont="1" applyBorder="1" applyAlignment="1">
      <alignment horizontal="center" vertical="center" wrapText="1"/>
    </xf>
    <xf numFmtId="0" fontId="11" fillId="0" borderId="44" xfId="3" applyFont="1" applyBorder="1" applyAlignment="1">
      <alignment horizontal="center" vertical="center"/>
    </xf>
    <xf numFmtId="0" fontId="11" fillId="0" borderId="14" xfId="3" applyFont="1" applyBorder="1" applyAlignment="1">
      <alignment horizontal="center" vertical="center"/>
    </xf>
    <xf numFmtId="0" fontId="9" fillId="0" borderId="56" xfId="5" applyNumberFormat="1" applyFont="1" applyFill="1" applyBorder="1" applyAlignment="1">
      <alignment horizontal="left" vertical="center" wrapText="1"/>
    </xf>
    <xf numFmtId="0" fontId="9" fillId="0" borderId="54" xfId="5" applyNumberFormat="1" applyFont="1" applyFill="1" applyBorder="1" applyAlignment="1">
      <alignment horizontal="left" vertical="center" wrapText="1"/>
    </xf>
    <xf numFmtId="0" fontId="9" fillId="0" borderId="55" xfId="5" applyNumberFormat="1" applyFont="1" applyFill="1" applyBorder="1" applyAlignment="1">
      <alignment horizontal="left" vertical="center" wrapText="1"/>
    </xf>
    <xf numFmtId="0" fontId="9" fillId="0" borderId="56" xfId="5" applyNumberFormat="1" applyFont="1" applyFill="1" applyBorder="1" applyAlignment="1">
      <alignment horizontal="left" wrapText="1"/>
    </xf>
    <xf numFmtId="0" fontId="9" fillId="0" borderId="54" xfId="5" applyNumberFormat="1" applyFont="1" applyFill="1" applyBorder="1" applyAlignment="1">
      <alignment horizontal="left" wrapText="1"/>
    </xf>
    <xf numFmtId="0" fontId="9" fillId="0" borderId="55" xfId="5" applyNumberFormat="1" applyFont="1" applyFill="1" applyBorder="1" applyAlignment="1">
      <alignment horizontal="left" wrapText="1"/>
    </xf>
    <xf numFmtId="1" fontId="6" fillId="0" borderId="41" xfId="8" applyNumberFormat="1" applyFont="1" applyBorder="1" applyAlignment="1">
      <alignment horizontal="center" vertical="center" wrapText="1"/>
    </xf>
    <xf numFmtId="1" fontId="6" fillId="0" borderId="49" xfId="8" applyNumberFormat="1" applyFont="1" applyBorder="1" applyAlignment="1">
      <alignment horizontal="center" vertical="center" wrapText="1"/>
    </xf>
    <xf numFmtId="173" fontId="6" fillId="0" borderId="5" xfId="0" applyNumberFormat="1" applyFont="1" applyBorder="1" applyAlignment="1">
      <alignment horizontal="center" vertical="center" wrapText="1"/>
    </xf>
    <xf numFmtId="173" fontId="6" fillId="0" borderId="13" xfId="0" applyNumberFormat="1" applyFont="1" applyBorder="1" applyAlignment="1">
      <alignment horizontal="center" vertical="center" wrapText="1"/>
    </xf>
    <xf numFmtId="173" fontId="6" fillId="0" borderId="23" xfId="0" applyNumberFormat="1" applyFont="1" applyBorder="1" applyAlignment="1">
      <alignment horizontal="center" vertical="center" wrapText="1"/>
    </xf>
    <xf numFmtId="0" fontId="5" fillId="0" borderId="72" xfId="3" applyFont="1" applyBorder="1" applyAlignment="1">
      <alignment horizontal="center" vertical="center" wrapText="1"/>
    </xf>
    <xf numFmtId="173" fontId="9" fillId="0" borderId="5" xfId="0" applyNumberFormat="1" applyFont="1" applyBorder="1" applyAlignment="1">
      <alignment horizontal="center" vertical="center" wrapText="1"/>
    </xf>
    <xf numFmtId="173" fontId="9" fillId="0" borderId="13" xfId="0" applyNumberFormat="1" applyFont="1" applyBorder="1" applyAlignment="1">
      <alignment horizontal="center" vertical="center" wrapText="1"/>
    </xf>
    <xf numFmtId="173" fontId="9" fillId="0" borderId="23" xfId="0" applyNumberFormat="1" applyFont="1" applyBorder="1" applyAlignment="1">
      <alignment horizontal="center" vertical="center" wrapText="1"/>
    </xf>
    <xf numFmtId="9" fontId="9" fillId="0" borderId="5" xfId="3" applyNumberFormat="1" applyFont="1" applyBorder="1" applyAlignment="1">
      <alignment horizontal="center" vertical="center" wrapText="1"/>
    </xf>
    <xf numFmtId="9" fontId="9" fillId="0" borderId="3" xfId="3" applyNumberFormat="1" applyFont="1" applyBorder="1" applyAlignment="1">
      <alignment horizontal="center" vertical="center" wrapText="1"/>
    </xf>
    <xf numFmtId="0" fontId="9" fillId="0" borderId="4" xfId="2" applyNumberFormat="1" applyFont="1" applyFill="1" applyBorder="1" applyAlignment="1">
      <alignment horizontal="center" vertical="center" wrapText="1"/>
    </xf>
    <xf numFmtId="0" fontId="9" fillId="0" borderId="13" xfId="2" applyNumberFormat="1" applyFont="1" applyFill="1" applyBorder="1" applyAlignment="1">
      <alignment horizontal="center" vertical="center"/>
    </xf>
    <xf numFmtId="0" fontId="9" fillId="0" borderId="3" xfId="2" applyNumberFormat="1" applyFont="1" applyFill="1" applyBorder="1" applyAlignment="1">
      <alignment horizontal="center" vertical="center"/>
    </xf>
    <xf numFmtId="0" fontId="9" fillId="0" borderId="9" xfId="3" applyFont="1" applyBorder="1" applyAlignment="1">
      <alignment horizontal="center" vertical="center" wrapText="1"/>
    </xf>
    <xf numFmtId="0" fontId="9" fillId="0" borderId="62" xfId="3" applyFont="1" applyBorder="1" applyAlignment="1">
      <alignment horizontal="center" vertical="center" wrapText="1"/>
    </xf>
    <xf numFmtId="0" fontId="9" fillId="0" borderId="8" xfId="3" applyFont="1" applyBorder="1" applyAlignment="1">
      <alignment horizontal="center" vertical="center" wrapText="1"/>
    </xf>
    <xf numFmtId="0" fontId="9" fillId="0" borderId="63" xfId="3" applyFont="1" applyBorder="1" applyAlignment="1">
      <alignment horizontal="center" vertical="center" wrapText="1"/>
    </xf>
    <xf numFmtId="0" fontId="5" fillId="0" borderId="63" xfId="3" applyFont="1" applyBorder="1" applyAlignment="1">
      <alignment horizontal="center" vertical="center" wrapText="1"/>
    </xf>
    <xf numFmtId="0" fontId="19" fillId="0" borderId="34" xfId="5" applyNumberFormat="1" applyFont="1" applyFill="1" applyBorder="1" applyAlignment="1">
      <alignment horizontal="left" vertical="center" wrapText="1"/>
    </xf>
    <xf numFmtId="0" fontId="19" fillId="0" borderId="35" xfId="5" applyNumberFormat="1" applyFont="1" applyFill="1" applyBorder="1" applyAlignment="1">
      <alignment horizontal="left" vertical="center" wrapText="1"/>
    </xf>
    <xf numFmtId="0" fontId="19" fillId="0" borderId="36" xfId="5" applyNumberFormat="1" applyFont="1" applyFill="1" applyBorder="1" applyAlignment="1">
      <alignment horizontal="left" vertical="center" wrapText="1"/>
    </xf>
    <xf numFmtId="0" fontId="53" fillId="0" borderId="50" xfId="0" applyFont="1" applyBorder="1" applyAlignment="1">
      <alignment horizontal="left" vertical="center" wrapText="1"/>
    </xf>
    <xf numFmtId="0" fontId="53" fillId="0" borderId="0" xfId="0" applyFont="1" applyAlignment="1">
      <alignment horizontal="left" vertical="center" wrapText="1"/>
    </xf>
    <xf numFmtId="0" fontId="53" fillId="0" borderId="51" xfId="0" applyFont="1" applyBorder="1" applyAlignment="1">
      <alignment horizontal="left" vertical="center" wrapText="1"/>
    </xf>
    <xf numFmtId="0" fontId="53" fillId="0" borderId="58" xfId="0" applyFont="1" applyBorder="1" applyAlignment="1">
      <alignment horizontal="left" vertical="center" wrapText="1"/>
    </xf>
    <xf numFmtId="0" fontId="53" fillId="0" borderId="59" xfId="0" applyFont="1" applyBorder="1" applyAlignment="1">
      <alignment horizontal="left" vertical="center" wrapText="1"/>
    </xf>
    <xf numFmtId="0" fontId="53" fillId="0" borderId="60" xfId="0" applyFont="1" applyBorder="1" applyAlignment="1">
      <alignment horizontal="left" vertical="center" wrapText="1"/>
    </xf>
    <xf numFmtId="0" fontId="6" fillId="7" borderId="35" xfId="3" applyFont="1" applyFill="1" applyBorder="1" applyAlignment="1">
      <alignment horizontal="center" vertical="center"/>
    </xf>
    <xf numFmtId="0" fontId="6" fillId="7" borderId="36" xfId="3" applyFont="1" applyFill="1" applyBorder="1" applyAlignment="1">
      <alignment horizontal="center" vertical="center"/>
    </xf>
    <xf numFmtId="0" fontId="6" fillId="7" borderId="38" xfId="3" applyFont="1" applyFill="1" applyBorder="1" applyAlignment="1">
      <alignment horizontal="center" vertical="center"/>
    </xf>
    <xf numFmtId="0" fontId="6" fillId="7" borderId="39" xfId="3" applyFont="1" applyFill="1" applyBorder="1" applyAlignment="1">
      <alignment horizontal="center" vertical="center"/>
    </xf>
    <xf numFmtId="0" fontId="6" fillId="7" borderId="40" xfId="3" applyFont="1" applyFill="1" applyBorder="1" applyAlignment="1">
      <alignment horizontal="center" vertical="center"/>
    </xf>
    <xf numFmtId="9" fontId="9" fillId="7" borderId="3" xfId="8" applyNumberFormat="1" applyFill="1" applyBorder="1" applyAlignment="1">
      <alignment horizontal="center" vertical="center" wrapText="1"/>
    </xf>
    <xf numFmtId="9" fontId="9" fillId="7" borderId="2" xfId="8" applyNumberFormat="1" applyFill="1" applyBorder="1" applyAlignment="1">
      <alignment horizontal="center" vertical="center" wrapText="1"/>
    </xf>
    <xf numFmtId="9" fontId="9" fillId="7" borderId="4" xfId="8" applyNumberFormat="1" applyFill="1" applyBorder="1" applyAlignment="1">
      <alignment horizontal="center" vertical="center" wrapText="1"/>
    </xf>
    <xf numFmtId="9" fontId="9" fillId="7" borderId="10" xfId="8" applyNumberFormat="1" applyFill="1" applyBorder="1" applyAlignment="1">
      <alignment horizontal="center" vertical="center" wrapText="1"/>
    </xf>
    <xf numFmtId="9" fontId="9" fillId="7" borderId="11" xfId="8" applyNumberFormat="1" applyFill="1" applyBorder="1" applyAlignment="1">
      <alignment horizontal="center" vertical="center" wrapText="1"/>
    </xf>
    <xf numFmtId="9" fontId="9" fillId="7" borderId="12" xfId="8" applyNumberFormat="1" applyFill="1" applyBorder="1" applyAlignment="1">
      <alignment horizontal="center" vertical="center" wrapText="1"/>
    </xf>
    <xf numFmtId="0" fontId="6" fillId="7" borderId="28" xfId="8" applyFont="1" applyFill="1" applyBorder="1" applyAlignment="1">
      <alignment horizontal="center" vertical="center" wrapText="1"/>
    </xf>
    <xf numFmtId="0" fontId="6" fillId="7" borderId="11" xfId="8" applyFont="1" applyFill="1" applyBorder="1" applyAlignment="1">
      <alignment horizontal="center" vertical="center" wrapText="1"/>
    </xf>
    <xf numFmtId="0" fontId="6" fillId="7" borderId="29" xfId="8" applyFont="1" applyFill="1" applyBorder="1" applyAlignment="1">
      <alignment horizontal="center" vertical="center" wrapText="1"/>
    </xf>
    <xf numFmtId="0" fontId="6" fillId="7" borderId="41" xfId="8" applyFont="1" applyFill="1" applyBorder="1" applyAlignment="1">
      <alignment horizontal="center" vertical="center" wrapText="1"/>
    </xf>
    <xf numFmtId="10" fontId="9" fillId="0" borderId="5" xfId="2" applyNumberFormat="1" applyFont="1" applyFill="1" applyBorder="1" applyAlignment="1">
      <alignment horizontal="center" vertical="center" wrapText="1"/>
    </xf>
    <xf numFmtId="10" fontId="9" fillId="0" borderId="13" xfId="2" applyNumberFormat="1" applyFont="1" applyFill="1" applyBorder="1" applyAlignment="1">
      <alignment horizontal="center" vertical="center" wrapText="1"/>
    </xf>
    <xf numFmtId="10" fontId="9" fillId="0" borderId="23" xfId="2" applyNumberFormat="1" applyFont="1" applyFill="1" applyBorder="1" applyAlignment="1">
      <alignment horizontal="center" vertical="center" wrapText="1"/>
    </xf>
    <xf numFmtId="2" fontId="28" fillId="0" borderId="4" xfId="3" applyNumberFormat="1" applyFont="1" applyBorder="1" applyAlignment="1">
      <alignment horizontal="center"/>
    </xf>
    <xf numFmtId="2" fontId="28" fillId="0" borderId="13" xfId="3" applyNumberFormat="1" applyFont="1" applyBorder="1" applyAlignment="1">
      <alignment horizontal="center"/>
    </xf>
    <xf numFmtId="2" fontId="28" fillId="0" borderId="3" xfId="3" applyNumberFormat="1" applyFont="1" applyBorder="1" applyAlignment="1">
      <alignment horizontal="center"/>
    </xf>
    <xf numFmtId="0" fontId="21" fillId="6" borderId="35" xfId="3" applyFont="1" applyFill="1" applyBorder="1" applyAlignment="1">
      <alignment horizontal="center"/>
    </xf>
    <xf numFmtId="0" fontId="28" fillId="0" borderId="70" xfId="3" applyFont="1" applyBorder="1" applyAlignment="1">
      <alignment horizontal="justify" vertical="center"/>
    </xf>
    <xf numFmtId="0" fontId="28" fillId="0" borderId="35" xfId="3" applyFont="1" applyBorder="1" applyAlignment="1">
      <alignment horizontal="justify" vertical="center"/>
    </xf>
    <xf numFmtId="0" fontId="28" fillId="0" borderId="36" xfId="3" applyFont="1" applyBorder="1" applyAlignment="1">
      <alignment horizontal="justify" vertical="center"/>
    </xf>
    <xf numFmtId="0" fontId="54" fillId="0" borderId="33" xfId="0" applyFont="1" applyBorder="1" applyAlignment="1">
      <alignment horizontal="justify" vertical="center"/>
    </xf>
    <xf numFmtId="0" fontId="54" fillId="0" borderId="0" xfId="0" applyFont="1" applyAlignment="1">
      <alignment horizontal="justify" vertical="center"/>
    </xf>
    <xf numFmtId="0" fontId="54" fillId="0" borderId="51" xfId="0" applyFont="1" applyBorder="1" applyAlignment="1">
      <alignment horizontal="justify" vertical="center"/>
    </xf>
    <xf numFmtId="0" fontId="54" fillId="0" borderId="61" xfId="0" applyFont="1" applyBorder="1" applyAlignment="1">
      <alignment horizontal="justify" vertical="center"/>
    </xf>
    <xf numFmtId="0" fontId="54" fillId="0" borderId="59" xfId="0" applyFont="1" applyBorder="1" applyAlignment="1">
      <alignment horizontal="justify" vertical="center"/>
    </xf>
    <xf numFmtId="0" fontId="54" fillId="0" borderId="60" xfId="0" applyFont="1" applyBorder="1" applyAlignment="1">
      <alignment horizontal="justify" vertical="center"/>
    </xf>
    <xf numFmtId="10" fontId="9" fillId="0" borderId="4" xfId="3" applyNumberFormat="1" applyFont="1" applyBorder="1" applyAlignment="1">
      <alignment horizontal="center" vertical="center"/>
    </xf>
    <xf numFmtId="10" fontId="9" fillId="0" borderId="13" xfId="3" applyNumberFormat="1" applyFont="1" applyBorder="1" applyAlignment="1">
      <alignment horizontal="center" vertical="center"/>
    </xf>
    <xf numFmtId="10" fontId="9" fillId="0" borderId="3" xfId="3" applyNumberFormat="1" applyFont="1" applyBorder="1" applyAlignment="1">
      <alignment horizontal="center" vertical="center"/>
    </xf>
    <xf numFmtId="10" fontId="9" fillId="0" borderId="7" xfId="3" applyNumberFormat="1" applyFont="1" applyBorder="1" applyAlignment="1">
      <alignment horizontal="center" vertical="center"/>
    </xf>
    <xf numFmtId="0" fontId="32" fillId="8" borderId="2" xfId="0" applyFont="1" applyFill="1" applyBorder="1" applyAlignment="1">
      <alignment horizontal="center" vertical="center"/>
    </xf>
    <xf numFmtId="0" fontId="32" fillId="8" borderId="30" xfId="0" applyFont="1" applyFill="1" applyBorder="1" applyAlignment="1">
      <alignment horizontal="center" vertical="center"/>
    </xf>
    <xf numFmtId="0" fontId="32" fillId="8" borderId="7" xfId="0" applyFont="1" applyFill="1" applyBorder="1" applyAlignment="1">
      <alignment horizontal="center" vertical="center"/>
    </xf>
    <xf numFmtId="0" fontId="32" fillId="8" borderId="31" xfId="0" applyFont="1" applyFill="1" applyBorder="1" applyAlignment="1">
      <alignment horizontal="center" vertical="center"/>
    </xf>
    <xf numFmtId="0" fontId="32" fillId="8" borderId="11" xfId="0" applyFont="1" applyFill="1" applyBorder="1" applyAlignment="1">
      <alignment horizontal="center" vertical="center"/>
    </xf>
    <xf numFmtId="0" fontId="32" fillId="8" borderId="29" xfId="0" applyFont="1" applyFill="1" applyBorder="1" applyAlignment="1">
      <alignment horizontal="center" vertical="center"/>
    </xf>
    <xf numFmtId="0" fontId="32" fillId="8" borderId="2" xfId="0" applyFont="1" applyFill="1" applyBorder="1" applyAlignment="1">
      <alignment horizontal="center" vertical="center" wrapText="1"/>
    </xf>
    <xf numFmtId="0" fontId="32" fillId="8" borderId="7" xfId="0" applyFont="1" applyFill="1" applyBorder="1" applyAlignment="1">
      <alignment horizontal="center" vertical="center" wrapText="1"/>
    </xf>
    <xf numFmtId="0" fontId="32" fillId="8" borderId="11" xfId="0" applyFont="1" applyFill="1" applyBorder="1" applyAlignment="1">
      <alignment horizontal="center" vertical="center" wrapText="1"/>
    </xf>
    <xf numFmtId="173" fontId="9" fillId="0" borderId="67" xfId="0" applyNumberFormat="1" applyFont="1" applyBorder="1" applyAlignment="1">
      <alignment horizontal="center" vertical="center" wrapText="1"/>
    </xf>
    <xf numFmtId="10" fontId="9" fillId="0" borderId="11" xfId="3" applyNumberFormat="1" applyFont="1" applyBorder="1" applyAlignment="1">
      <alignment horizontal="center" vertical="center"/>
    </xf>
    <xf numFmtId="0" fontId="9" fillId="0" borderId="11" xfId="3" applyFont="1" applyBorder="1" applyAlignment="1">
      <alignment horizontal="center" vertical="center"/>
    </xf>
    <xf numFmtId="173" fontId="9" fillId="0" borderId="1" xfId="0" applyNumberFormat="1" applyFont="1" applyBorder="1" applyAlignment="1">
      <alignment horizontal="center" vertical="center" wrapText="1"/>
    </xf>
    <xf numFmtId="10" fontId="9" fillId="0" borderId="2" xfId="3" applyNumberFormat="1" applyFont="1" applyBorder="1" applyAlignment="1">
      <alignment horizontal="center" vertical="center"/>
    </xf>
    <xf numFmtId="0" fontId="9" fillId="0" borderId="2" xfId="3" applyFont="1" applyBorder="1" applyAlignment="1">
      <alignment horizontal="center" vertical="center"/>
    </xf>
    <xf numFmtId="0" fontId="9" fillId="0" borderId="4" xfId="3" applyFont="1" applyBorder="1" applyAlignment="1">
      <alignment horizontal="justify" vertical="center" wrapText="1"/>
    </xf>
    <xf numFmtId="0" fontId="9" fillId="0" borderId="13" xfId="3" applyFont="1" applyBorder="1" applyAlignment="1">
      <alignment horizontal="justify" vertical="center" wrapText="1"/>
    </xf>
    <xf numFmtId="0" fontId="9" fillId="0" borderId="3" xfId="3" applyFont="1" applyBorder="1" applyAlignment="1">
      <alignment horizontal="justify" vertical="center" wrapText="1"/>
    </xf>
    <xf numFmtId="0" fontId="9" fillId="0" borderId="9" xfId="3" applyFont="1" applyBorder="1" applyAlignment="1">
      <alignment horizontal="justify" vertical="center" wrapText="1"/>
    </xf>
    <xf numFmtId="0" fontId="9" fillId="0" borderId="62" xfId="3" applyFont="1" applyBorder="1" applyAlignment="1">
      <alignment horizontal="justify" vertical="center" wrapText="1"/>
    </xf>
    <xf numFmtId="0" fontId="9" fillId="0" borderId="8" xfId="3" applyFont="1" applyBorder="1" applyAlignment="1">
      <alignment horizontal="justify" vertical="center" wrapText="1"/>
    </xf>
    <xf numFmtId="0" fontId="32" fillId="8" borderId="1" xfId="0" applyFont="1" applyFill="1" applyBorder="1" applyAlignment="1">
      <alignment horizontal="center" vertical="center" wrapText="1"/>
    </xf>
    <xf numFmtId="0" fontId="32" fillId="8" borderId="30" xfId="0" applyFont="1" applyFill="1" applyBorder="1" applyAlignment="1">
      <alignment horizontal="center" vertical="center" wrapText="1"/>
    </xf>
    <xf numFmtId="0" fontId="32" fillId="8" borderId="6" xfId="0" applyFont="1" applyFill="1" applyBorder="1" applyAlignment="1">
      <alignment horizontal="center" vertical="center" wrapText="1"/>
    </xf>
    <xf numFmtId="0" fontId="32" fillId="8" borderId="31" xfId="0" applyFont="1" applyFill="1" applyBorder="1" applyAlignment="1">
      <alignment horizontal="center" vertical="center" wrapText="1"/>
    </xf>
    <xf numFmtId="0" fontId="32" fillId="8" borderId="28" xfId="0" applyFont="1" applyFill="1" applyBorder="1" applyAlignment="1">
      <alignment horizontal="center" vertical="center" wrapText="1"/>
    </xf>
    <xf numFmtId="0" fontId="32" fillId="8" borderId="29" xfId="0" applyFont="1" applyFill="1" applyBorder="1" applyAlignment="1">
      <alignment horizontal="center" vertical="center" wrapText="1"/>
    </xf>
    <xf numFmtId="0" fontId="32" fillId="8" borderId="3"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8" borderId="10" xfId="0" applyFont="1" applyFill="1" applyBorder="1" applyAlignment="1">
      <alignment horizontal="center" vertical="center" wrapText="1"/>
    </xf>
    <xf numFmtId="0" fontId="28" fillId="0" borderId="12" xfId="3" applyFont="1" applyBorder="1" applyAlignment="1">
      <alignment horizontal="center" vertical="center"/>
    </xf>
    <xf numFmtId="0" fontId="28" fillId="0" borderId="14" xfId="3" applyFont="1" applyBorder="1" applyAlignment="1">
      <alignment horizontal="center" vertical="center"/>
    </xf>
    <xf numFmtId="0" fontId="28" fillId="0" borderId="10" xfId="3" applyFont="1" applyBorder="1" applyAlignment="1">
      <alignment horizontal="center" vertical="center"/>
    </xf>
    <xf numFmtId="0" fontId="9" fillId="0" borderId="23" xfId="3" applyFont="1" applyBorder="1" applyAlignment="1">
      <alignment horizontal="justify" vertical="center" wrapText="1"/>
    </xf>
    <xf numFmtId="0" fontId="28" fillId="0" borderId="45" xfId="3" applyFont="1" applyBorder="1" applyAlignment="1">
      <alignment horizontal="center" vertical="center"/>
    </xf>
    <xf numFmtId="0" fontId="9" fillId="0" borderId="8" xfId="5" applyNumberFormat="1" applyFont="1" applyFill="1" applyBorder="1" applyAlignment="1">
      <alignment horizontal="justify" vertical="center" wrapText="1"/>
    </xf>
    <xf numFmtId="0" fontId="9" fillId="0" borderId="7" xfId="5" applyNumberFormat="1" applyFont="1" applyFill="1" applyBorder="1" applyAlignment="1">
      <alignment horizontal="justify" vertical="center" wrapText="1"/>
    </xf>
    <xf numFmtId="0" fontId="9" fillId="0" borderId="31" xfId="5" applyNumberFormat="1" applyFont="1" applyFill="1" applyBorder="1" applyAlignment="1">
      <alignment horizontal="justify" vertical="center" wrapText="1"/>
    </xf>
    <xf numFmtId="167" fontId="9" fillId="0" borderId="56" xfId="2" applyNumberFormat="1" applyFont="1" applyFill="1" applyBorder="1" applyAlignment="1">
      <alignment horizontal="justify" vertical="center" wrapText="1"/>
    </xf>
    <xf numFmtId="167" fontId="9" fillId="0" borderId="54" xfId="2" applyNumberFormat="1" applyFont="1" applyFill="1" applyBorder="1" applyAlignment="1">
      <alignment horizontal="justify" vertical="center" wrapText="1"/>
    </xf>
    <xf numFmtId="167" fontId="9" fillId="0" borderId="55" xfId="2" applyNumberFormat="1" applyFont="1" applyFill="1" applyBorder="1" applyAlignment="1">
      <alignment horizontal="justify" vertical="center" wrapText="1"/>
    </xf>
    <xf numFmtId="0" fontId="9" fillId="0" borderId="49" xfId="8" applyBorder="1" applyAlignment="1">
      <alignment horizontal="justify" vertical="center" wrapText="1"/>
    </xf>
    <xf numFmtId="0" fontId="9" fillId="0" borderId="47" xfId="8" applyBorder="1" applyAlignment="1">
      <alignment horizontal="justify" vertical="center" wrapText="1"/>
    </xf>
    <xf numFmtId="0" fontId="9" fillId="0" borderId="48" xfId="8" applyBorder="1" applyAlignment="1">
      <alignment horizontal="justify" vertical="center" wrapText="1"/>
    </xf>
    <xf numFmtId="0" fontId="9" fillId="0" borderId="29" xfId="3" applyFont="1" applyBorder="1" applyAlignment="1">
      <alignment horizontal="center" vertical="center"/>
    </xf>
    <xf numFmtId="0" fontId="5" fillId="0" borderId="31" xfId="3" applyFont="1" applyBorder="1" applyAlignment="1">
      <alignment horizontal="center" vertical="center"/>
    </xf>
    <xf numFmtId="0" fontId="22" fillId="0" borderId="2" xfId="3" applyFont="1" applyBorder="1" applyAlignment="1">
      <alignment horizontal="justify" vertical="center" wrapText="1"/>
    </xf>
    <xf numFmtId="0" fontId="28" fillId="0" borderId="7" xfId="3" applyFont="1" applyBorder="1" applyAlignment="1">
      <alignment horizontal="justify" vertical="center" wrapText="1"/>
    </xf>
    <xf numFmtId="2" fontId="5" fillId="0" borderId="2" xfId="10" applyNumberFormat="1" applyFont="1" applyFill="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2" fontId="5" fillId="0" borderId="7" xfId="3" applyNumberFormat="1" applyFont="1" applyBorder="1" applyAlignment="1">
      <alignment horizontal="center" vertical="center"/>
    </xf>
    <xf numFmtId="10" fontId="5" fillId="0" borderId="7" xfId="3" applyNumberFormat="1" applyFont="1" applyBorder="1" applyAlignment="1">
      <alignment horizontal="center" vertical="center"/>
    </xf>
    <xf numFmtId="0" fontId="22" fillId="0" borderId="30" xfId="3" applyFont="1" applyBorder="1" applyAlignment="1">
      <alignment horizontal="justify" vertical="center" wrapText="1"/>
    </xf>
    <xf numFmtId="0" fontId="28" fillId="0" borderId="31" xfId="3" applyFont="1" applyBorder="1" applyAlignment="1">
      <alignment horizontal="justify" vertical="center" wrapText="1"/>
    </xf>
    <xf numFmtId="0" fontId="13" fillId="0" borderId="56" xfId="5" applyNumberFormat="1" applyFont="1" applyFill="1" applyBorder="1" applyAlignment="1">
      <alignment horizontal="justify" vertical="center" wrapText="1"/>
    </xf>
    <xf numFmtId="0" fontId="13" fillId="0" borderId="54" xfId="5" applyNumberFormat="1" applyFont="1" applyFill="1" applyBorder="1" applyAlignment="1">
      <alignment horizontal="justify" vertical="center" wrapText="1"/>
    </xf>
    <xf numFmtId="0" fontId="13" fillId="0" borderId="55" xfId="5" applyNumberFormat="1" applyFont="1" applyFill="1" applyBorder="1" applyAlignment="1">
      <alignment horizontal="justify" vertical="center" wrapText="1"/>
    </xf>
    <xf numFmtId="0" fontId="13" fillId="7" borderId="28" xfId="8" applyFont="1" applyFill="1" applyBorder="1" applyAlignment="1">
      <alignment horizontal="left" vertical="center" wrapText="1"/>
    </xf>
    <xf numFmtId="0" fontId="13" fillId="7" borderId="11" xfId="8" applyFont="1" applyFill="1" applyBorder="1" applyAlignment="1">
      <alignment horizontal="left" vertical="center" wrapText="1"/>
    </xf>
    <xf numFmtId="0" fontId="13" fillId="7" borderId="29" xfId="8" applyFont="1" applyFill="1" applyBorder="1" applyAlignment="1">
      <alignment horizontal="left" vertical="center" wrapText="1"/>
    </xf>
    <xf numFmtId="2" fontId="6" fillId="0" borderId="11" xfId="3" applyNumberFormat="1" applyFont="1" applyBorder="1" applyAlignment="1">
      <alignment horizontal="center"/>
    </xf>
    <xf numFmtId="2" fontId="6" fillId="0" borderId="29" xfId="3" applyNumberFormat="1" applyFont="1" applyBorder="1" applyAlignment="1">
      <alignment horizontal="center"/>
    </xf>
    <xf numFmtId="49" fontId="6" fillId="0" borderId="41" xfId="2" applyNumberFormat="1" applyFont="1" applyFill="1" applyBorder="1" applyAlignment="1">
      <alignment horizontal="center" vertical="center" wrapText="1"/>
    </xf>
    <xf numFmtId="49" fontId="6" fillId="0" borderId="49" xfId="2" applyNumberFormat="1" applyFont="1" applyFill="1" applyBorder="1" applyAlignment="1">
      <alignment horizontal="center" vertical="center" wrapText="1"/>
    </xf>
    <xf numFmtId="2" fontId="6" fillId="0" borderId="28" xfId="3" applyNumberFormat="1" applyFont="1" applyBorder="1" applyAlignment="1">
      <alignment horizontal="center"/>
    </xf>
    <xf numFmtId="0" fontId="6" fillId="0" borderId="49" xfId="8" applyFont="1" applyBorder="1" applyAlignment="1">
      <alignment horizontal="left" vertical="center" wrapText="1"/>
    </xf>
    <xf numFmtId="0" fontId="6" fillId="0" borderId="47" xfId="8" applyFont="1" applyBorder="1" applyAlignment="1">
      <alignment horizontal="left" vertical="center" wrapText="1"/>
    </xf>
    <xf numFmtId="0" fontId="6" fillId="0" borderId="48" xfId="8" applyFont="1" applyBorder="1" applyAlignment="1">
      <alignment horizontal="left" vertical="center" wrapText="1"/>
    </xf>
    <xf numFmtId="49" fontId="6" fillId="0" borderId="28" xfId="3" applyNumberFormat="1" applyFont="1" applyBorder="1" applyAlignment="1">
      <alignment horizontal="center"/>
    </xf>
    <xf numFmtId="49" fontId="6" fillId="0" borderId="11" xfId="3" applyNumberFormat="1" applyFont="1" applyBorder="1" applyAlignment="1">
      <alignment horizontal="center"/>
    </xf>
    <xf numFmtId="49" fontId="12" fillId="0" borderId="11" xfId="3" applyNumberFormat="1" applyFont="1" applyBorder="1" applyAlignment="1">
      <alignment horizontal="center"/>
    </xf>
    <xf numFmtId="49" fontId="6" fillId="0" borderId="29" xfId="3" applyNumberFormat="1" applyFont="1" applyBorder="1" applyAlignment="1">
      <alignment horizontal="center"/>
    </xf>
    <xf numFmtId="0" fontId="28" fillId="0" borderId="2" xfId="3" applyFont="1" applyBorder="1" applyAlignment="1">
      <alignment horizontal="justify" vertical="center" wrapText="1"/>
    </xf>
    <xf numFmtId="0" fontId="28" fillId="0" borderId="30" xfId="3" applyFont="1" applyBorder="1" applyAlignment="1">
      <alignment horizontal="justify" vertical="center" wrapText="1"/>
    </xf>
    <xf numFmtId="0" fontId="5" fillId="0" borderId="31" xfId="3" applyFont="1" applyBorder="1" applyAlignment="1">
      <alignment horizontal="center"/>
    </xf>
    <xf numFmtId="0" fontId="5" fillId="0" borderId="29" xfId="3" applyFont="1" applyBorder="1" applyAlignment="1">
      <alignment horizontal="center"/>
    </xf>
    <xf numFmtId="0" fontId="28" fillId="0" borderId="2" xfId="3" applyFont="1" applyBorder="1" applyAlignment="1">
      <alignment horizontal="justify" wrapText="1"/>
    </xf>
    <xf numFmtId="0" fontId="28" fillId="0" borderId="7" xfId="3" applyFont="1" applyBorder="1" applyAlignment="1">
      <alignment horizontal="justify" wrapText="1"/>
    </xf>
    <xf numFmtId="0" fontId="5" fillId="0" borderId="28" xfId="0" applyFont="1" applyBorder="1" applyAlignment="1">
      <alignment horizontal="center" vertical="center"/>
    </xf>
    <xf numFmtId="0" fontId="5" fillId="0" borderId="11" xfId="0" applyFont="1" applyBorder="1" applyAlignment="1">
      <alignment horizontal="center" vertical="center"/>
    </xf>
    <xf numFmtId="2" fontId="5" fillId="0" borderId="2" xfId="1" applyNumberFormat="1" applyFont="1" applyFill="1" applyBorder="1" applyAlignment="1">
      <alignment horizontal="center" vertical="center"/>
    </xf>
    <xf numFmtId="0" fontId="6" fillId="0" borderId="44" xfId="0" applyFont="1" applyBorder="1" applyAlignment="1">
      <alignment horizontal="center" vertical="center"/>
    </xf>
    <xf numFmtId="0" fontId="6" fillId="0" borderId="14" xfId="0" applyFont="1" applyBorder="1" applyAlignment="1">
      <alignment horizontal="center" vertical="center"/>
    </xf>
    <xf numFmtId="0" fontId="6" fillId="0" borderId="45" xfId="0" applyFont="1" applyBorder="1" applyAlignment="1">
      <alignment horizontal="center" vertical="center"/>
    </xf>
    <xf numFmtId="0" fontId="6" fillId="0" borderId="75"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49" xfId="0" applyFont="1" applyBorder="1" applyAlignment="1">
      <alignment horizontal="center" vertical="center" wrapText="1"/>
    </xf>
    <xf numFmtId="14" fontId="6" fillId="0" borderId="34" xfId="0" applyNumberFormat="1" applyFont="1" applyBorder="1" applyAlignment="1">
      <alignment horizontal="center" vertical="center" wrapText="1"/>
    </xf>
    <xf numFmtId="14" fontId="6" fillId="0" borderId="35" xfId="0" applyNumberFormat="1" applyFont="1" applyBorder="1" applyAlignment="1">
      <alignment horizontal="center" vertical="center" wrapText="1"/>
    </xf>
    <xf numFmtId="14" fontId="6" fillId="0" borderId="36" xfId="0" applyNumberFormat="1" applyFont="1" applyBorder="1" applyAlignment="1">
      <alignment horizontal="center" vertical="center" wrapText="1"/>
    </xf>
    <xf numFmtId="14" fontId="6" fillId="0" borderId="38" xfId="0" applyNumberFormat="1" applyFont="1" applyBorder="1" applyAlignment="1">
      <alignment horizontal="center" vertical="center" wrapText="1"/>
    </xf>
    <xf numFmtId="14" fontId="6" fillId="0" borderId="39" xfId="0" applyNumberFormat="1" applyFont="1" applyBorder="1" applyAlignment="1">
      <alignment horizontal="center" vertical="center" wrapText="1"/>
    </xf>
    <xf numFmtId="14" fontId="6" fillId="0" borderId="40" xfId="0" applyNumberFormat="1" applyFont="1" applyBorder="1" applyAlignment="1">
      <alignment horizontal="center" vertical="center" wrapText="1"/>
    </xf>
    <xf numFmtId="0" fontId="6" fillId="0" borderId="7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0" fontId="3" fillId="16" borderId="34" xfId="0" applyFont="1" applyFill="1" applyBorder="1" applyAlignment="1">
      <alignment horizontal="center" vertical="center" wrapText="1"/>
    </xf>
    <xf numFmtId="0" fontId="3" fillId="16" borderId="35" xfId="0" applyFont="1" applyFill="1" applyBorder="1" applyAlignment="1">
      <alignment horizontal="center" vertical="center" wrapText="1"/>
    </xf>
    <xf numFmtId="0" fontId="3" fillId="16" borderId="36" xfId="0" applyFont="1" applyFill="1" applyBorder="1" applyAlignment="1">
      <alignment horizontal="center" vertical="center" wrapText="1"/>
    </xf>
    <xf numFmtId="0" fontId="3" fillId="16" borderId="38" xfId="0" applyFont="1" applyFill="1" applyBorder="1" applyAlignment="1">
      <alignment horizontal="center" vertical="center" wrapText="1"/>
    </xf>
    <xf numFmtId="0" fontId="3" fillId="16" borderId="39" xfId="0" applyFont="1" applyFill="1" applyBorder="1" applyAlignment="1">
      <alignment horizontal="center" vertical="center" wrapText="1"/>
    </xf>
    <xf numFmtId="0" fontId="3" fillId="16" borderId="40" xfId="0" applyFont="1" applyFill="1" applyBorder="1" applyAlignment="1">
      <alignment horizontal="center" vertical="center" wrapText="1"/>
    </xf>
    <xf numFmtId="0" fontId="6" fillId="0" borderId="3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0" borderId="45" xfId="0" applyFont="1" applyBorder="1" applyAlignment="1">
      <alignment horizontal="center" vertical="center" wrapText="1"/>
    </xf>
    <xf numFmtId="0" fontId="6" fillId="0" borderId="12" xfId="0" applyFont="1" applyBorder="1" applyAlignment="1">
      <alignment horizontal="center"/>
    </xf>
    <xf numFmtId="0" fontId="6" fillId="0" borderId="14" xfId="0" applyFont="1" applyBorder="1" applyAlignment="1">
      <alignment horizontal="center"/>
    </xf>
    <xf numFmtId="0" fontId="6" fillId="0" borderId="10" xfId="0" applyFont="1" applyBorder="1" applyAlignment="1">
      <alignment horizontal="center"/>
    </xf>
    <xf numFmtId="0" fontId="6" fillId="7" borderId="75" xfId="0" applyFont="1" applyFill="1" applyBorder="1" applyAlignment="1">
      <alignment horizontal="center" vertical="center" wrapText="1"/>
    </xf>
    <xf numFmtId="0" fontId="6" fillId="7" borderId="42" xfId="0" applyFont="1" applyFill="1" applyBorder="1" applyAlignment="1">
      <alignment horizontal="center" vertical="center" wrapText="1"/>
    </xf>
    <xf numFmtId="0" fontId="6" fillId="7" borderId="49" xfId="0" applyFont="1" applyFill="1" applyBorder="1" applyAlignment="1">
      <alignment horizontal="center" vertical="center" wrapText="1"/>
    </xf>
    <xf numFmtId="9" fontId="6" fillId="0" borderId="41" xfId="0" applyNumberFormat="1" applyFont="1" applyBorder="1" applyAlignment="1">
      <alignment horizontal="center" vertical="center" wrapText="1"/>
    </xf>
    <xf numFmtId="0" fontId="6" fillId="0" borderId="72"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13" fillId="0" borderId="58" xfId="0" applyFont="1" applyBorder="1" applyAlignment="1">
      <alignment horizontal="justify" vertical="center" wrapText="1"/>
    </xf>
    <xf numFmtId="0" fontId="13" fillId="0" borderId="59" xfId="0" applyFont="1" applyBorder="1" applyAlignment="1">
      <alignment horizontal="justify" vertical="center" wrapText="1"/>
    </xf>
    <xf numFmtId="0" fontId="13" fillId="0" borderId="56" xfId="0" applyFont="1" applyBorder="1" applyAlignment="1">
      <alignment horizontal="justify" vertical="center" wrapText="1"/>
    </xf>
    <xf numFmtId="0" fontId="22" fillId="0" borderId="46" xfId="3" applyFont="1" applyBorder="1" applyAlignment="1">
      <alignment horizontal="center" vertical="center"/>
    </xf>
    <xf numFmtId="0" fontId="22" fillId="0" borderId="47" xfId="3" applyFont="1" applyBorder="1" applyAlignment="1">
      <alignment horizontal="center" vertical="center"/>
    </xf>
    <xf numFmtId="9" fontId="5" fillId="0" borderId="135" xfId="3" applyNumberFormat="1" applyFont="1" applyBorder="1" applyAlignment="1">
      <alignment horizontal="center" vertical="center"/>
    </xf>
    <xf numFmtId="0" fontId="5" fillId="0" borderId="135" xfId="3" applyFont="1" applyBorder="1" applyAlignment="1">
      <alignment horizontal="center" vertical="center"/>
    </xf>
    <xf numFmtId="9" fontId="5" fillId="7" borderId="135" xfId="2" applyFont="1" applyFill="1" applyBorder="1" applyAlignment="1">
      <alignment horizontal="center" vertical="center" wrapText="1"/>
    </xf>
    <xf numFmtId="0" fontId="22" fillId="0" borderId="75" xfId="3" applyFont="1" applyBorder="1" applyAlignment="1">
      <alignment horizontal="justify" vertical="center" wrapText="1"/>
    </xf>
    <xf numFmtId="0" fontId="22" fillId="0" borderId="42" xfId="3" applyFont="1" applyBorder="1" applyAlignment="1">
      <alignment horizontal="justify" vertical="center" wrapText="1"/>
    </xf>
    <xf numFmtId="0" fontId="22" fillId="0" borderId="49" xfId="3" applyFont="1" applyBorder="1" applyAlignment="1">
      <alignment horizontal="justify" vertical="center" wrapText="1"/>
    </xf>
    <xf numFmtId="0" fontId="22" fillId="0" borderId="43" xfId="3" applyFont="1" applyBorder="1" applyAlignment="1">
      <alignment horizontal="justify" vertical="center" wrapText="1"/>
    </xf>
    <xf numFmtId="9" fontId="5" fillId="0" borderId="47" xfId="3" applyNumberFormat="1" applyFont="1" applyBorder="1" applyAlignment="1">
      <alignment horizontal="center" vertical="center"/>
    </xf>
    <xf numFmtId="0" fontId="5" fillId="0" borderId="47" xfId="3" applyFont="1" applyBorder="1" applyAlignment="1">
      <alignment horizontal="center" vertical="center"/>
    </xf>
    <xf numFmtId="0" fontId="22" fillId="0" borderId="75" xfId="3" applyFont="1" applyBorder="1" applyAlignment="1">
      <alignment horizontal="justify" vertical="top" wrapText="1"/>
    </xf>
    <xf numFmtId="0" fontId="22" fillId="0" borderId="42" xfId="3" applyFont="1" applyBorder="1" applyAlignment="1">
      <alignment horizontal="justify" vertical="top" wrapText="1"/>
    </xf>
    <xf numFmtId="0" fontId="22" fillId="0" borderId="49" xfId="3" applyFont="1" applyBorder="1" applyAlignment="1">
      <alignment horizontal="justify" vertical="top" wrapText="1"/>
    </xf>
    <xf numFmtId="0" fontId="22" fillId="0" borderId="43" xfId="3" applyFont="1" applyBorder="1" applyAlignment="1">
      <alignment horizontal="justify" vertical="top" wrapText="1"/>
    </xf>
    <xf numFmtId="0" fontId="22" fillId="7" borderId="53" xfId="3" applyFont="1" applyFill="1" applyBorder="1" applyAlignment="1">
      <alignment horizontal="center" vertical="center"/>
    </xf>
    <xf numFmtId="0" fontId="22" fillId="7" borderId="54" xfId="3" applyFont="1" applyFill="1" applyBorder="1" applyAlignment="1">
      <alignment horizontal="center" vertical="center"/>
    </xf>
    <xf numFmtId="0" fontId="22" fillId="0" borderId="75" xfId="0" applyFont="1" applyBorder="1" applyAlignment="1">
      <alignment horizontal="justify" vertical="center" wrapText="1"/>
    </xf>
    <xf numFmtId="0" fontId="22" fillId="0" borderId="42" xfId="0" applyFont="1" applyBorder="1" applyAlignment="1">
      <alignment horizontal="justify" vertical="center" wrapText="1"/>
    </xf>
    <xf numFmtId="0" fontId="22" fillId="0" borderId="49" xfId="0" applyFont="1" applyBorder="1" applyAlignment="1">
      <alignment horizontal="justify" vertical="center" wrapText="1"/>
    </xf>
    <xf numFmtId="0" fontId="22" fillId="0" borderId="136" xfId="3" applyFont="1" applyBorder="1" applyAlignment="1">
      <alignment horizontal="justify" vertical="center" wrapText="1"/>
    </xf>
    <xf numFmtId="0" fontId="22" fillId="0" borderId="39" xfId="3" applyFont="1" applyBorder="1" applyAlignment="1">
      <alignment horizontal="justify" vertical="center" wrapText="1"/>
    </xf>
    <xf numFmtId="0" fontId="22" fillId="0" borderId="40" xfId="3" applyFont="1" applyBorder="1" applyAlignment="1">
      <alignment horizontal="justify" vertical="center" wrapText="1"/>
    </xf>
    <xf numFmtId="0" fontId="22" fillId="0" borderId="43" xfId="0" applyFont="1" applyBorder="1" applyAlignment="1">
      <alignment horizontal="justify" vertical="center" wrapText="1"/>
    </xf>
    <xf numFmtId="173" fontId="6" fillId="0" borderId="138" xfId="0" applyNumberFormat="1" applyFont="1" applyBorder="1" applyAlignment="1">
      <alignment horizontal="center" vertical="center" wrapText="1"/>
    </xf>
    <xf numFmtId="0" fontId="6" fillId="0" borderId="41" xfId="8" applyFont="1" applyBorder="1" applyAlignment="1">
      <alignment horizontal="center" vertical="top" wrapText="1"/>
    </xf>
    <xf numFmtId="0" fontId="6" fillId="0" borderId="42" xfId="8" applyFont="1" applyBorder="1" applyAlignment="1">
      <alignment horizontal="center" vertical="top" wrapText="1"/>
    </xf>
    <xf numFmtId="0" fontId="6" fillId="0" borderId="43" xfId="8" applyFont="1" applyBorder="1" applyAlignment="1">
      <alignment horizontal="center" vertical="top" wrapText="1"/>
    </xf>
    <xf numFmtId="0" fontId="6" fillId="0" borderId="49" xfId="8" applyFont="1" applyBorder="1" applyAlignment="1">
      <alignment horizontal="justify" vertical="center" wrapText="1"/>
    </xf>
    <xf numFmtId="0" fontId="6" fillId="0" borderId="47" xfId="8" applyFont="1" applyBorder="1" applyAlignment="1">
      <alignment horizontal="justify" vertical="center" wrapText="1"/>
    </xf>
    <xf numFmtId="0" fontId="6" fillId="0" borderId="48" xfId="8" applyFont="1" applyBorder="1" applyAlignment="1">
      <alignment horizontal="justify" vertical="center" wrapText="1"/>
    </xf>
    <xf numFmtId="10" fontId="22" fillId="0" borderId="7" xfId="2" applyNumberFormat="1" applyFont="1" applyFill="1" applyBorder="1" applyAlignment="1">
      <alignment horizontal="center" vertical="center"/>
    </xf>
    <xf numFmtId="0" fontId="21" fillId="6" borderId="5" xfId="0" applyFont="1" applyFill="1" applyBorder="1" applyAlignment="1">
      <alignment horizontal="center" vertical="center" wrapText="1"/>
    </xf>
    <xf numFmtId="0" fontId="21" fillId="6" borderId="13" xfId="0" applyFont="1" applyFill="1" applyBorder="1" applyAlignment="1">
      <alignment horizontal="center" vertical="center" wrapText="1"/>
    </xf>
    <xf numFmtId="0" fontId="21" fillId="6" borderId="23" xfId="0" applyFont="1" applyFill="1" applyBorder="1" applyAlignment="1">
      <alignment horizontal="center" vertical="center" wrapText="1"/>
    </xf>
    <xf numFmtId="0" fontId="22" fillId="0" borderId="6" xfId="3" applyFont="1" applyBorder="1" applyAlignment="1">
      <alignment horizontal="center" vertical="center"/>
    </xf>
    <xf numFmtId="0" fontId="22" fillId="0" borderId="7" xfId="3" applyFont="1" applyBorder="1" applyAlignment="1">
      <alignment horizontal="center" vertical="center"/>
    </xf>
    <xf numFmtId="9" fontId="22" fillId="0" borderId="7" xfId="3" applyNumberFormat="1" applyFont="1" applyBorder="1" applyAlignment="1">
      <alignment horizontal="center" vertical="center"/>
    </xf>
    <xf numFmtId="10" fontId="22" fillId="0" borderId="9" xfId="3" applyNumberFormat="1" applyFont="1" applyBorder="1" applyAlignment="1">
      <alignment horizontal="center" vertical="center"/>
    </xf>
    <xf numFmtId="10" fontId="22" fillId="0" borderId="62" xfId="3" applyNumberFormat="1" applyFont="1" applyBorder="1" applyAlignment="1">
      <alignment horizontal="center" vertical="center"/>
    </xf>
    <xf numFmtId="10" fontId="22" fillId="0" borderId="8" xfId="3" applyNumberFormat="1" applyFont="1" applyBorder="1" applyAlignment="1">
      <alignment horizontal="center" vertical="center"/>
    </xf>
    <xf numFmtId="173" fontId="22" fillId="0" borderId="6" xfId="3" applyNumberFormat="1" applyFont="1" applyBorder="1" applyAlignment="1">
      <alignment horizontal="center" vertical="center"/>
    </xf>
    <xf numFmtId="0" fontId="13" fillId="0" borderId="58" xfId="3" applyFont="1" applyBorder="1" applyAlignment="1">
      <alignment horizontal="center" vertical="center" wrapText="1"/>
    </xf>
    <xf numFmtId="0" fontId="13" fillId="0" borderId="59" xfId="3" applyFont="1" applyBorder="1" applyAlignment="1">
      <alignment horizontal="center" vertical="center" wrapText="1"/>
    </xf>
    <xf numFmtId="0" fontId="13" fillId="0" borderId="60" xfId="3" applyFont="1" applyBorder="1" applyAlignment="1">
      <alignment horizontal="center" vertical="center" wrapText="1"/>
    </xf>
    <xf numFmtId="0" fontId="13" fillId="0" borderId="9" xfId="3" applyFont="1" applyBorder="1" applyAlignment="1">
      <alignment horizontal="justify" vertical="top"/>
    </xf>
    <xf numFmtId="0" fontId="13" fillId="0" borderId="62" xfId="3" applyFont="1" applyBorder="1" applyAlignment="1">
      <alignment horizontal="justify" vertical="top"/>
    </xf>
    <xf numFmtId="0" fontId="13" fillId="0" borderId="8" xfId="3" applyFont="1" applyBorder="1" applyAlignment="1">
      <alignment horizontal="justify" vertical="top"/>
    </xf>
    <xf numFmtId="0" fontId="13" fillId="0" borderId="9" xfId="3" applyFont="1" applyBorder="1" applyAlignment="1">
      <alignment horizontal="justify" vertical="top" wrapText="1"/>
    </xf>
    <xf numFmtId="0" fontId="22" fillId="0" borderId="62" xfId="3" applyFont="1" applyBorder="1" applyAlignment="1">
      <alignment horizontal="justify" vertical="top" wrapText="1"/>
    </xf>
    <xf numFmtId="0" fontId="22" fillId="0" borderId="63" xfId="3" applyFont="1" applyBorder="1" applyAlignment="1">
      <alignment horizontal="justify" vertical="top" wrapText="1"/>
    </xf>
    <xf numFmtId="10" fontId="22" fillId="0" borderId="7" xfId="3" applyNumberFormat="1" applyFont="1" applyBorder="1" applyAlignment="1">
      <alignment horizontal="center" vertical="center"/>
    </xf>
    <xf numFmtId="0" fontId="6" fillId="0" borderId="49" xfId="8" applyFont="1" applyBorder="1" applyAlignment="1">
      <alignment horizontal="justify" vertical="justify" wrapText="1"/>
    </xf>
    <xf numFmtId="0" fontId="6" fillId="0" borderId="47" xfId="8" applyFont="1" applyBorder="1" applyAlignment="1">
      <alignment horizontal="justify" vertical="justify" wrapText="1"/>
    </xf>
    <xf numFmtId="0" fontId="6" fillId="0" borderId="48" xfId="8" applyFont="1" applyBorder="1" applyAlignment="1">
      <alignment horizontal="justify" vertical="justify" wrapText="1"/>
    </xf>
    <xf numFmtId="0" fontId="13" fillId="0" borderId="72" xfId="5" applyNumberFormat="1" applyFont="1" applyFill="1" applyBorder="1" applyAlignment="1">
      <alignment horizontal="left" vertical="center" wrapText="1"/>
    </xf>
    <xf numFmtId="0" fontId="13" fillId="0" borderId="62" xfId="5" applyNumberFormat="1" applyFont="1" applyFill="1" applyBorder="1" applyAlignment="1">
      <alignment horizontal="left" vertical="center" wrapText="1"/>
    </xf>
    <xf numFmtId="0" fontId="13" fillId="0" borderId="63" xfId="5" applyNumberFormat="1" applyFont="1" applyFill="1" applyBorder="1" applyAlignment="1">
      <alignment horizontal="left" vertical="center" wrapText="1"/>
    </xf>
    <xf numFmtId="0" fontId="13" fillId="0" borderId="56" xfId="5" applyNumberFormat="1" applyFont="1" applyFill="1" applyBorder="1" applyAlignment="1">
      <alignment horizontal="left" vertical="center" wrapText="1"/>
    </xf>
    <xf numFmtId="0" fontId="13" fillId="0" borderId="54" xfId="5" applyNumberFormat="1" applyFont="1" applyFill="1" applyBorder="1" applyAlignment="1">
      <alignment horizontal="left" vertical="center" wrapText="1"/>
    </xf>
    <xf numFmtId="0" fontId="13" fillId="0" borderId="55" xfId="5" applyNumberFormat="1" applyFont="1" applyFill="1" applyBorder="1" applyAlignment="1">
      <alignment horizontal="left" vertical="center" wrapText="1"/>
    </xf>
    <xf numFmtId="0" fontId="13" fillId="0" borderId="1" xfId="3" applyFont="1" applyBorder="1" applyAlignment="1">
      <alignment horizontal="center" vertical="center"/>
    </xf>
    <xf numFmtId="0" fontId="13" fillId="0" borderId="2" xfId="3" applyFont="1" applyBorder="1" applyAlignment="1">
      <alignment horizontal="center" vertical="center"/>
    </xf>
    <xf numFmtId="10" fontId="19" fillId="0" borderId="2" xfId="3" applyNumberFormat="1" applyFont="1" applyBorder="1" applyAlignment="1">
      <alignment horizontal="center" vertical="center"/>
    </xf>
    <xf numFmtId="0" fontId="19" fillId="0" borderId="2" xfId="3" applyFont="1" applyBorder="1" applyAlignment="1">
      <alignment horizontal="center" vertical="center"/>
    </xf>
    <xf numFmtId="0" fontId="19" fillId="0" borderId="4" xfId="3" applyFont="1" applyBorder="1" applyAlignment="1">
      <alignment horizontal="justify" vertical="center" wrapText="1"/>
    </xf>
    <xf numFmtId="0" fontId="19" fillId="0" borderId="13" xfId="3" applyFont="1" applyBorder="1" applyAlignment="1">
      <alignment horizontal="justify" vertical="center" wrapText="1"/>
    </xf>
    <xf numFmtId="0" fontId="19" fillId="0" borderId="3" xfId="3" applyFont="1" applyBorder="1" applyAlignment="1">
      <alignment horizontal="justify" vertical="center" wrapText="1"/>
    </xf>
    <xf numFmtId="0" fontId="19" fillId="0" borderId="23" xfId="3" applyFont="1" applyBorder="1" applyAlignment="1">
      <alignment horizontal="justify" vertical="center" wrapText="1"/>
    </xf>
    <xf numFmtId="0" fontId="19" fillId="0" borderId="53" xfId="3" applyFont="1" applyBorder="1" applyAlignment="1">
      <alignment horizontal="center" vertical="center"/>
    </xf>
    <xf numFmtId="0" fontId="19" fillId="0" borderId="54" xfId="3" applyFont="1" applyBorder="1" applyAlignment="1">
      <alignment horizontal="center" vertical="center"/>
    </xf>
    <xf numFmtId="10" fontId="19" fillId="0" borderId="7" xfId="3" applyNumberFormat="1" applyFont="1" applyBorder="1" applyAlignment="1">
      <alignment horizontal="center" vertical="center"/>
    </xf>
    <xf numFmtId="0" fontId="19" fillId="0" borderId="7" xfId="3" applyFont="1" applyBorder="1" applyAlignment="1">
      <alignment horizontal="center" vertical="center"/>
    </xf>
    <xf numFmtId="10" fontId="19" fillId="0" borderId="54" xfId="3" applyNumberFormat="1" applyFont="1" applyBorder="1" applyAlignment="1">
      <alignment horizontal="center" vertical="center"/>
    </xf>
    <xf numFmtId="0" fontId="19" fillId="0" borderId="61" xfId="3" applyFont="1" applyBorder="1" applyAlignment="1">
      <alignment horizontal="justify" vertical="center" wrapText="1"/>
    </xf>
    <xf numFmtId="0" fontId="19" fillId="0" borderId="59" xfId="3" applyFont="1" applyBorder="1" applyAlignment="1">
      <alignment horizontal="justify" vertical="center" wrapText="1"/>
    </xf>
    <xf numFmtId="0" fontId="19" fillId="0" borderId="56" xfId="3" applyFont="1" applyBorder="1" applyAlignment="1">
      <alignment horizontal="justify" vertical="center" wrapText="1"/>
    </xf>
    <xf numFmtId="0" fontId="19" fillId="0" borderId="60" xfId="3" applyFont="1" applyBorder="1" applyAlignment="1">
      <alignment horizontal="justify" vertical="center" wrapText="1"/>
    </xf>
    <xf numFmtId="0" fontId="19" fillId="0" borderId="6" xfId="3" applyFont="1" applyBorder="1" applyAlignment="1">
      <alignment horizontal="center" vertical="center"/>
    </xf>
    <xf numFmtId="10" fontId="19" fillId="0" borderId="9" xfId="3" applyNumberFormat="1" applyFont="1" applyBorder="1" applyAlignment="1">
      <alignment horizontal="center" vertical="center"/>
    </xf>
    <xf numFmtId="10" fontId="19" fillId="0" borderId="8" xfId="3" applyNumberFormat="1" applyFont="1" applyBorder="1" applyAlignment="1">
      <alignment horizontal="center" vertical="center"/>
    </xf>
    <xf numFmtId="10" fontId="19" fillId="0" borderId="62" xfId="3" applyNumberFormat="1" applyFont="1" applyBorder="1" applyAlignment="1">
      <alignment horizontal="center" vertical="center"/>
    </xf>
    <xf numFmtId="0" fontId="13" fillId="0" borderId="61" xfId="0" applyFont="1" applyBorder="1" applyAlignment="1">
      <alignment horizontal="justify" vertical="center" wrapText="1"/>
    </xf>
    <xf numFmtId="0" fontId="13" fillId="0" borderId="60" xfId="0" applyFont="1" applyBorder="1" applyAlignment="1">
      <alignment horizontal="justify" vertical="center" wrapText="1"/>
    </xf>
    <xf numFmtId="0" fontId="13" fillId="0" borderId="53" xfId="3" applyFont="1" applyBorder="1" applyAlignment="1">
      <alignment horizontal="center" vertical="center"/>
    </xf>
    <xf numFmtId="0" fontId="13" fillId="0" borderId="54" xfId="3" applyFont="1" applyBorder="1" applyAlignment="1">
      <alignment horizontal="center" vertical="center"/>
    </xf>
    <xf numFmtId="0" fontId="13" fillId="0" borderId="9" xfId="0" applyFont="1" applyBorder="1" applyAlignment="1">
      <alignment horizontal="justify" vertical="center" wrapText="1"/>
    </xf>
    <xf numFmtId="0" fontId="13" fillId="0" borderId="62" xfId="0" applyFont="1" applyBorder="1" applyAlignment="1">
      <alignment horizontal="justify" vertical="center" wrapText="1"/>
    </xf>
    <xf numFmtId="0" fontId="13" fillId="0" borderId="8" xfId="0" applyFont="1" applyBorder="1" applyAlignment="1">
      <alignment horizontal="justify" vertical="center" wrapText="1"/>
    </xf>
    <xf numFmtId="0" fontId="13" fillId="0" borderId="63" xfId="0" applyFont="1" applyBorder="1" applyAlignment="1">
      <alignment horizontal="justify" vertical="center" wrapText="1"/>
    </xf>
    <xf numFmtId="173" fontId="13" fillId="0" borderId="1" xfId="3" applyNumberFormat="1" applyFont="1" applyBorder="1" applyAlignment="1">
      <alignment horizontal="center" vertical="center"/>
    </xf>
    <xf numFmtId="170" fontId="13" fillId="0" borderId="2" xfId="3" applyNumberFormat="1" applyFont="1" applyBorder="1" applyAlignment="1">
      <alignment horizontal="center" vertical="center"/>
    </xf>
    <xf numFmtId="9" fontId="13" fillId="0" borderId="2" xfId="2" applyFont="1" applyFill="1" applyBorder="1" applyAlignment="1">
      <alignment horizontal="center" vertical="center"/>
    </xf>
    <xf numFmtId="0" fontId="13" fillId="0" borderId="4" xfId="3" applyFont="1" applyBorder="1" applyAlignment="1">
      <alignment horizontal="justify" vertical="top" wrapText="1"/>
    </xf>
    <xf numFmtId="0" fontId="13" fillId="0" borderId="13" xfId="3" applyFont="1" applyBorder="1" applyAlignment="1">
      <alignment horizontal="justify" vertical="top" wrapText="1"/>
    </xf>
    <xf numFmtId="0" fontId="13" fillId="0" borderId="3" xfId="3" applyFont="1" applyBorder="1" applyAlignment="1">
      <alignment horizontal="justify" vertical="top" wrapText="1"/>
    </xf>
    <xf numFmtId="0" fontId="13" fillId="0" borderId="4" xfId="0" applyFont="1" applyBorder="1" applyAlignment="1">
      <alignment horizontal="justify" vertical="top" wrapText="1"/>
    </xf>
    <xf numFmtId="0" fontId="13" fillId="0" borderId="13" xfId="0" applyFont="1" applyBorder="1" applyAlignment="1">
      <alignment horizontal="justify" vertical="top" wrapText="1"/>
    </xf>
    <xf numFmtId="0" fontId="13" fillId="0" borderId="23" xfId="0" applyFont="1" applyBorder="1" applyAlignment="1">
      <alignment horizontal="justify" vertical="top" wrapText="1"/>
    </xf>
    <xf numFmtId="9" fontId="3" fillId="6" borderId="5" xfId="8" applyNumberFormat="1" applyFont="1" applyFill="1" applyBorder="1" applyAlignment="1">
      <alignment horizontal="center" vertical="center" wrapText="1"/>
    </xf>
    <xf numFmtId="9" fontId="3" fillId="6" borderId="13" xfId="8" applyNumberFormat="1" applyFont="1" applyFill="1" applyBorder="1" applyAlignment="1">
      <alignment horizontal="center" vertical="center" wrapText="1"/>
    </xf>
    <xf numFmtId="9" fontId="3" fillId="6" borderId="23" xfId="8" applyNumberFormat="1" applyFont="1" applyFill="1" applyBorder="1" applyAlignment="1">
      <alignment horizontal="center" vertical="center" wrapText="1"/>
    </xf>
    <xf numFmtId="9" fontId="6" fillId="0" borderId="38" xfId="8" applyNumberFormat="1" applyFont="1" applyBorder="1" applyAlignment="1">
      <alignment horizontal="center" vertical="center" wrapText="1"/>
    </xf>
    <xf numFmtId="9" fontId="6" fillId="0" borderId="39" xfId="8" applyNumberFormat="1" applyFont="1" applyBorder="1" applyAlignment="1">
      <alignment horizontal="center" vertical="center" wrapText="1"/>
    </xf>
    <xf numFmtId="9" fontId="6" fillId="0" borderId="40" xfId="8" applyNumberFormat="1" applyFont="1" applyBorder="1" applyAlignment="1">
      <alignment horizontal="center" vertical="center" wrapText="1"/>
    </xf>
    <xf numFmtId="0" fontId="21" fillId="6" borderId="46" xfId="0" applyFont="1" applyFill="1" applyBorder="1" applyAlignment="1">
      <alignment horizontal="center" vertical="center" wrapText="1"/>
    </xf>
    <xf numFmtId="0" fontId="21" fillId="6" borderId="47" xfId="0" applyFont="1" applyFill="1" applyBorder="1" applyAlignment="1">
      <alignment horizontal="center" vertical="center" wrapText="1"/>
    </xf>
    <xf numFmtId="0" fontId="21" fillId="6" borderId="48" xfId="0" applyFont="1" applyFill="1" applyBorder="1" applyAlignment="1">
      <alignment horizontal="center" vertical="center" wrapText="1"/>
    </xf>
    <xf numFmtId="0" fontId="8" fillId="0" borderId="11" xfId="8" applyFont="1" applyBorder="1" applyAlignment="1">
      <alignment horizontal="center" vertical="center" wrapText="1"/>
    </xf>
    <xf numFmtId="0" fontId="8" fillId="0" borderId="29" xfId="8" applyFont="1" applyBorder="1" applyAlignment="1">
      <alignment horizontal="center" vertical="center" wrapText="1"/>
    </xf>
    <xf numFmtId="9" fontId="6" fillId="7" borderId="11" xfId="3" applyNumberFormat="1" applyFont="1" applyFill="1" applyBorder="1" applyAlignment="1">
      <alignment horizontal="center"/>
    </xf>
    <xf numFmtId="0" fontId="6" fillId="7" borderId="29" xfId="3" applyFont="1" applyFill="1" applyBorder="1" applyAlignment="1">
      <alignment horizontal="center"/>
    </xf>
    <xf numFmtId="0" fontId="6" fillId="7" borderId="11" xfId="3" applyFont="1" applyFill="1" applyBorder="1" applyAlignment="1">
      <alignment horizontal="center"/>
    </xf>
    <xf numFmtId="0" fontId="13" fillId="0" borderId="61" xfId="3" applyFont="1" applyBorder="1" applyAlignment="1">
      <alignment horizontal="justify" vertical="center" wrapText="1"/>
    </xf>
    <xf numFmtId="0" fontId="13" fillId="0" borderId="59" xfId="3" applyFont="1" applyBorder="1" applyAlignment="1">
      <alignment horizontal="justify" vertical="center" wrapText="1"/>
    </xf>
    <xf numFmtId="0" fontId="13" fillId="0" borderId="56" xfId="3" applyFont="1" applyBorder="1" applyAlignment="1">
      <alignment horizontal="justify" vertical="center" wrapText="1"/>
    </xf>
    <xf numFmtId="0" fontId="13" fillId="0" borderId="60" xfId="3" applyFont="1" applyBorder="1" applyAlignment="1">
      <alignment horizontal="justify" vertical="center" wrapText="1"/>
    </xf>
    <xf numFmtId="10" fontId="13" fillId="0" borderId="2" xfId="3" applyNumberFormat="1" applyFont="1" applyBorder="1" applyAlignment="1">
      <alignment horizontal="center" vertical="center"/>
    </xf>
    <xf numFmtId="10" fontId="13" fillId="0" borderId="2" xfId="2" applyNumberFormat="1" applyFont="1" applyFill="1" applyBorder="1" applyAlignment="1">
      <alignment horizontal="center" vertical="center"/>
    </xf>
    <xf numFmtId="0" fontId="13" fillId="0" borderId="4" xfId="3" applyFont="1" applyBorder="1" applyAlignment="1">
      <alignment horizontal="justify" vertical="center" wrapText="1"/>
    </xf>
    <xf numFmtId="0" fontId="13" fillId="0" borderId="13" xfId="3" applyFont="1" applyBorder="1" applyAlignment="1">
      <alignment horizontal="justify" vertical="center" wrapText="1"/>
    </xf>
    <xf numFmtId="0" fontId="13" fillId="0" borderId="3" xfId="3" applyFont="1" applyBorder="1" applyAlignment="1">
      <alignment horizontal="justify" vertical="center" wrapText="1"/>
    </xf>
    <xf numFmtId="0" fontId="13" fillId="0" borderId="23" xfId="3" applyFont="1" applyBorder="1" applyAlignment="1">
      <alignment horizontal="justify" vertical="center" wrapText="1"/>
    </xf>
    <xf numFmtId="9" fontId="6" fillId="0" borderId="3" xfId="8" applyNumberFormat="1" applyFont="1" applyBorder="1" applyAlignment="1">
      <alignment horizontal="center" vertical="top" wrapText="1"/>
    </xf>
    <xf numFmtId="9" fontId="6" fillId="0" borderId="2" xfId="8" applyNumberFormat="1" applyFont="1" applyBorder="1" applyAlignment="1">
      <alignment horizontal="center" vertical="top" wrapText="1"/>
    </xf>
    <xf numFmtId="9" fontId="6" fillId="0" borderId="4" xfId="8" applyNumberFormat="1" applyFont="1" applyBorder="1" applyAlignment="1">
      <alignment horizontal="center" vertical="top" wrapText="1"/>
    </xf>
    <xf numFmtId="9" fontId="6" fillId="0" borderId="10" xfId="8" applyNumberFormat="1" applyFont="1" applyBorder="1" applyAlignment="1">
      <alignment horizontal="center" vertical="top" wrapText="1"/>
    </xf>
    <xf numFmtId="9" fontId="6" fillId="0" borderId="11" xfId="8" applyNumberFormat="1" applyFont="1" applyBorder="1" applyAlignment="1">
      <alignment horizontal="center" vertical="top" wrapText="1"/>
    </xf>
    <xf numFmtId="9" fontId="6" fillId="0" borderId="12" xfId="8" applyNumberFormat="1" applyFont="1" applyBorder="1" applyAlignment="1">
      <alignment horizontal="center" vertical="top" wrapText="1"/>
    </xf>
    <xf numFmtId="0" fontId="9" fillId="0" borderId="56" xfId="5" applyNumberFormat="1" applyFont="1" applyFill="1" applyBorder="1" applyAlignment="1">
      <alignment horizontal="justify" vertical="center" wrapText="1"/>
    </xf>
    <xf numFmtId="0" fontId="9" fillId="0" borderId="54" xfId="5" applyNumberFormat="1" applyFont="1" applyFill="1" applyBorder="1" applyAlignment="1">
      <alignment horizontal="justify" vertical="center" wrapText="1"/>
    </xf>
    <xf numFmtId="0" fontId="9" fillId="0" borderId="55" xfId="5" applyNumberFormat="1" applyFont="1" applyFill="1" applyBorder="1" applyAlignment="1">
      <alignment horizontal="justify" vertical="center" wrapText="1"/>
    </xf>
    <xf numFmtId="0" fontId="6" fillId="0" borderId="26" xfId="5" applyNumberFormat="1" applyFont="1" applyFill="1" applyBorder="1" applyAlignment="1">
      <alignment horizontal="center" vertical="center" wrapText="1"/>
    </xf>
    <xf numFmtId="0" fontId="6" fillId="0" borderId="25" xfId="5" applyNumberFormat="1" applyFont="1" applyFill="1" applyBorder="1" applyAlignment="1">
      <alignment horizontal="center" vertical="center" wrapText="1"/>
    </xf>
    <xf numFmtId="0" fontId="6" fillId="0" borderId="73" xfId="5" applyNumberFormat="1"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3" xfId="0" applyFont="1" applyFill="1" applyBorder="1" applyAlignment="1">
      <alignment horizontal="center" vertical="center" wrapText="1"/>
    </xf>
    <xf numFmtId="173" fontId="9" fillId="7" borderId="53" xfId="0" applyNumberFormat="1" applyFont="1" applyFill="1" applyBorder="1" applyAlignment="1">
      <alignment horizontal="center" vertical="center" wrapText="1"/>
    </xf>
    <xf numFmtId="17" fontId="28" fillId="0" borderId="1" xfId="3" applyNumberFormat="1" applyFont="1" applyBorder="1" applyAlignment="1">
      <alignment horizontal="center" vertical="center" wrapText="1"/>
    </xf>
    <xf numFmtId="0" fontId="28" fillId="0" borderId="2" xfId="3" applyFont="1" applyBorder="1" applyAlignment="1">
      <alignment horizontal="center" vertical="center" wrapText="1"/>
    </xf>
    <xf numFmtId="9" fontId="22" fillId="0" borderId="2" xfId="3" applyNumberFormat="1" applyFont="1" applyBorder="1" applyAlignment="1">
      <alignment horizontal="center" vertical="center"/>
    </xf>
    <xf numFmtId="0" fontId="22" fillId="0" borderId="4" xfId="3" applyFont="1" applyBorder="1" applyAlignment="1">
      <alignment horizontal="justify" vertical="center" wrapText="1"/>
    </xf>
    <xf numFmtId="0" fontId="22" fillId="0" borderId="13" xfId="3" applyFont="1" applyBorder="1" applyAlignment="1">
      <alignment horizontal="justify" vertical="center" wrapText="1"/>
    </xf>
    <xf numFmtId="0" fontId="22" fillId="0" borderId="3" xfId="3" applyFont="1" applyBorder="1" applyAlignment="1">
      <alignment horizontal="justify" vertical="center" wrapText="1"/>
    </xf>
    <xf numFmtId="0" fontId="22" fillId="0" borderId="23" xfId="3" applyFont="1" applyBorder="1" applyAlignment="1">
      <alignment horizontal="justify" vertical="center" wrapText="1"/>
    </xf>
    <xf numFmtId="17" fontId="22" fillId="0" borderId="53" xfId="3" applyNumberFormat="1" applyFont="1" applyBorder="1" applyAlignment="1">
      <alignment horizontal="center" vertical="center" wrapText="1"/>
    </xf>
    <xf numFmtId="0" fontId="22" fillId="0" borderId="54" xfId="3" applyFont="1" applyBorder="1" applyAlignment="1">
      <alignment horizontal="center" vertical="center" wrapText="1"/>
    </xf>
    <xf numFmtId="0" fontId="22" fillId="0" borderId="61" xfId="3" applyFont="1" applyBorder="1" applyAlignment="1">
      <alignment horizontal="justify" vertical="center" wrapText="1"/>
    </xf>
    <xf numFmtId="0" fontId="22" fillId="0" borderId="59" xfId="3" applyFont="1" applyBorder="1" applyAlignment="1">
      <alignment horizontal="justify" vertical="center" wrapText="1"/>
    </xf>
    <xf numFmtId="0" fontId="22" fillId="0" borderId="56" xfId="3" applyFont="1" applyBorder="1" applyAlignment="1">
      <alignment horizontal="justify" vertical="center" wrapText="1"/>
    </xf>
    <xf numFmtId="0" fontId="22" fillId="0" borderId="9" xfId="3" applyFont="1" applyBorder="1" applyAlignment="1">
      <alignment horizontal="justify" vertical="center"/>
    </xf>
    <xf numFmtId="0" fontId="22" fillId="0" borderId="62" xfId="3" applyFont="1" applyBorder="1" applyAlignment="1">
      <alignment horizontal="justify" vertical="center"/>
    </xf>
    <xf numFmtId="0" fontId="22" fillId="0" borderId="63" xfId="3" applyFont="1" applyBorder="1" applyAlignment="1">
      <alignment horizontal="justify" vertical="center"/>
    </xf>
    <xf numFmtId="0" fontId="22" fillId="0" borderId="6" xfId="3" applyFont="1" applyBorder="1" applyAlignment="1">
      <alignment horizontal="center" vertical="center" wrapText="1"/>
    </xf>
    <xf numFmtId="0" fontId="22" fillId="0" borderId="7" xfId="3" applyFont="1" applyBorder="1" applyAlignment="1">
      <alignment horizontal="center" vertical="center" wrapText="1"/>
    </xf>
    <xf numFmtId="9" fontId="5" fillId="0" borderId="7" xfId="3" applyNumberFormat="1" applyFont="1" applyBorder="1" applyAlignment="1">
      <alignment horizontal="center" vertical="center"/>
    </xf>
    <xf numFmtId="0" fontId="22" fillId="0" borderId="72" xfId="3" applyFont="1" applyBorder="1" applyAlignment="1">
      <alignment horizontal="center" vertical="center"/>
    </xf>
    <xf numFmtId="0" fontId="22" fillId="0" borderId="62" xfId="3" applyFont="1" applyBorder="1" applyAlignment="1">
      <alignment horizontal="center" vertical="center"/>
    </xf>
    <xf numFmtId="0" fontId="22" fillId="0" borderId="8" xfId="3" applyFont="1" applyBorder="1" applyAlignment="1">
      <alignment horizontal="center" vertical="center"/>
    </xf>
    <xf numFmtId="10" fontId="13" fillId="0" borderId="54" xfId="3" applyNumberFormat="1" applyFont="1" applyBorder="1" applyAlignment="1">
      <alignment horizontal="center" vertical="center"/>
    </xf>
    <xf numFmtId="0" fontId="13" fillId="0" borderId="63" xfId="3" applyFont="1" applyBorder="1" applyAlignment="1">
      <alignment horizontal="justify" vertical="top"/>
    </xf>
    <xf numFmtId="0" fontId="13" fillId="0" borderId="23" xfId="3" applyFont="1" applyBorder="1" applyAlignment="1">
      <alignment horizontal="justify" vertical="top" wrapText="1"/>
    </xf>
    <xf numFmtId="173" fontId="6" fillId="0" borderId="6" xfId="0" applyNumberFormat="1" applyFont="1" applyBorder="1" applyAlignment="1">
      <alignment horizontal="center" vertical="center" wrapText="1"/>
    </xf>
    <xf numFmtId="0" fontId="6" fillId="0" borderId="7" xfId="5" applyNumberFormat="1" applyFont="1" applyFill="1" applyBorder="1" applyAlignment="1">
      <alignment horizontal="justify" vertical="top" wrapText="1"/>
    </xf>
    <xf numFmtId="0" fontId="6" fillId="0" borderId="31" xfId="5" applyNumberFormat="1" applyFont="1" applyFill="1" applyBorder="1" applyAlignment="1">
      <alignment horizontal="justify" vertical="top" wrapText="1"/>
    </xf>
    <xf numFmtId="0" fontId="3" fillId="6" borderId="43" xfId="3" applyFont="1" applyFill="1" applyBorder="1" applyAlignment="1">
      <alignment horizontal="center" vertical="center" wrapText="1"/>
    </xf>
    <xf numFmtId="0" fontId="6" fillId="0" borderId="42" xfId="8" applyFont="1" applyBorder="1" applyAlignment="1">
      <alignment horizontal="center" vertical="center" wrapText="1"/>
    </xf>
    <xf numFmtId="0" fontId="6" fillId="0" borderId="43" xfId="8" applyFont="1" applyBorder="1" applyAlignment="1">
      <alignment horizontal="center" vertical="center" wrapText="1"/>
    </xf>
    <xf numFmtId="0" fontId="5" fillId="0" borderId="0" xfId="3" applyFont="1" applyAlignment="1">
      <alignment horizontal="center" wrapText="1"/>
    </xf>
    <xf numFmtId="0" fontId="6" fillId="0" borderId="44" xfId="3" applyFont="1" applyBorder="1" applyAlignment="1">
      <alignment horizontal="center" wrapText="1"/>
    </xf>
    <xf numFmtId="0" fontId="6" fillId="0" borderId="45" xfId="8" applyFont="1" applyBorder="1" applyAlignment="1">
      <alignment horizontal="center" vertical="center" wrapText="1"/>
    </xf>
    <xf numFmtId="0" fontId="6" fillId="0" borderId="41" xfId="3" applyFont="1" applyBorder="1" applyAlignment="1">
      <alignment horizontal="center" vertical="center" wrapText="1"/>
    </xf>
    <xf numFmtId="0" fontId="6" fillId="0" borderId="42" xfId="3" applyFont="1" applyBorder="1" applyAlignment="1">
      <alignment horizontal="center" vertical="center" wrapText="1"/>
    </xf>
    <xf numFmtId="0" fontId="6" fillId="0" borderId="43" xfId="3" applyFont="1" applyBorder="1" applyAlignment="1">
      <alignment horizontal="center" vertical="center" wrapText="1"/>
    </xf>
    <xf numFmtId="0" fontId="20" fillId="6" borderId="41" xfId="3" applyFont="1" applyFill="1" applyBorder="1" applyAlignment="1">
      <alignment horizontal="center" vertical="center" wrapText="1"/>
    </xf>
    <xf numFmtId="0" fontId="20" fillId="6" borderId="42" xfId="3" applyFont="1" applyFill="1" applyBorder="1" applyAlignment="1">
      <alignment horizontal="center" vertical="center" wrapText="1"/>
    </xf>
    <xf numFmtId="0" fontId="20" fillId="6" borderId="43" xfId="3" applyFont="1" applyFill="1" applyBorder="1" applyAlignment="1">
      <alignment horizontal="center" vertical="center" wrapText="1"/>
    </xf>
    <xf numFmtId="0" fontId="3" fillId="2" borderId="5" xfId="3" applyFont="1" applyFill="1" applyBorder="1" applyAlignment="1">
      <alignment horizontal="center"/>
    </xf>
    <xf numFmtId="0" fontId="3" fillId="2" borderId="13" xfId="3" applyFont="1" applyFill="1" applyBorder="1" applyAlignment="1">
      <alignment horizontal="center"/>
    </xf>
    <xf numFmtId="0" fontId="3" fillId="2" borderId="3" xfId="3" applyFont="1" applyFill="1" applyBorder="1" applyAlignment="1">
      <alignment horizontal="center"/>
    </xf>
    <xf numFmtId="0" fontId="3" fillId="3" borderId="4" xfId="3" applyFont="1" applyFill="1" applyBorder="1" applyAlignment="1">
      <alignment horizontal="center"/>
    </xf>
    <xf numFmtId="0" fontId="3" fillId="3" borderId="13" xfId="3" applyFont="1" applyFill="1" applyBorder="1" applyAlignment="1">
      <alignment horizontal="center"/>
    </xf>
    <xf numFmtId="0" fontId="3" fillId="3" borderId="3" xfId="3" applyFont="1" applyFill="1" applyBorder="1" applyAlignment="1">
      <alignment horizontal="center"/>
    </xf>
    <xf numFmtId="0" fontId="3" fillId="4" borderId="4" xfId="3" applyFont="1" applyFill="1" applyBorder="1" applyAlignment="1">
      <alignment horizontal="center"/>
    </xf>
    <xf numFmtId="0" fontId="3" fillId="4" borderId="13" xfId="3" applyFont="1" applyFill="1" applyBorder="1" applyAlignment="1">
      <alignment horizontal="center"/>
    </xf>
    <xf numFmtId="0" fontId="3" fillId="4" borderId="23" xfId="3" applyFont="1" applyFill="1" applyBorder="1" applyAlignment="1">
      <alignment horizontal="center"/>
    </xf>
    <xf numFmtId="0" fontId="6" fillId="0" borderId="72" xfId="3" applyFont="1" applyBorder="1" applyAlignment="1">
      <alignment horizontal="center"/>
    </xf>
    <xf numFmtId="0" fontId="6" fillId="0" borderId="62" xfId="3" applyFont="1" applyBorder="1" applyAlignment="1">
      <alignment horizontal="center"/>
    </xf>
    <xf numFmtId="0" fontId="6" fillId="0" borderId="8" xfId="3" applyFont="1" applyBorder="1" applyAlignment="1">
      <alignment horizontal="center"/>
    </xf>
    <xf numFmtId="0" fontId="6" fillId="0" borderId="9" xfId="3" applyFont="1" applyBorder="1" applyAlignment="1">
      <alignment horizontal="center"/>
    </xf>
    <xf numFmtId="0" fontId="6" fillId="0" borderId="63" xfId="3" applyFont="1" applyBorder="1" applyAlignment="1">
      <alignment horizontal="center"/>
    </xf>
    <xf numFmtId="0" fontId="6" fillId="0" borderId="12" xfId="3" applyFont="1" applyBorder="1" applyAlignment="1">
      <alignment horizontal="center"/>
    </xf>
    <xf numFmtId="0" fontId="3" fillId="6" borderId="34"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40"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51" xfId="0" applyFont="1" applyFill="1" applyBorder="1" applyAlignment="1">
      <alignment horizontal="center" vertical="center" wrapText="1"/>
    </xf>
    <xf numFmtId="0" fontId="3" fillId="6" borderId="134" xfId="0" applyFont="1" applyFill="1" applyBorder="1" applyAlignment="1">
      <alignment horizontal="center" vertical="center" wrapText="1"/>
    </xf>
    <xf numFmtId="0" fontId="3" fillId="6" borderId="76" xfId="0" applyFont="1" applyFill="1" applyBorder="1" applyAlignment="1">
      <alignment horizontal="center" vertical="center" wrapText="1"/>
    </xf>
    <xf numFmtId="0" fontId="6" fillId="0" borderId="37" xfId="3" applyFont="1" applyBorder="1" applyAlignment="1">
      <alignment horizontal="center"/>
    </xf>
    <xf numFmtId="0" fontId="6" fillId="0" borderId="7" xfId="5" applyNumberFormat="1" applyFont="1" applyFill="1" applyBorder="1" applyAlignment="1">
      <alignment horizontal="justify" vertical="top"/>
    </xf>
    <xf numFmtId="0" fontId="6" fillId="0" borderId="31" xfId="5" applyNumberFormat="1" applyFont="1" applyFill="1" applyBorder="1" applyAlignment="1">
      <alignment horizontal="justify" vertical="top"/>
    </xf>
    <xf numFmtId="0" fontId="3" fillId="6" borderId="38" xfId="3" applyFont="1" applyFill="1" applyBorder="1" applyAlignment="1">
      <alignment horizontal="center" vertical="center"/>
    </xf>
    <xf numFmtId="0" fontId="3" fillId="6" borderId="39" xfId="3" applyFont="1" applyFill="1" applyBorder="1" applyAlignment="1">
      <alignment horizontal="center" vertical="center"/>
    </xf>
    <xf numFmtId="0" fontId="3" fillId="6" borderId="40" xfId="3" applyFont="1" applyFill="1" applyBorder="1" applyAlignment="1">
      <alignment horizontal="center" vertical="center"/>
    </xf>
    <xf numFmtId="9" fontId="6" fillId="6" borderId="39" xfId="3" applyNumberFormat="1" applyFont="1" applyFill="1" applyBorder="1" applyAlignment="1">
      <alignment vertical="center"/>
    </xf>
    <xf numFmtId="9" fontId="6" fillId="6" borderId="40" xfId="3" applyNumberFormat="1" applyFont="1" applyFill="1" applyBorder="1" applyAlignment="1">
      <alignment vertical="center"/>
    </xf>
    <xf numFmtId="173" fontId="6" fillId="0" borderId="6" xfId="3" applyNumberFormat="1" applyFont="1" applyBorder="1" applyAlignment="1">
      <alignment horizontal="center" vertical="center"/>
    </xf>
    <xf numFmtId="0" fontId="6" fillId="0" borderId="7" xfId="3" applyFont="1" applyBorder="1" applyAlignment="1">
      <alignment horizontal="justify" vertical="center" wrapText="1"/>
    </xf>
    <xf numFmtId="0" fontId="6" fillId="0" borderId="31" xfId="3" applyFont="1" applyBorder="1" applyAlignment="1">
      <alignment horizontal="center" vertical="center" wrapText="1"/>
    </xf>
    <xf numFmtId="173" fontId="6" fillId="0" borderId="28" xfId="3" applyNumberFormat="1" applyFont="1" applyBorder="1" applyAlignment="1">
      <alignment horizontal="center" vertical="center"/>
    </xf>
    <xf numFmtId="167" fontId="6" fillId="0" borderId="11" xfId="3" applyNumberFormat="1" applyFont="1" applyBorder="1" applyAlignment="1">
      <alignment horizontal="center" vertical="center" wrapText="1"/>
    </xf>
    <xf numFmtId="9" fontId="5" fillId="0" borderId="11" xfId="3" applyNumberFormat="1" applyFont="1" applyBorder="1" applyAlignment="1">
      <alignment horizontal="center" vertical="center"/>
    </xf>
    <xf numFmtId="0" fontId="6" fillId="0" borderId="11" xfId="3" applyFont="1" applyBorder="1" applyAlignment="1">
      <alignment horizontal="justify" vertical="center" wrapText="1"/>
    </xf>
    <xf numFmtId="173" fontId="6" fillId="0" borderId="1" xfId="3" applyNumberFormat="1" applyFont="1" applyBorder="1" applyAlignment="1">
      <alignment horizontal="center" vertical="center"/>
    </xf>
    <xf numFmtId="0" fontId="6" fillId="0" borderId="2" xfId="3" applyFont="1" applyBorder="1" applyAlignment="1">
      <alignment horizontal="center" vertical="center"/>
    </xf>
    <xf numFmtId="167" fontId="6" fillId="0" borderId="2"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0" fontId="6" fillId="0" borderId="2" xfId="3" applyFont="1" applyBorder="1" applyAlignment="1">
      <alignment horizontal="justify" vertical="center"/>
    </xf>
    <xf numFmtId="0" fontId="6" fillId="0" borderId="2" xfId="3" applyFont="1" applyBorder="1" applyAlignment="1">
      <alignment horizontal="center" vertical="center" wrapText="1"/>
    </xf>
    <xf numFmtId="0" fontId="6" fillId="0" borderId="30" xfId="3" applyFont="1" applyBorder="1" applyAlignment="1">
      <alignment horizontal="center" vertical="center" wrapText="1"/>
    </xf>
    <xf numFmtId="0" fontId="17" fillId="0" borderId="7" xfId="3" applyFont="1" applyBorder="1" applyAlignment="1">
      <alignment horizontal="center" vertical="center" wrapText="1"/>
    </xf>
    <xf numFmtId="0" fontId="6" fillId="0" borderId="49" xfId="8" applyFont="1" applyBorder="1" applyAlignment="1">
      <alignment horizontal="justify" wrapText="1"/>
    </xf>
    <xf numFmtId="0" fontId="6" fillId="0" borderId="47" xfId="8" applyFont="1" applyBorder="1" applyAlignment="1">
      <alignment horizontal="justify" wrapText="1"/>
    </xf>
    <xf numFmtId="0" fontId="6" fillId="0" borderId="48" xfId="8" applyFont="1" applyBorder="1" applyAlignment="1">
      <alignment horizontal="justify" wrapText="1"/>
    </xf>
    <xf numFmtId="9" fontId="6" fillId="0" borderId="49" xfId="8" applyNumberFormat="1" applyFont="1" applyBorder="1" applyAlignment="1">
      <alignment horizontal="center" vertical="center" wrapText="1"/>
    </xf>
    <xf numFmtId="0" fontId="21" fillId="6" borderId="41" xfId="3" applyFont="1" applyFill="1" applyBorder="1" applyAlignment="1">
      <alignment horizontal="center" vertical="center" wrapText="1"/>
    </xf>
    <xf numFmtId="0" fontId="21" fillId="6" borderId="42" xfId="3" applyFont="1" applyFill="1" applyBorder="1" applyAlignment="1">
      <alignment horizontal="center" vertical="center" wrapText="1"/>
    </xf>
    <xf numFmtId="0" fontId="13" fillId="0" borderId="41" xfId="8" applyFont="1" applyBorder="1" applyAlignment="1">
      <alignment horizontal="center" vertical="center" wrapText="1"/>
    </xf>
    <xf numFmtId="0" fontId="6" fillId="0" borderId="10" xfId="3" applyFont="1" applyBorder="1" applyAlignment="1">
      <alignment horizontal="center" vertical="center" wrapText="1"/>
    </xf>
    <xf numFmtId="0" fontId="3" fillId="6" borderId="65" xfId="0" applyFont="1" applyFill="1" applyBorder="1" applyAlignment="1">
      <alignment horizontal="center" vertical="center" wrapText="1"/>
    </xf>
    <xf numFmtId="0" fontId="3" fillId="6" borderId="67" xfId="0" applyFont="1" applyFill="1" applyBorder="1" applyAlignment="1">
      <alignment horizontal="center" vertical="center" wrapText="1"/>
    </xf>
    <xf numFmtId="0" fontId="3" fillId="6" borderId="66" xfId="0" applyFont="1" applyFill="1" applyBorder="1" applyAlignment="1">
      <alignment horizontal="center" vertical="center" wrapText="1"/>
    </xf>
    <xf numFmtId="0" fontId="3" fillId="6" borderId="68" xfId="0" applyFont="1" applyFill="1" applyBorder="1" applyAlignment="1">
      <alignment horizontal="center" vertical="center" wrapText="1"/>
    </xf>
    <xf numFmtId="0" fontId="6" fillId="0" borderId="56" xfId="5" applyNumberFormat="1" applyFont="1" applyFill="1" applyBorder="1" applyAlignment="1">
      <alignment horizontal="justify" vertical="top" wrapText="1"/>
    </xf>
    <xf numFmtId="0" fontId="6" fillId="0" borderId="54" xfId="5" applyNumberFormat="1" applyFont="1" applyFill="1" applyBorder="1" applyAlignment="1">
      <alignment horizontal="justify" vertical="top" wrapText="1"/>
    </xf>
    <xf numFmtId="0" fontId="6" fillId="0" borderId="55" xfId="5" applyNumberFormat="1" applyFont="1" applyFill="1" applyBorder="1" applyAlignment="1">
      <alignment horizontal="justify" vertical="top" wrapText="1"/>
    </xf>
    <xf numFmtId="0" fontId="3" fillId="8" borderId="34" xfId="3" applyFont="1" applyFill="1" applyBorder="1" applyAlignment="1">
      <alignment horizontal="center" vertical="center" wrapText="1"/>
    </xf>
    <xf numFmtId="0" fontId="3" fillId="8" borderId="35" xfId="3" applyFont="1" applyFill="1" applyBorder="1" applyAlignment="1">
      <alignment horizontal="center" vertical="center" wrapText="1"/>
    </xf>
    <xf numFmtId="0" fontId="3" fillId="8" borderId="36" xfId="3" applyFont="1" applyFill="1" applyBorder="1" applyAlignment="1">
      <alignment horizontal="center" vertical="center" wrapText="1"/>
    </xf>
    <xf numFmtId="0" fontId="3" fillId="8" borderId="50" xfId="3" applyFont="1" applyFill="1" applyBorder="1" applyAlignment="1">
      <alignment horizontal="center" vertical="center" wrapText="1"/>
    </xf>
    <xf numFmtId="0" fontId="3" fillId="8" borderId="0" xfId="3" applyFont="1" applyFill="1" applyAlignment="1">
      <alignment horizontal="center" vertical="center" wrapText="1"/>
    </xf>
    <xf numFmtId="0" fontId="3" fillId="8" borderId="51" xfId="3" applyFont="1" applyFill="1" applyBorder="1" applyAlignment="1">
      <alignment horizontal="center" vertical="center" wrapText="1"/>
    </xf>
    <xf numFmtId="0" fontId="6" fillId="0" borderId="2" xfId="3" applyFont="1" applyBorder="1" applyAlignment="1">
      <alignment horizontal="justify" vertical="center" wrapText="1"/>
    </xf>
    <xf numFmtId="0" fontId="6" fillId="0" borderId="30" xfId="3" applyFont="1" applyBorder="1" applyAlignment="1">
      <alignment horizontal="justify" vertical="center" wrapText="1"/>
    </xf>
    <xf numFmtId="9" fontId="5" fillId="0" borderId="11" xfId="3" applyNumberFormat="1" applyFont="1" applyBorder="1" applyAlignment="1">
      <alignment horizontal="center"/>
    </xf>
    <xf numFmtId="0" fontId="6" fillId="0" borderId="11" xfId="3" applyFont="1" applyBorder="1" applyAlignment="1">
      <alignment vertical="center"/>
    </xf>
    <xf numFmtId="0" fontId="6" fillId="0" borderId="7" xfId="3" applyFont="1" applyBorder="1" applyAlignment="1">
      <alignment vertical="center" wrapText="1"/>
    </xf>
    <xf numFmtId="0" fontId="6" fillId="0" borderId="31" xfId="3" applyFont="1" applyBorder="1" applyAlignment="1">
      <alignment vertical="center" wrapText="1"/>
    </xf>
    <xf numFmtId="1" fontId="6" fillId="0" borderId="7" xfId="3" applyNumberFormat="1" applyFont="1" applyBorder="1" applyAlignment="1">
      <alignment horizontal="center" vertical="center" wrapText="1"/>
    </xf>
    <xf numFmtId="0" fontId="6" fillId="0" borderId="7" xfId="3" applyFont="1" applyBorder="1" applyAlignment="1">
      <alignment vertical="center"/>
    </xf>
    <xf numFmtId="0" fontId="6" fillId="0" borderId="31" xfId="3" applyFont="1" applyBorder="1" applyAlignment="1">
      <alignment vertical="center"/>
    </xf>
    <xf numFmtId="0" fontId="6" fillId="0" borderId="28" xfId="3" applyFont="1" applyBorder="1" applyAlignment="1">
      <alignment horizontal="center" vertical="center"/>
    </xf>
    <xf numFmtId="9" fontId="5" fillId="0" borderId="12" xfId="3" applyNumberFormat="1" applyFont="1" applyBorder="1" applyAlignment="1">
      <alignment horizontal="center" vertical="center"/>
    </xf>
    <xf numFmtId="9" fontId="5" fillId="0" borderId="10" xfId="3" applyNumberFormat="1" applyFont="1" applyBorder="1" applyAlignment="1">
      <alignment horizontal="center" vertical="center"/>
    </xf>
    <xf numFmtId="9" fontId="5" fillId="0" borderId="14" xfId="3" applyNumberFormat="1" applyFont="1" applyBorder="1" applyAlignment="1">
      <alignment horizontal="center" vertical="center"/>
    </xf>
    <xf numFmtId="0" fontId="13" fillId="0" borderId="11" xfId="3" applyFont="1" applyBorder="1" applyAlignment="1">
      <alignment horizontal="justify" vertical="center" wrapText="1"/>
    </xf>
    <xf numFmtId="0" fontId="22" fillId="0" borderId="11" xfId="3" applyFont="1" applyBorder="1" applyAlignment="1">
      <alignment horizontal="justify" vertical="center"/>
    </xf>
    <xf numFmtId="0" fontId="22" fillId="0" borderId="29" xfId="3" applyFont="1" applyBorder="1" applyAlignment="1">
      <alignment horizontal="justify" vertical="center"/>
    </xf>
    <xf numFmtId="0" fontId="6" fillId="0" borderId="6" xfId="3" applyFont="1" applyBorder="1" applyAlignment="1">
      <alignment horizontal="center" vertical="center"/>
    </xf>
    <xf numFmtId="9" fontId="5" fillId="0" borderId="9" xfId="3" applyNumberFormat="1" applyFont="1" applyBorder="1" applyAlignment="1">
      <alignment horizontal="center" vertical="center"/>
    </xf>
    <xf numFmtId="9" fontId="5" fillId="0" borderId="8" xfId="3" applyNumberFormat="1" applyFont="1" applyBorder="1" applyAlignment="1">
      <alignment horizontal="center" vertical="center"/>
    </xf>
    <xf numFmtId="167" fontId="5" fillId="0" borderId="9" xfId="3" applyNumberFormat="1" applyFont="1" applyBorder="1" applyAlignment="1">
      <alignment horizontal="center" vertical="center"/>
    </xf>
    <xf numFmtId="167" fontId="5" fillId="0" borderId="62" xfId="3" applyNumberFormat="1" applyFont="1" applyBorder="1" applyAlignment="1">
      <alignment horizontal="center" vertical="center"/>
    </xf>
    <xf numFmtId="167" fontId="5" fillId="0" borderId="8" xfId="3" applyNumberFormat="1" applyFont="1" applyBorder="1" applyAlignment="1">
      <alignment horizontal="center" vertical="center"/>
    </xf>
    <xf numFmtId="0" fontId="13" fillId="0" borderId="7" xfId="3" applyFont="1" applyBorder="1" applyAlignment="1">
      <alignment horizontal="justify" vertical="center" wrapText="1"/>
    </xf>
    <xf numFmtId="0" fontId="22" fillId="0" borderId="7" xfId="3" applyFont="1" applyBorder="1" applyAlignment="1">
      <alignment horizontal="justify" vertical="center" wrapText="1"/>
    </xf>
    <xf numFmtId="0" fontId="22" fillId="0" borderId="31" xfId="3" applyFont="1" applyBorder="1" applyAlignment="1">
      <alignment horizontal="justify" vertical="center" wrapText="1"/>
    </xf>
    <xf numFmtId="0" fontId="22" fillId="0" borderId="7" xfId="3" applyFont="1" applyBorder="1" applyAlignment="1">
      <alignment horizontal="justify" vertical="center"/>
    </xf>
    <xf numFmtId="0" fontId="22" fillId="0" borderId="31" xfId="3" applyFont="1" applyBorder="1" applyAlignment="1">
      <alignment horizontal="justify" vertical="center"/>
    </xf>
    <xf numFmtId="0" fontId="6" fillId="0" borderId="1" xfId="3" applyFont="1" applyBorder="1" applyAlignment="1">
      <alignment horizontal="center" vertical="center"/>
    </xf>
    <xf numFmtId="167" fontId="6" fillId="0" borderId="4" xfId="3" applyNumberFormat="1" applyFont="1" applyBorder="1" applyAlignment="1">
      <alignment horizontal="center" vertical="center" wrapText="1"/>
    </xf>
    <xf numFmtId="167" fontId="6" fillId="0" borderId="3" xfId="3" applyNumberFormat="1" applyFont="1" applyBorder="1" applyAlignment="1">
      <alignment horizontal="center" vertical="center" wrapText="1"/>
    </xf>
    <xf numFmtId="167" fontId="6" fillId="0" borderId="13" xfId="3" applyNumberFormat="1" applyFont="1" applyBorder="1" applyAlignment="1">
      <alignment horizontal="center" vertical="center" wrapText="1"/>
    </xf>
    <xf numFmtId="0" fontId="13" fillId="0" borderId="2" xfId="3" applyFont="1" applyBorder="1" applyAlignment="1">
      <alignment horizontal="justify" vertical="center" wrapText="1"/>
    </xf>
    <xf numFmtId="0" fontId="13" fillId="0" borderId="30" xfId="3" applyFont="1" applyBorder="1" applyAlignment="1">
      <alignment horizontal="justify" vertical="center" wrapText="1"/>
    </xf>
    <xf numFmtId="0" fontId="18" fillId="6" borderId="52" xfId="0" applyFont="1" applyFill="1" applyBorder="1" applyAlignment="1">
      <alignment horizontal="center" vertical="center" wrapText="1"/>
    </xf>
    <xf numFmtId="0" fontId="18" fillId="6" borderId="69" xfId="0" applyFont="1" applyFill="1" applyBorder="1" applyAlignment="1">
      <alignment horizontal="center" vertical="center" wrapText="1"/>
    </xf>
    <xf numFmtId="0" fontId="3" fillId="0" borderId="47" xfId="8" applyFont="1" applyBorder="1" applyAlignment="1">
      <alignment horizontal="center" vertical="center" wrapText="1"/>
    </xf>
    <xf numFmtId="0" fontId="3" fillId="0" borderId="48" xfId="8" applyFont="1" applyBorder="1" applyAlignment="1">
      <alignment horizontal="center" vertical="center" wrapText="1"/>
    </xf>
    <xf numFmtId="0" fontId="21" fillId="6" borderId="49" xfId="3" applyFont="1" applyFill="1" applyBorder="1" applyAlignment="1">
      <alignment horizontal="center" vertical="center" wrapText="1"/>
    </xf>
    <xf numFmtId="0" fontId="7" fillId="0" borderId="49" xfId="8" applyFont="1" applyBorder="1" applyAlignment="1">
      <alignment horizontal="justify" vertical="center" wrapText="1"/>
    </xf>
    <xf numFmtId="0" fontId="7" fillId="0" borderId="47" xfId="8" applyFont="1" applyBorder="1" applyAlignment="1">
      <alignment horizontal="justify" vertical="center" wrapText="1"/>
    </xf>
    <xf numFmtId="0" fontId="7" fillId="0" borderId="48" xfId="8" applyFont="1" applyBorder="1" applyAlignment="1">
      <alignment horizontal="justify" vertical="center" wrapText="1"/>
    </xf>
    <xf numFmtId="0" fontId="6" fillId="0" borderId="54" xfId="0" applyFont="1" applyBorder="1" applyAlignment="1">
      <alignment vertical="center"/>
    </xf>
    <xf numFmtId="0" fontId="6" fillId="0" borderId="55" xfId="0" applyFont="1" applyBorder="1" applyAlignment="1">
      <alignment vertical="center"/>
    </xf>
    <xf numFmtId="10" fontId="5" fillId="0" borderId="72" xfId="3" applyNumberFormat="1" applyFont="1" applyBorder="1" applyAlignment="1">
      <alignment horizontal="center" vertical="center"/>
    </xf>
    <xf numFmtId="9" fontId="5" fillId="0" borderId="72" xfId="3" applyNumberFormat="1" applyFont="1" applyBorder="1" applyAlignment="1">
      <alignment horizontal="center" vertical="center"/>
    </xf>
    <xf numFmtId="0" fontId="5" fillId="0" borderId="28" xfId="3" applyFont="1" applyBorder="1" applyAlignment="1">
      <alignment horizontal="center" vertical="center"/>
    </xf>
    <xf numFmtId="0" fontId="5" fillId="0" borderId="11" xfId="3" applyFont="1" applyBorder="1" applyAlignment="1">
      <alignment horizontal="center" vertical="center"/>
    </xf>
    <xf numFmtId="0" fontId="5" fillId="0" borderId="10" xfId="3" applyFont="1" applyBorder="1" applyAlignment="1">
      <alignment horizontal="center" vertical="center"/>
    </xf>
    <xf numFmtId="0" fontId="6" fillId="0" borderId="61" xfId="0" applyFont="1" applyBorder="1" applyAlignment="1">
      <alignment vertical="center"/>
    </xf>
    <xf numFmtId="9" fontId="5" fillId="0" borderId="7" xfId="3" applyNumberFormat="1" applyFont="1" applyBorder="1" applyAlignment="1">
      <alignment horizontal="center"/>
    </xf>
    <xf numFmtId="9" fontId="5" fillId="7" borderId="7" xfId="3" applyNumberFormat="1" applyFont="1" applyFill="1" applyBorder="1" applyAlignment="1">
      <alignment horizontal="center" vertical="center"/>
    </xf>
    <xf numFmtId="0" fontId="5" fillId="7" borderId="7" xfId="3" applyFont="1" applyFill="1" applyBorder="1" applyAlignment="1">
      <alignment horizontal="center" vertical="center"/>
    </xf>
    <xf numFmtId="173" fontId="6" fillId="7" borderId="53" xfId="0" applyNumberFormat="1" applyFont="1" applyFill="1" applyBorder="1" applyAlignment="1">
      <alignment horizontal="center" vertical="center" wrapText="1"/>
    </xf>
    <xf numFmtId="0" fontId="6" fillId="7" borderId="54" xfId="0" applyFont="1" applyFill="1" applyBorder="1" applyAlignment="1">
      <alignment vertical="center"/>
    </xf>
    <xf numFmtId="0" fontId="6" fillId="7" borderId="61" xfId="0" applyFont="1" applyFill="1" applyBorder="1" applyAlignment="1">
      <alignment vertical="center"/>
    </xf>
    <xf numFmtId="10" fontId="5" fillId="7" borderId="7" xfId="3" applyNumberFormat="1" applyFont="1" applyFill="1" applyBorder="1" applyAlignment="1">
      <alignment horizontal="center" vertical="center"/>
    </xf>
    <xf numFmtId="0" fontId="9" fillId="7" borderId="7" xfId="3" applyFont="1" applyFill="1" applyBorder="1" applyAlignment="1">
      <alignment horizontal="center" vertical="center" wrapText="1"/>
    </xf>
    <xf numFmtId="0" fontId="22" fillId="7" borderId="7" xfId="3" applyFont="1" applyFill="1" applyBorder="1" applyAlignment="1">
      <alignment horizontal="center" vertical="center" wrapText="1"/>
    </xf>
    <xf numFmtId="0" fontId="9" fillId="0" borderId="7" xfId="3" applyFont="1" applyBorder="1" applyAlignment="1">
      <alignment horizontal="center" vertical="center" wrapText="1"/>
    </xf>
    <xf numFmtId="0" fontId="22" fillId="7" borderId="7" xfId="3" applyFont="1" applyFill="1" applyBorder="1" applyAlignment="1">
      <alignment horizontal="center" wrapText="1"/>
    </xf>
    <xf numFmtId="0" fontId="22" fillId="7" borderId="7" xfId="3" applyFont="1" applyFill="1" applyBorder="1" applyAlignment="1">
      <alignment horizontal="center"/>
    </xf>
    <xf numFmtId="0" fontId="6" fillId="7" borderId="56" xfId="5" applyNumberFormat="1" applyFont="1" applyFill="1" applyBorder="1" applyAlignment="1">
      <alignment horizontal="center" vertical="center" wrapText="1"/>
    </xf>
    <xf numFmtId="0" fontId="6" fillId="7" borderId="54" xfId="5" applyNumberFormat="1" applyFont="1" applyFill="1" applyBorder="1" applyAlignment="1">
      <alignment horizontal="center" vertical="center" wrapText="1"/>
    </xf>
    <xf numFmtId="0" fontId="6" fillId="7" borderId="55" xfId="5" applyNumberFormat="1" applyFont="1" applyFill="1" applyBorder="1" applyAlignment="1">
      <alignment horizontal="center" vertical="center" wrapText="1"/>
    </xf>
    <xf numFmtId="0" fontId="13" fillId="7" borderId="8" xfId="5" applyNumberFormat="1" applyFont="1" applyFill="1" applyBorder="1" applyAlignment="1">
      <alignment horizontal="center" vertical="center" wrapText="1"/>
    </xf>
    <xf numFmtId="0" fontId="13" fillId="7" borderId="7" xfId="5" applyNumberFormat="1" applyFont="1" applyFill="1" applyBorder="1" applyAlignment="1">
      <alignment horizontal="center" vertical="center" wrapText="1"/>
    </xf>
    <xf numFmtId="0" fontId="13" fillId="7" borderId="31" xfId="5" applyNumberFormat="1" applyFont="1" applyFill="1" applyBorder="1" applyAlignment="1">
      <alignment horizontal="center" vertical="center" wrapText="1"/>
    </xf>
    <xf numFmtId="0" fontId="6" fillId="7" borderId="8" xfId="5" applyNumberFormat="1" applyFont="1" applyFill="1" applyBorder="1" applyAlignment="1">
      <alignment horizontal="center" vertical="center" wrapText="1"/>
    </xf>
    <xf numFmtId="0" fontId="6" fillId="7" borderId="7" xfId="5" applyNumberFormat="1" applyFont="1" applyFill="1" applyBorder="1" applyAlignment="1">
      <alignment horizontal="center" vertical="center" wrapText="1"/>
    </xf>
    <xf numFmtId="0" fontId="6" fillId="7" borderId="31" xfId="5" applyNumberFormat="1" applyFont="1" applyFill="1" applyBorder="1" applyAlignment="1">
      <alignment horizontal="center" vertical="center" wrapText="1"/>
    </xf>
    <xf numFmtId="167" fontId="6" fillId="0" borderId="12" xfId="3" applyNumberFormat="1" applyFont="1" applyBorder="1" applyAlignment="1">
      <alignment horizontal="center"/>
    </xf>
    <xf numFmtId="167" fontId="6" fillId="0" borderId="10" xfId="3" applyNumberFormat="1" applyFont="1" applyBorder="1" applyAlignment="1">
      <alignment horizontal="center"/>
    </xf>
    <xf numFmtId="167" fontId="6" fillId="0" borderId="14" xfId="3" applyNumberFormat="1" applyFont="1" applyBorder="1" applyAlignment="1">
      <alignment horizontal="center"/>
    </xf>
    <xf numFmtId="167" fontId="6" fillId="0" borderId="11" xfId="3" applyNumberFormat="1" applyFont="1" applyBorder="1" applyAlignment="1">
      <alignment horizontal="center"/>
    </xf>
    <xf numFmtId="167" fontId="6" fillId="0" borderId="29" xfId="3" applyNumberFormat="1" applyFont="1" applyBorder="1" applyAlignment="1">
      <alignment horizontal="center"/>
    </xf>
    <xf numFmtId="167" fontId="6" fillId="0" borderId="44" xfId="3" applyNumberFormat="1" applyFont="1" applyBorder="1" applyAlignment="1">
      <alignment horizontal="center"/>
    </xf>
    <xf numFmtId="0" fontId="19" fillId="0" borderId="44" xfId="3" applyFont="1" applyBorder="1" applyAlignment="1">
      <alignment horizontal="center" vertical="center" wrapText="1"/>
    </xf>
    <xf numFmtId="0" fontId="19" fillId="0" borderId="14" xfId="3" applyFont="1" applyBorder="1" applyAlignment="1">
      <alignment horizontal="center" vertical="center"/>
    </xf>
    <xf numFmtId="0" fontId="19" fillId="0" borderId="45" xfId="3" applyFont="1" applyBorder="1" applyAlignment="1">
      <alignment horizontal="center" vertical="center"/>
    </xf>
    <xf numFmtId="15" fontId="6" fillId="0" borderId="34" xfId="3" applyNumberFormat="1" applyFont="1" applyBorder="1" applyAlignment="1">
      <alignment horizontal="center" vertical="center" wrapText="1"/>
    </xf>
    <xf numFmtId="15" fontId="6" fillId="0" borderId="35" xfId="3" applyNumberFormat="1" applyFont="1" applyBorder="1" applyAlignment="1">
      <alignment horizontal="center" vertical="center" wrapText="1"/>
    </xf>
    <xf numFmtId="15" fontId="6" fillId="0" borderId="36" xfId="3" applyNumberFormat="1" applyFont="1" applyBorder="1" applyAlignment="1">
      <alignment horizontal="center" vertical="center" wrapText="1"/>
    </xf>
    <xf numFmtId="15" fontId="6" fillId="0" borderId="38" xfId="3" applyNumberFormat="1" applyFont="1" applyBorder="1" applyAlignment="1">
      <alignment horizontal="center" vertical="center" wrapText="1"/>
    </xf>
    <xf numFmtId="15" fontId="6" fillId="0" borderId="39" xfId="3" applyNumberFormat="1" applyFont="1" applyBorder="1" applyAlignment="1">
      <alignment horizontal="center" vertical="center" wrapText="1"/>
    </xf>
    <xf numFmtId="15" fontId="6" fillId="0" borderId="40" xfId="3" applyNumberFormat="1" applyFont="1" applyBorder="1" applyAlignment="1">
      <alignment horizontal="center" vertical="center" wrapText="1"/>
    </xf>
    <xf numFmtId="10" fontId="6" fillId="0" borderId="28" xfId="3" applyNumberFormat="1" applyFont="1" applyBorder="1" applyAlignment="1">
      <alignment horizontal="center"/>
    </xf>
    <xf numFmtId="10" fontId="6" fillId="0" borderId="11" xfId="3" applyNumberFormat="1" applyFont="1" applyBorder="1" applyAlignment="1">
      <alignment horizontal="center"/>
    </xf>
    <xf numFmtId="0" fontId="5" fillId="0" borderId="4" xfId="3" applyFont="1" applyBorder="1" applyAlignment="1">
      <alignment horizontal="center" wrapText="1"/>
    </xf>
    <xf numFmtId="0" fontId="5" fillId="0" borderId="13" xfId="3" applyFont="1" applyBorder="1" applyAlignment="1">
      <alignment horizontal="center" wrapText="1"/>
    </xf>
    <xf numFmtId="0" fontId="5" fillId="0" borderId="23" xfId="3" applyFont="1" applyBorder="1" applyAlignment="1">
      <alignment horizontal="center" wrapText="1"/>
    </xf>
    <xf numFmtId="0" fontId="5" fillId="0" borderId="3" xfId="3" applyFont="1" applyBorder="1" applyAlignment="1">
      <alignment horizontal="center" wrapText="1"/>
    </xf>
    <xf numFmtId="9" fontId="6" fillId="0" borderId="11" xfId="3" applyNumberFormat="1" applyFont="1" applyBorder="1" applyAlignment="1">
      <alignment horizontal="center" vertical="center"/>
    </xf>
    <xf numFmtId="9" fontId="6" fillId="0" borderId="28" xfId="3" applyNumberFormat="1" applyFont="1" applyBorder="1" applyAlignment="1">
      <alignment horizontal="center" vertical="center"/>
    </xf>
    <xf numFmtId="0" fontId="21" fillId="8" borderId="34" xfId="0" applyFont="1" applyFill="1" applyBorder="1" applyAlignment="1">
      <alignment horizontal="center" vertical="center" wrapText="1"/>
    </xf>
    <xf numFmtId="0" fontId="21" fillId="8" borderId="35" xfId="0" applyFont="1" applyFill="1" applyBorder="1" applyAlignment="1">
      <alignment horizontal="center" vertical="center" wrapText="1"/>
    </xf>
    <xf numFmtId="0" fontId="21" fillId="8" borderId="36" xfId="0" applyFont="1" applyFill="1" applyBorder="1" applyAlignment="1">
      <alignment horizontal="center" vertical="center" wrapText="1"/>
    </xf>
    <xf numFmtId="0" fontId="21" fillId="8" borderId="50" xfId="0" applyFont="1" applyFill="1" applyBorder="1" applyAlignment="1">
      <alignment horizontal="center" vertical="center" wrapText="1"/>
    </xf>
    <xf numFmtId="0" fontId="21" fillId="8" borderId="0" xfId="0" applyFont="1" applyFill="1" applyAlignment="1">
      <alignment horizontal="center" vertical="center" wrapText="1"/>
    </xf>
    <xf numFmtId="0" fontId="21" fillId="8" borderId="51" xfId="0" applyFont="1" applyFill="1" applyBorder="1" applyAlignment="1">
      <alignment horizontal="center" vertical="center" wrapText="1"/>
    </xf>
    <xf numFmtId="0" fontId="21" fillId="8" borderId="38" xfId="0" applyFont="1" applyFill="1" applyBorder="1" applyAlignment="1">
      <alignment horizontal="center" vertical="center" wrapText="1"/>
    </xf>
    <xf numFmtId="0" fontId="21" fillId="8" borderId="39" xfId="0" applyFont="1" applyFill="1" applyBorder="1" applyAlignment="1">
      <alignment horizontal="center" vertical="center" wrapText="1"/>
    </xf>
    <xf numFmtId="0" fontId="21" fillId="8" borderId="40" xfId="0" applyFont="1" applyFill="1" applyBorder="1" applyAlignment="1">
      <alignment horizontal="center" vertical="center" wrapText="1"/>
    </xf>
    <xf numFmtId="0" fontId="51" fillId="0" borderId="56" xfId="5" applyNumberFormat="1" applyFont="1" applyFill="1" applyBorder="1" applyAlignment="1">
      <alignment horizontal="center" vertical="center" wrapText="1"/>
    </xf>
    <xf numFmtId="0" fontId="51" fillId="0" borderId="54" xfId="5" applyNumberFormat="1" applyFont="1" applyFill="1" applyBorder="1" applyAlignment="1">
      <alignment horizontal="center" vertical="center" wrapText="1"/>
    </xf>
    <xf numFmtId="0" fontId="51" fillId="0" borderId="55" xfId="5" applyNumberFormat="1" applyFont="1" applyFill="1" applyBorder="1" applyAlignment="1">
      <alignment horizontal="center" vertical="center" wrapText="1"/>
    </xf>
    <xf numFmtId="0" fontId="28" fillId="0" borderId="9" xfId="3" applyFont="1" applyBorder="1" applyAlignment="1">
      <alignment horizontal="center" vertical="center" wrapText="1"/>
    </xf>
    <xf numFmtId="0" fontId="28" fillId="0" borderId="62" xfId="3" applyFont="1" applyBorder="1" applyAlignment="1">
      <alignment horizontal="center" vertical="center" wrapText="1"/>
    </xf>
    <xf numFmtId="0" fontId="28" fillId="0" borderId="8" xfId="3" applyFont="1" applyBorder="1" applyAlignment="1">
      <alignment horizontal="center" vertical="center" wrapText="1"/>
    </xf>
    <xf numFmtId="0" fontId="28" fillId="0" borderId="72" xfId="3" applyFont="1" applyBorder="1" applyAlignment="1">
      <alignment horizontal="center" vertical="center"/>
    </xf>
    <xf numFmtId="0" fontId="28" fillId="0" borderId="62" xfId="3" applyFont="1" applyBorder="1" applyAlignment="1">
      <alignment horizontal="center" vertical="center"/>
    </xf>
    <xf numFmtId="0" fontId="28" fillId="0" borderId="8" xfId="3" applyFont="1" applyBorder="1" applyAlignment="1">
      <alignment horizontal="center" vertical="center"/>
    </xf>
    <xf numFmtId="0" fontId="28" fillId="0" borderId="9" xfId="3" applyFont="1" applyBorder="1" applyAlignment="1">
      <alignment horizontal="center" vertical="center"/>
    </xf>
    <xf numFmtId="9" fontId="28" fillId="0" borderId="7" xfId="3" applyNumberFormat="1" applyFont="1" applyBorder="1" applyAlignment="1">
      <alignment horizontal="center" vertical="center"/>
    </xf>
    <xf numFmtId="0" fontId="28" fillId="0" borderId="7" xfId="3" applyFont="1" applyBorder="1" applyAlignment="1">
      <alignment horizontal="center" vertical="center"/>
    </xf>
    <xf numFmtId="10" fontId="5" fillId="0" borderId="2" xfId="3" applyNumberFormat="1" applyFont="1" applyBorder="1" applyAlignment="1">
      <alignment horizontal="center" vertical="center"/>
    </xf>
    <xf numFmtId="9" fontId="5" fillId="7" borderId="2" xfId="3" applyNumberFormat="1" applyFont="1" applyFill="1" applyBorder="1" applyAlignment="1">
      <alignment horizontal="center" vertical="center"/>
    </xf>
    <xf numFmtId="0" fontId="5" fillId="7" borderId="2" xfId="3" applyFont="1" applyFill="1" applyBorder="1" applyAlignment="1">
      <alignment horizontal="center" vertical="center"/>
    </xf>
    <xf numFmtId="0" fontId="9" fillId="0" borderId="31" xfId="3" applyFont="1" applyBorder="1" applyAlignment="1">
      <alignment horizontal="center" vertical="center" wrapText="1"/>
    </xf>
    <xf numFmtId="0" fontId="28" fillId="7" borderId="9" xfId="3" applyFont="1" applyFill="1" applyBorder="1" applyAlignment="1">
      <alignment horizontal="center" vertical="center" wrapText="1"/>
    </xf>
    <xf numFmtId="0" fontId="28" fillId="7" borderId="62" xfId="3" applyFont="1" applyFill="1" applyBorder="1" applyAlignment="1">
      <alignment horizontal="center" vertical="center"/>
    </xf>
    <xf numFmtId="0" fontId="28" fillId="7" borderId="63" xfId="3" applyFont="1" applyFill="1" applyBorder="1" applyAlignment="1">
      <alignment horizontal="center" vertical="center"/>
    </xf>
    <xf numFmtId="0" fontId="22" fillId="7" borderId="9" xfId="3" applyFont="1" applyFill="1" applyBorder="1" applyAlignment="1">
      <alignment horizontal="center" wrapText="1"/>
    </xf>
    <xf numFmtId="0" fontId="22" fillId="7" borderId="62" xfId="3" applyFont="1" applyFill="1" applyBorder="1" applyAlignment="1">
      <alignment horizontal="center"/>
    </xf>
    <xf numFmtId="0" fontId="22" fillId="7" borderId="63" xfId="3" applyFont="1" applyFill="1" applyBorder="1" applyAlignment="1">
      <alignment horizontal="center"/>
    </xf>
    <xf numFmtId="0" fontId="19" fillId="7" borderId="8" xfId="5" applyNumberFormat="1" applyFont="1" applyFill="1" applyBorder="1" applyAlignment="1">
      <alignment horizontal="center" vertical="center" wrapText="1"/>
    </xf>
    <xf numFmtId="0" fontId="19" fillId="7" borderId="7" xfId="5" applyNumberFormat="1" applyFont="1" applyFill="1" applyBorder="1" applyAlignment="1">
      <alignment horizontal="center" vertical="center" wrapText="1"/>
    </xf>
    <xf numFmtId="0" fontId="19" fillId="7" borderId="31" xfId="5" applyNumberFormat="1" applyFont="1" applyFill="1" applyBorder="1" applyAlignment="1">
      <alignment horizontal="center" vertical="center" wrapText="1"/>
    </xf>
    <xf numFmtId="0" fontId="9" fillId="7" borderId="8" xfId="5" applyNumberFormat="1" applyFont="1" applyFill="1" applyBorder="1" applyAlignment="1">
      <alignment horizontal="center" vertical="center" wrapText="1"/>
    </xf>
    <xf numFmtId="0" fontId="9" fillId="7" borderId="7" xfId="5" applyNumberFormat="1" applyFont="1" applyFill="1" applyBorder="1" applyAlignment="1">
      <alignment horizontal="center" vertical="center" wrapText="1"/>
    </xf>
    <xf numFmtId="0" fontId="9" fillId="7" borderId="31" xfId="5" applyNumberFormat="1" applyFont="1" applyFill="1" applyBorder="1" applyAlignment="1">
      <alignment horizontal="center" vertical="center" wrapText="1"/>
    </xf>
    <xf numFmtId="10" fontId="6" fillId="0" borderId="41" xfId="8" applyNumberFormat="1" applyFont="1" applyBorder="1" applyAlignment="1">
      <alignment horizontal="center" vertical="center" wrapText="1"/>
    </xf>
    <xf numFmtId="1" fontId="6" fillId="0" borderId="11" xfId="2" applyNumberFormat="1" applyFont="1" applyFill="1" applyBorder="1" applyAlignment="1">
      <alignment horizontal="center"/>
    </xf>
    <xf numFmtId="1" fontId="6" fillId="0" borderId="29" xfId="2" applyNumberFormat="1" applyFont="1" applyFill="1" applyBorder="1" applyAlignment="1">
      <alignment horizontal="center"/>
    </xf>
    <xf numFmtId="0" fontId="3" fillId="6" borderId="75" xfId="3" applyFont="1" applyFill="1" applyBorder="1" applyAlignment="1">
      <alignment horizontal="center" vertical="center" wrapText="1"/>
    </xf>
    <xf numFmtId="1" fontId="6" fillId="0" borderId="41" xfId="2" applyNumberFormat="1" applyFont="1" applyFill="1" applyBorder="1" applyAlignment="1">
      <alignment horizontal="center" vertical="center" wrapText="1"/>
    </xf>
    <xf numFmtId="1" fontId="6" fillId="0" borderId="43" xfId="2" applyNumberFormat="1" applyFont="1" applyFill="1" applyBorder="1" applyAlignment="1">
      <alignment horizontal="center" vertical="center" wrapText="1"/>
    </xf>
    <xf numFmtId="1" fontId="6" fillId="0" borderId="28" xfId="2" applyNumberFormat="1" applyFont="1" applyFill="1" applyBorder="1" applyAlignment="1">
      <alignment horizontal="center"/>
    </xf>
    <xf numFmtId="10" fontId="5" fillId="0" borderId="7" xfId="2" applyNumberFormat="1" applyFont="1" applyFill="1" applyBorder="1" applyAlignment="1">
      <alignment horizontal="center" vertical="center"/>
    </xf>
    <xf numFmtId="10" fontId="5" fillId="7" borderId="2" xfId="3" applyNumberFormat="1" applyFont="1" applyFill="1" applyBorder="1" applyAlignment="1">
      <alignment horizontal="center" vertical="center"/>
    </xf>
    <xf numFmtId="0" fontId="28" fillId="7" borderId="4" xfId="3" applyFont="1" applyFill="1" applyBorder="1" applyAlignment="1">
      <alignment horizontal="center" vertical="center" wrapText="1"/>
    </xf>
    <xf numFmtId="0" fontId="28" fillId="7" borderId="13" xfId="3" applyFont="1" applyFill="1" applyBorder="1" applyAlignment="1">
      <alignment horizontal="center" vertical="center" wrapText="1"/>
    </xf>
    <xf numFmtId="0" fontId="28" fillId="7" borderId="23" xfId="3" applyFont="1" applyFill="1" applyBorder="1" applyAlignment="1">
      <alignment horizontal="center" vertical="center" wrapText="1"/>
    </xf>
    <xf numFmtId="0" fontId="28" fillId="7" borderId="62" xfId="3" applyFont="1" applyFill="1" applyBorder="1" applyAlignment="1">
      <alignment horizontal="center" vertical="center" wrapText="1"/>
    </xf>
    <xf numFmtId="0" fontId="28" fillId="7" borderId="63" xfId="3" applyFont="1" applyFill="1" applyBorder="1" applyAlignment="1">
      <alignment horizontal="center" vertical="center" wrapText="1"/>
    </xf>
    <xf numFmtId="0" fontId="28" fillId="7" borderId="4" xfId="3" applyFont="1" applyFill="1" applyBorder="1" applyAlignment="1">
      <alignment horizontal="center" wrapText="1"/>
    </xf>
    <xf numFmtId="0" fontId="28" fillId="7" borderId="13" xfId="3" applyFont="1" applyFill="1" applyBorder="1" applyAlignment="1">
      <alignment horizontal="center" wrapText="1"/>
    </xf>
    <xf numFmtId="0" fontId="28" fillId="7" borderId="3" xfId="3" applyFont="1" applyFill="1" applyBorder="1" applyAlignment="1">
      <alignment horizontal="center" wrapText="1"/>
    </xf>
    <xf numFmtId="0" fontId="28" fillId="7" borderId="3" xfId="3" applyFont="1" applyFill="1" applyBorder="1" applyAlignment="1">
      <alignment horizontal="center" vertical="center" wrapText="1"/>
    </xf>
    <xf numFmtId="0" fontId="28" fillId="7" borderId="8" xfId="3" applyFont="1" applyFill="1" applyBorder="1" applyAlignment="1">
      <alignment horizontal="center" vertical="center" wrapText="1"/>
    </xf>
    <xf numFmtId="49" fontId="6" fillId="7" borderId="34" xfId="3" applyNumberFormat="1" applyFont="1" applyFill="1" applyBorder="1" applyAlignment="1">
      <alignment horizontal="center" vertical="center" wrapText="1"/>
    </xf>
    <xf numFmtId="49" fontId="6" fillId="7" borderId="35" xfId="3" applyNumberFormat="1" applyFont="1" applyFill="1" applyBorder="1" applyAlignment="1">
      <alignment horizontal="center" vertical="center" wrapText="1"/>
    </xf>
    <xf numFmtId="49" fontId="6" fillId="7" borderId="36" xfId="3" applyNumberFormat="1" applyFont="1" applyFill="1" applyBorder="1" applyAlignment="1">
      <alignment horizontal="center" vertical="center" wrapText="1"/>
    </xf>
    <xf numFmtId="49" fontId="6" fillId="7" borderId="38" xfId="3" applyNumberFormat="1" applyFont="1" applyFill="1" applyBorder="1" applyAlignment="1">
      <alignment horizontal="center" vertical="center" wrapText="1"/>
    </xf>
    <xf numFmtId="49" fontId="6" fillId="7" borderId="39" xfId="3" applyNumberFormat="1" applyFont="1" applyFill="1" applyBorder="1" applyAlignment="1">
      <alignment horizontal="center" vertical="center" wrapText="1"/>
    </xf>
    <xf numFmtId="49" fontId="6" fillId="7" borderId="40" xfId="3" applyNumberFormat="1" applyFont="1" applyFill="1" applyBorder="1" applyAlignment="1">
      <alignment horizontal="center" vertical="center" wrapText="1"/>
    </xf>
    <xf numFmtId="0" fontId="6" fillId="7" borderId="44" xfId="3" applyFont="1" applyFill="1" applyBorder="1" applyAlignment="1">
      <alignment horizontal="center" vertical="center"/>
    </xf>
    <xf numFmtId="0" fontId="6" fillId="7" borderId="14" xfId="3" applyFont="1" applyFill="1" applyBorder="1" applyAlignment="1">
      <alignment horizontal="center" vertical="center"/>
    </xf>
    <xf numFmtId="0" fontId="6" fillId="7" borderId="45" xfId="3" applyFont="1" applyFill="1" applyBorder="1" applyAlignment="1">
      <alignment horizontal="center" vertical="center"/>
    </xf>
    <xf numFmtId="9" fontId="6" fillId="0" borderId="34" xfId="8" applyNumberFormat="1" applyFont="1" applyBorder="1" applyAlignment="1">
      <alignment horizontal="center" vertical="center" wrapText="1"/>
    </xf>
    <xf numFmtId="9" fontId="6" fillId="0" borderId="35" xfId="8" applyNumberFormat="1" applyFont="1" applyBorder="1" applyAlignment="1">
      <alignment horizontal="center" vertical="center" wrapText="1"/>
    </xf>
    <xf numFmtId="9" fontId="6" fillId="0" borderId="36" xfId="8" applyNumberFormat="1" applyFont="1" applyBorder="1" applyAlignment="1">
      <alignment horizontal="center" vertical="center" wrapText="1"/>
    </xf>
    <xf numFmtId="0" fontId="6" fillId="7" borderId="28" xfId="3" applyFont="1" applyFill="1" applyBorder="1" applyAlignment="1">
      <alignment horizontal="center"/>
    </xf>
    <xf numFmtId="9" fontId="6" fillId="0" borderId="7" xfId="2" applyFont="1" applyFill="1" applyBorder="1" applyAlignment="1">
      <alignment horizontal="center"/>
    </xf>
    <xf numFmtId="9" fontId="6" fillId="0" borderId="7" xfId="3" applyNumberFormat="1" applyFont="1" applyBorder="1" applyAlignment="1">
      <alignment horizontal="center"/>
    </xf>
    <xf numFmtId="9" fontId="6" fillId="0" borderId="7" xfId="2" applyFont="1" applyFill="1" applyBorder="1" applyAlignment="1">
      <alignment horizontal="center" vertical="center"/>
    </xf>
    <xf numFmtId="9" fontId="6" fillId="0" borderId="7" xfId="3" applyNumberFormat="1" applyFont="1" applyBorder="1" applyAlignment="1">
      <alignment horizontal="center" vertical="center"/>
    </xf>
    <xf numFmtId="9" fontId="19" fillId="0" borderId="7" xfId="2" applyFont="1" applyFill="1" applyBorder="1" applyAlignment="1">
      <alignment horizontal="center" vertical="center"/>
    </xf>
    <xf numFmtId="9" fontId="19" fillId="0" borderId="7" xfId="3" applyNumberFormat="1" applyFont="1" applyBorder="1" applyAlignment="1">
      <alignment horizontal="center" vertical="center"/>
    </xf>
    <xf numFmtId="0" fontId="59" fillId="6" borderId="52" xfId="0" applyFont="1" applyFill="1" applyBorder="1" applyAlignment="1">
      <alignment horizontal="center" vertical="center" wrapText="1"/>
    </xf>
    <xf numFmtId="0" fontId="59" fillId="6" borderId="69" xfId="0" applyFont="1" applyFill="1" applyBorder="1" applyAlignment="1">
      <alignment horizontal="center" vertical="center" wrapText="1"/>
    </xf>
    <xf numFmtId="10" fontId="7" fillId="0" borderId="44" xfId="3" applyNumberFormat="1" applyFont="1" applyBorder="1" applyAlignment="1">
      <alignment horizontal="center"/>
    </xf>
    <xf numFmtId="10" fontId="7" fillId="0" borderId="14" xfId="3" applyNumberFormat="1" applyFont="1" applyBorder="1" applyAlignment="1">
      <alignment horizontal="center"/>
    </xf>
    <xf numFmtId="10" fontId="7" fillId="0" borderId="10" xfId="3" applyNumberFormat="1" applyFont="1" applyBorder="1" applyAlignment="1">
      <alignment horizontal="center"/>
    </xf>
    <xf numFmtId="10" fontId="7" fillId="0" borderId="12" xfId="3" applyNumberFormat="1" applyFont="1" applyBorder="1" applyAlignment="1">
      <alignment horizontal="center"/>
    </xf>
    <xf numFmtId="10" fontId="7" fillId="0" borderId="45" xfId="3" applyNumberFormat="1" applyFont="1" applyBorder="1" applyAlignment="1">
      <alignment horizontal="center"/>
    </xf>
    <xf numFmtId="0" fontId="20" fillId="7" borderId="42" xfId="8" applyFont="1" applyFill="1" applyBorder="1" applyAlignment="1">
      <alignment horizontal="center" vertical="center" wrapText="1"/>
    </xf>
    <xf numFmtId="0" fontId="20" fillId="7" borderId="43" xfId="8" applyFont="1" applyFill="1" applyBorder="1" applyAlignment="1">
      <alignment horizontal="center" vertical="center" wrapText="1"/>
    </xf>
    <xf numFmtId="0" fontId="33" fillId="0" borderId="34" xfId="3" applyFont="1" applyBorder="1" applyAlignment="1">
      <alignment horizontal="center" vertical="center" wrapText="1"/>
    </xf>
    <xf numFmtId="0" fontId="33" fillId="0" borderId="35" xfId="3" applyFont="1" applyBorder="1" applyAlignment="1">
      <alignment horizontal="center" vertical="center"/>
    </xf>
    <xf numFmtId="0" fontId="33" fillId="0" borderId="36" xfId="3" applyFont="1" applyBorder="1" applyAlignment="1">
      <alignment horizontal="center" vertical="center"/>
    </xf>
    <xf numFmtId="0" fontId="33" fillId="0" borderId="38" xfId="3" applyFont="1" applyBorder="1" applyAlignment="1">
      <alignment horizontal="center" vertical="center"/>
    </xf>
    <xf numFmtId="0" fontId="33" fillId="0" borderId="39" xfId="3" applyFont="1" applyBorder="1" applyAlignment="1">
      <alignment horizontal="center" vertical="center"/>
    </xf>
    <xf numFmtId="0" fontId="33" fillId="0" borderId="40" xfId="3" applyFont="1" applyBorder="1" applyAlignment="1">
      <alignment horizontal="center" vertical="center"/>
    </xf>
    <xf numFmtId="179" fontId="5" fillId="0" borderId="7" xfId="3" applyNumberFormat="1" applyFont="1" applyBorder="1" applyAlignment="1">
      <alignment horizontal="center" vertical="center"/>
    </xf>
    <xf numFmtId="0" fontId="9" fillId="0" borderId="4"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 xfId="3" applyFont="1" applyBorder="1" applyAlignment="1">
      <alignment horizontal="center" vertical="center" wrapText="1"/>
    </xf>
    <xf numFmtId="0" fontId="9" fillId="0" borderId="4" xfId="3" applyFont="1" applyBorder="1" applyAlignment="1">
      <alignment horizontal="center" wrapText="1"/>
    </xf>
    <xf numFmtId="0" fontId="9" fillId="0" borderId="13" xfId="3" applyFont="1" applyBorder="1" applyAlignment="1">
      <alignment horizontal="center" wrapText="1"/>
    </xf>
    <xf numFmtId="0" fontId="9" fillId="0" borderId="23" xfId="3" applyFont="1" applyBorder="1" applyAlignment="1">
      <alignment horizontal="center" wrapText="1"/>
    </xf>
    <xf numFmtId="179" fontId="5" fillId="0" borderId="2" xfId="3" applyNumberFormat="1" applyFont="1" applyBorder="1" applyAlignment="1">
      <alignment horizontal="center" vertical="center"/>
    </xf>
    <xf numFmtId="2" fontId="7" fillId="0" borderId="28" xfId="2" applyNumberFormat="1" applyFont="1" applyFill="1" applyBorder="1" applyAlignment="1">
      <alignment horizontal="center"/>
    </xf>
    <xf numFmtId="2" fontId="7" fillId="0" borderId="11" xfId="2" applyNumberFormat="1" applyFont="1" applyFill="1" applyBorder="1" applyAlignment="1">
      <alignment horizontal="center"/>
    </xf>
    <xf numFmtId="2" fontId="7" fillId="0" borderId="11" xfId="3" applyNumberFormat="1" applyFont="1" applyBorder="1" applyAlignment="1">
      <alignment horizontal="center"/>
    </xf>
    <xf numFmtId="2" fontId="6" fillId="0" borderId="7" xfId="2" applyNumberFormat="1" applyFont="1" applyFill="1" applyBorder="1" applyAlignment="1">
      <alignment horizontal="center" vertical="center" wrapText="1"/>
    </xf>
    <xf numFmtId="0" fontId="24" fillId="8" borderId="1"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24"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2" xfId="0" applyFont="1" applyFill="1" applyBorder="1" applyAlignment="1">
      <alignment horizontal="center" vertical="center"/>
    </xf>
    <xf numFmtId="0" fontId="24" fillId="8" borderId="30" xfId="0" applyFont="1" applyFill="1" applyBorder="1" applyAlignment="1">
      <alignment horizontal="center" vertical="center"/>
    </xf>
    <xf numFmtId="0" fontId="24" fillId="8" borderId="31" xfId="0" applyFont="1" applyFill="1" applyBorder="1" applyAlignment="1">
      <alignment horizontal="center" vertical="center"/>
    </xf>
    <xf numFmtId="0" fontId="24" fillId="8" borderId="25" xfId="0" applyFont="1" applyFill="1" applyBorder="1" applyAlignment="1">
      <alignment horizontal="center" vertical="center"/>
    </xf>
    <xf numFmtId="0" fontId="24" fillId="8" borderId="73" xfId="0" applyFont="1" applyFill="1" applyBorder="1" applyAlignment="1">
      <alignment horizontal="center" vertical="center"/>
    </xf>
    <xf numFmtId="173" fontId="6" fillId="0" borderId="28" xfId="0" applyNumberFormat="1" applyFont="1" applyBorder="1" applyAlignment="1">
      <alignment horizontal="center" vertical="center" wrapText="1"/>
    </xf>
    <xf numFmtId="0" fontId="20" fillId="6" borderId="52" xfId="0" applyFont="1" applyFill="1" applyBorder="1" applyAlignment="1">
      <alignment horizontal="center" vertical="center" wrapText="1"/>
    </xf>
    <xf numFmtId="0" fontId="20" fillId="6" borderId="69" xfId="0" applyFont="1" applyFill="1" applyBorder="1" applyAlignment="1">
      <alignment horizontal="center" vertical="center" wrapText="1"/>
    </xf>
    <xf numFmtId="2" fontId="7" fillId="0" borderId="44" xfId="3" applyNumberFormat="1" applyFont="1" applyBorder="1" applyAlignment="1">
      <alignment horizontal="center"/>
    </xf>
    <xf numFmtId="2" fontId="7" fillId="0" borderId="14" xfId="3" applyNumberFormat="1" applyFont="1" applyBorder="1" applyAlignment="1">
      <alignment horizontal="center"/>
    </xf>
    <xf numFmtId="2" fontId="7" fillId="0" borderId="10" xfId="3" applyNumberFormat="1" applyFont="1" applyBorder="1" applyAlignment="1">
      <alignment horizontal="center"/>
    </xf>
    <xf numFmtId="2" fontId="7" fillId="0" borderId="12" xfId="3" applyNumberFormat="1" applyFont="1" applyBorder="1" applyAlignment="1">
      <alignment horizontal="center"/>
    </xf>
    <xf numFmtId="2" fontId="7" fillId="0" borderId="45" xfId="3" applyNumberFormat="1" applyFont="1" applyBorder="1" applyAlignment="1">
      <alignment horizontal="center"/>
    </xf>
    <xf numFmtId="0" fontId="24" fillId="8" borderId="28"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24" fillId="8" borderId="11" xfId="0" applyFont="1" applyFill="1" applyBorder="1" applyAlignment="1">
      <alignment horizontal="center" vertical="center"/>
    </xf>
    <xf numFmtId="0" fontId="24" fillId="8" borderId="29" xfId="0" applyFont="1" applyFill="1" applyBorder="1" applyAlignment="1">
      <alignment horizontal="center" vertical="center"/>
    </xf>
    <xf numFmtId="0" fontId="5" fillId="0" borderId="54" xfId="3" applyFont="1" applyBorder="1" applyAlignment="1">
      <alignment horizontal="center"/>
    </xf>
    <xf numFmtId="0" fontId="5" fillId="0" borderId="54" xfId="3" applyFont="1" applyBorder="1" applyAlignment="1">
      <alignment horizontal="center" wrapText="1"/>
    </xf>
    <xf numFmtId="0" fontId="5" fillId="0" borderId="55" xfId="3" applyFont="1" applyBorder="1" applyAlignment="1">
      <alignment horizontal="center" wrapText="1"/>
    </xf>
    <xf numFmtId="9" fontId="6" fillId="0" borderId="44" xfId="3" applyNumberFormat="1" applyFont="1" applyBorder="1" applyAlignment="1">
      <alignment horizontal="center"/>
    </xf>
    <xf numFmtId="9" fontId="6" fillId="0" borderId="14" xfId="3" applyNumberFormat="1" applyFont="1" applyBorder="1" applyAlignment="1">
      <alignment horizontal="center"/>
    </xf>
    <xf numFmtId="9" fontId="6" fillId="0" borderId="10" xfId="3" applyNumberFormat="1" applyFont="1" applyBorder="1" applyAlignment="1">
      <alignment horizontal="center"/>
    </xf>
    <xf numFmtId="9" fontId="6" fillId="0" borderId="12" xfId="3" applyNumberFormat="1" applyFont="1" applyBorder="1" applyAlignment="1">
      <alignment horizontal="center"/>
    </xf>
    <xf numFmtId="9" fontId="6" fillId="0" borderId="45" xfId="3" applyNumberFormat="1" applyFont="1" applyBorder="1" applyAlignment="1">
      <alignment horizontal="center"/>
    </xf>
    <xf numFmtId="0" fontId="11" fillId="0" borderId="49" xfId="8" applyFont="1" applyBorder="1" applyAlignment="1">
      <alignment horizontal="center" vertical="center" wrapText="1"/>
    </xf>
    <xf numFmtId="0" fontId="11" fillId="0" borderId="47" xfId="8" applyFont="1" applyBorder="1" applyAlignment="1">
      <alignment horizontal="center" vertical="center" wrapText="1"/>
    </xf>
    <xf numFmtId="0" fontId="11" fillId="0" borderId="48" xfId="8" applyFont="1" applyBorder="1" applyAlignment="1">
      <alignment horizontal="center" vertical="center" wrapText="1"/>
    </xf>
    <xf numFmtId="0" fontId="5" fillId="0" borderId="0" xfId="3" applyFont="1" applyAlignment="1">
      <alignment horizontal="center"/>
    </xf>
    <xf numFmtId="173" fontId="13" fillId="7" borderId="53" xfId="0" applyNumberFormat="1" applyFont="1" applyFill="1" applyBorder="1" applyAlignment="1">
      <alignment horizontal="center" vertical="center" wrapText="1"/>
    </xf>
    <xf numFmtId="0" fontId="13" fillId="0" borderId="56" xfId="5" applyNumberFormat="1" applyFont="1" applyFill="1" applyBorder="1" applyAlignment="1">
      <alignment horizontal="center" vertical="center" wrapText="1"/>
    </xf>
    <xf numFmtId="0" fontId="13" fillId="0" borderId="54" xfId="5" applyNumberFormat="1" applyFont="1" applyFill="1" applyBorder="1" applyAlignment="1">
      <alignment horizontal="center" vertical="center" wrapText="1"/>
    </xf>
    <xf numFmtId="0" fontId="13" fillId="0" borderId="55" xfId="5" applyNumberFormat="1" applyFont="1" applyFill="1" applyBorder="1" applyAlignment="1">
      <alignment horizontal="center" vertical="center" wrapText="1"/>
    </xf>
    <xf numFmtId="0" fontId="22" fillId="7" borderId="1" xfId="3" applyFont="1" applyFill="1" applyBorder="1" applyAlignment="1">
      <alignment horizontal="center" vertical="center"/>
    </xf>
    <xf numFmtId="0" fontId="22" fillId="7" borderId="2" xfId="3" applyFont="1" applyFill="1" applyBorder="1" applyAlignment="1">
      <alignment horizontal="center" vertical="center"/>
    </xf>
    <xf numFmtId="0" fontId="22" fillId="0" borderId="4" xfId="3" applyFont="1" applyBorder="1" applyAlignment="1">
      <alignment horizontal="center" vertical="center" wrapText="1"/>
    </xf>
    <xf numFmtId="0" fontId="22" fillId="0" borderId="13"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23" xfId="3" applyFont="1" applyBorder="1" applyAlignment="1">
      <alignment horizontal="center" vertical="center" wrapText="1"/>
    </xf>
    <xf numFmtId="1" fontId="22" fillId="0" borderId="2" xfId="3" applyNumberFormat="1" applyFont="1" applyBorder="1" applyAlignment="1">
      <alignment horizontal="center" vertical="center"/>
    </xf>
    <xf numFmtId="0" fontId="13" fillId="7" borderId="56" xfId="5" applyNumberFormat="1" applyFont="1" applyFill="1" applyBorder="1" applyAlignment="1">
      <alignment horizontal="center" vertical="center" wrapText="1"/>
    </xf>
    <xf numFmtId="0" fontId="13" fillId="7" borderId="54" xfId="5" applyNumberFormat="1" applyFont="1" applyFill="1" applyBorder="1" applyAlignment="1">
      <alignment horizontal="center" vertical="center" wrapText="1"/>
    </xf>
    <xf numFmtId="0" fontId="13" fillId="7" borderId="55" xfId="5" applyNumberFormat="1" applyFont="1" applyFill="1" applyBorder="1" applyAlignment="1">
      <alignment horizontal="center" vertical="center" wrapText="1"/>
    </xf>
    <xf numFmtId="16" fontId="6" fillId="0" borderId="49" xfId="8" applyNumberFormat="1" applyFont="1" applyBorder="1" applyAlignment="1">
      <alignment horizontal="center" vertical="center" wrapText="1"/>
    </xf>
    <xf numFmtId="167" fontId="22" fillId="7" borderId="2" xfId="3" applyNumberFormat="1" applyFont="1" applyFill="1" applyBorder="1" applyAlignment="1">
      <alignment horizontal="center" vertical="center"/>
    </xf>
    <xf numFmtId="0" fontId="22" fillId="7" borderId="4" xfId="3" applyFont="1" applyFill="1" applyBorder="1" applyAlignment="1">
      <alignment horizontal="center" vertical="center" wrapText="1"/>
    </xf>
    <xf numFmtId="0" fontId="22" fillId="7" borderId="13" xfId="3" applyFont="1" applyFill="1" applyBorder="1" applyAlignment="1">
      <alignment horizontal="center" vertical="center" wrapText="1"/>
    </xf>
    <xf numFmtId="0" fontId="22" fillId="7" borderId="3" xfId="3" applyFont="1" applyFill="1" applyBorder="1" applyAlignment="1">
      <alignment horizontal="center" vertical="center" wrapText="1"/>
    </xf>
    <xf numFmtId="0" fontId="22" fillId="7" borderId="23" xfId="3" applyFont="1" applyFill="1" applyBorder="1" applyAlignment="1">
      <alignment horizontal="center" vertical="center" wrapText="1"/>
    </xf>
    <xf numFmtId="167" fontId="6" fillId="0" borderId="28" xfId="3" applyNumberFormat="1" applyFont="1" applyBorder="1" applyAlignment="1">
      <alignment horizontal="center"/>
    </xf>
    <xf numFmtId="0" fontId="6" fillId="0" borderId="72" xfId="5" applyNumberFormat="1" applyFont="1" applyFill="1" applyBorder="1" applyAlignment="1">
      <alignment horizontal="center" vertical="center" wrapText="1"/>
    </xf>
    <xf numFmtId="0" fontId="6" fillId="0" borderId="62" xfId="5" applyNumberFormat="1" applyFont="1" applyFill="1" applyBorder="1" applyAlignment="1">
      <alignment horizontal="center" vertical="center" wrapText="1"/>
    </xf>
    <xf numFmtId="0" fontId="6" fillId="0" borderId="63" xfId="5" applyNumberFormat="1" applyFont="1" applyFill="1" applyBorder="1" applyAlignment="1">
      <alignment horizontal="center" vertical="center" wrapText="1"/>
    </xf>
    <xf numFmtId="0" fontId="9" fillId="0" borderId="9" xfId="3" applyFont="1" applyBorder="1" applyAlignment="1">
      <alignment horizontal="center"/>
    </xf>
    <xf numFmtId="0" fontId="9" fillId="0" borderId="62" xfId="3" applyFont="1" applyBorder="1" applyAlignment="1">
      <alignment horizontal="center"/>
    </xf>
    <xf numFmtId="0" fontId="9" fillId="0" borderId="8" xfId="3" applyFont="1" applyBorder="1" applyAlignment="1">
      <alignment horizontal="center"/>
    </xf>
    <xf numFmtId="9" fontId="9" fillId="0" borderId="2" xfId="3" applyNumberFormat="1" applyFont="1" applyBorder="1" applyAlignment="1">
      <alignment horizontal="center" vertical="center"/>
    </xf>
    <xf numFmtId="0" fontId="9" fillId="0" borderId="6" xfId="3" applyFont="1" applyBorder="1" applyAlignment="1">
      <alignment horizontal="center"/>
    </xf>
    <xf numFmtId="0" fontId="9" fillId="0" borderId="7" xfId="3" applyFont="1" applyBorder="1" applyAlignment="1">
      <alignment horizontal="center"/>
    </xf>
    <xf numFmtId="0" fontId="9" fillId="0" borderId="1" xfId="3" applyFont="1" applyBorder="1" applyAlignment="1">
      <alignment horizontal="center" vertical="center" wrapText="1"/>
    </xf>
    <xf numFmtId="0" fontId="9" fillId="0" borderId="2" xfId="3" applyFont="1" applyBorder="1" applyAlignment="1">
      <alignment horizontal="center" vertical="center" wrapText="1"/>
    </xf>
    <xf numFmtId="9" fontId="9" fillId="0" borderId="2" xfId="3" applyNumberFormat="1" applyFont="1" applyBorder="1" applyAlignment="1">
      <alignment horizontal="center" vertical="center" wrapText="1"/>
    </xf>
    <xf numFmtId="0" fontId="9" fillId="0" borderId="63" xfId="3" applyFont="1" applyBorder="1" applyAlignment="1">
      <alignment horizontal="center"/>
    </xf>
    <xf numFmtId="0" fontId="5" fillId="0" borderId="1" xfId="3" applyFont="1" applyBorder="1" applyAlignment="1">
      <alignment horizontal="center" wrapText="1"/>
    </xf>
    <xf numFmtId="0" fontId="5" fillId="0" borderId="2" xfId="3" applyFont="1" applyBorder="1" applyAlignment="1">
      <alignment horizontal="center" wrapText="1"/>
    </xf>
    <xf numFmtId="0" fontId="60" fillId="7" borderId="7" xfId="3" applyFont="1" applyFill="1" applyBorder="1" applyAlignment="1">
      <alignment horizontal="center"/>
    </xf>
    <xf numFmtId="9" fontId="5" fillId="0" borderId="4" xfId="3" applyNumberFormat="1" applyFont="1" applyBorder="1" applyAlignment="1">
      <alignment horizontal="center" vertical="center" wrapText="1"/>
    </xf>
    <xf numFmtId="0" fontId="3" fillId="7" borderId="7" xfId="3" applyFont="1" applyFill="1" applyBorder="1" applyAlignment="1">
      <alignment horizontal="left" vertical="center" wrapText="1"/>
    </xf>
    <xf numFmtId="0" fontId="3" fillId="7" borderId="31" xfId="3" applyFont="1" applyFill="1" applyBorder="1" applyAlignment="1">
      <alignment horizontal="left" vertical="center" wrapText="1"/>
    </xf>
    <xf numFmtId="0" fontId="5" fillId="0" borderId="7" xfId="3" applyFont="1" applyBorder="1" applyAlignment="1">
      <alignment horizontal="center" wrapText="1"/>
    </xf>
    <xf numFmtId="0" fontId="5" fillId="0" borderId="31" xfId="3" applyFont="1" applyBorder="1" applyAlignment="1">
      <alignment horizontal="center" wrapText="1"/>
    </xf>
    <xf numFmtId="0" fontId="6" fillId="0" borderId="11" xfId="5" applyNumberFormat="1" applyFont="1" applyFill="1" applyBorder="1" applyAlignment="1">
      <alignment horizontal="center" vertical="center" wrapText="1"/>
    </xf>
    <xf numFmtId="0" fontId="6" fillId="0" borderId="29" xfId="5" applyNumberFormat="1"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9" fillId="0" borderId="7" xfId="5" applyNumberFormat="1" applyFont="1" applyFill="1" applyBorder="1" applyAlignment="1">
      <alignment horizontal="left" vertical="center" wrapText="1"/>
    </xf>
    <xf numFmtId="0" fontId="9" fillId="0" borderId="31" xfId="5" applyNumberFormat="1" applyFont="1" applyFill="1" applyBorder="1" applyAlignment="1">
      <alignment horizontal="left" vertical="center" wrapText="1"/>
    </xf>
    <xf numFmtId="0" fontId="3" fillId="6" borderId="139" xfId="0" applyFont="1" applyFill="1" applyBorder="1" applyAlignment="1">
      <alignment horizontal="center" vertical="center" wrapText="1"/>
    </xf>
    <xf numFmtId="9" fontId="6" fillId="0" borderId="28" xfId="7" applyNumberFormat="1" applyFont="1" applyBorder="1" applyAlignment="1">
      <alignment horizontal="center"/>
    </xf>
    <xf numFmtId="0" fontId="6" fillId="0" borderId="11" xfId="7" applyFont="1" applyBorder="1" applyAlignment="1">
      <alignment horizontal="center"/>
    </xf>
    <xf numFmtId="10" fontId="6" fillId="0" borderId="11" xfId="7" applyNumberFormat="1" applyFont="1" applyBorder="1" applyAlignment="1">
      <alignment horizontal="center"/>
    </xf>
    <xf numFmtId="9" fontId="6" fillId="0" borderId="11" xfId="7" applyNumberFormat="1" applyFont="1" applyBorder="1" applyAlignment="1">
      <alignment horizontal="center"/>
    </xf>
    <xf numFmtId="0" fontId="6" fillId="0" borderId="29" xfId="7" applyFont="1" applyBorder="1" applyAlignment="1">
      <alignment horizontal="center"/>
    </xf>
    <xf numFmtId="0" fontId="18" fillId="6" borderId="46" xfId="3" applyFont="1" applyFill="1" applyBorder="1" applyAlignment="1">
      <alignment horizontal="center" vertical="center" wrapText="1"/>
    </xf>
    <xf numFmtId="0" fontId="18" fillId="6" borderId="47" xfId="3" applyFont="1" applyFill="1" applyBorder="1" applyAlignment="1">
      <alignment horizontal="center" vertical="center" wrapText="1"/>
    </xf>
    <xf numFmtId="0" fontId="18" fillId="6" borderId="48" xfId="3" applyFont="1" applyFill="1" applyBorder="1" applyAlignment="1">
      <alignment horizontal="center" vertical="center" wrapText="1"/>
    </xf>
    <xf numFmtId="0" fontId="21" fillId="6" borderId="43" xfId="3" applyFont="1" applyFill="1" applyBorder="1" applyAlignment="1">
      <alignment horizontal="center" vertical="center" wrapText="1"/>
    </xf>
    <xf numFmtId="0" fontId="6" fillId="7" borderId="42" xfId="8" applyFont="1" applyFill="1" applyBorder="1" applyAlignment="1">
      <alignment horizontal="center" vertical="center" wrapText="1"/>
    </xf>
    <xf numFmtId="0" fontId="6" fillId="7" borderId="43" xfId="8" applyFont="1" applyFill="1" applyBorder="1" applyAlignment="1">
      <alignment horizontal="center" vertical="center" wrapText="1"/>
    </xf>
    <xf numFmtId="0" fontId="18" fillId="6" borderId="5" xfId="3" applyFont="1" applyFill="1" applyBorder="1" applyAlignment="1">
      <alignment horizontal="center" vertical="center" wrapText="1"/>
    </xf>
    <xf numFmtId="0" fontId="18" fillId="6" borderId="13" xfId="3" applyFont="1" applyFill="1" applyBorder="1" applyAlignment="1">
      <alignment horizontal="center" vertical="center" wrapText="1"/>
    </xf>
    <xf numFmtId="0" fontId="18" fillId="6" borderId="23" xfId="3" applyFont="1" applyFill="1" applyBorder="1" applyAlignment="1">
      <alignment horizontal="center" vertical="center" wrapText="1"/>
    </xf>
    <xf numFmtId="0" fontId="6" fillId="0" borderId="28" xfId="7" applyFont="1" applyBorder="1" applyAlignment="1">
      <alignment horizontal="center" vertical="center" wrapText="1"/>
    </xf>
    <xf numFmtId="0" fontId="6" fillId="0" borderId="11" xfId="7" applyFont="1" applyBorder="1" applyAlignment="1">
      <alignment horizontal="center" vertical="center" wrapText="1"/>
    </xf>
    <xf numFmtId="0" fontId="6" fillId="0" borderId="29" xfId="7" applyFont="1" applyBorder="1" applyAlignment="1">
      <alignment horizontal="center" vertical="center" wrapText="1"/>
    </xf>
    <xf numFmtId="0" fontId="61" fillId="0" borderId="34" xfId="7" applyFont="1" applyBorder="1" applyAlignment="1">
      <alignment horizontal="center" vertical="center" wrapText="1"/>
    </xf>
    <xf numFmtId="0" fontId="61" fillId="0" borderId="35" xfId="7" applyFont="1" applyBorder="1" applyAlignment="1">
      <alignment horizontal="center" vertical="center"/>
    </xf>
    <xf numFmtId="0" fontId="61" fillId="0" borderId="36" xfId="7" applyFont="1" applyBorder="1" applyAlignment="1">
      <alignment horizontal="center" vertical="center"/>
    </xf>
    <xf numFmtId="0" fontId="61" fillId="0" borderId="38" xfId="7" applyFont="1" applyBorder="1" applyAlignment="1">
      <alignment horizontal="center" vertical="center"/>
    </xf>
    <xf numFmtId="0" fontId="61" fillId="0" borderId="39" xfId="7" applyFont="1" applyBorder="1" applyAlignment="1">
      <alignment horizontal="center" vertical="center"/>
    </xf>
    <xf numFmtId="0" fontId="61" fillId="0" borderId="40" xfId="7" applyFont="1" applyBorder="1" applyAlignment="1">
      <alignment horizontal="center" vertical="center"/>
    </xf>
    <xf numFmtId="0" fontId="18" fillId="6" borderId="1" xfId="3" applyFont="1" applyFill="1" applyBorder="1" applyAlignment="1">
      <alignment horizontal="center" vertical="center" wrapText="1"/>
    </xf>
    <xf numFmtId="0" fontId="18" fillId="6" borderId="2" xfId="3" applyFont="1" applyFill="1" applyBorder="1" applyAlignment="1">
      <alignment horizontal="center" vertical="center" wrapText="1"/>
    </xf>
    <xf numFmtId="0" fontId="18" fillId="6" borderId="30" xfId="3" applyFont="1" applyFill="1" applyBorder="1" applyAlignment="1">
      <alignment horizontal="center" vertical="center" wrapText="1"/>
    </xf>
    <xf numFmtId="0" fontId="18" fillId="6" borderId="28" xfId="3" applyFont="1" applyFill="1" applyBorder="1" applyAlignment="1">
      <alignment horizontal="center" vertical="center" wrapText="1"/>
    </xf>
    <xf numFmtId="0" fontId="18" fillId="6" borderId="11" xfId="3" applyFont="1" applyFill="1" applyBorder="1" applyAlignment="1">
      <alignment horizontal="center" vertical="center" wrapText="1"/>
    </xf>
    <xf numFmtId="0" fontId="18" fillId="6" borderId="29" xfId="3" applyFont="1" applyFill="1" applyBorder="1" applyAlignment="1">
      <alignment horizontal="center" vertical="center" wrapText="1"/>
    </xf>
    <xf numFmtId="0" fontId="18" fillId="6" borderId="1" xfId="7" applyFont="1" applyFill="1" applyBorder="1" applyAlignment="1">
      <alignment horizontal="center" vertical="center" wrapText="1"/>
    </xf>
    <xf numFmtId="0" fontId="18" fillId="6" borderId="2" xfId="7" applyFont="1" applyFill="1" applyBorder="1" applyAlignment="1">
      <alignment horizontal="center" vertical="center" wrapText="1"/>
    </xf>
    <xf numFmtId="0" fontId="18" fillId="6" borderId="30" xfId="7" applyFont="1" applyFill="1" applyBorder="1" applyAlignment="1">
      <alignment horizontal="center" vertical="center" wrapText="1"/>
    </xf>
    <xf numFmtId="0" fontId="6" fillId="0" borderId="44" xfId="7" applyFont="1" applyBorder="1" applyAlignment="1">
      <alignment horizontal="center" vertical="center" wrapText="1"/>
    </xf>
    <xf numFmtId="0" fontId="6" fillId="0" borderId="14" xfId="7" applyFont="1" applyBorder="1" applyAlignment="1">
      <alignment horizontal="center" vertical="center" wrapText="1"/>
    </xf>
    <xf numFmtId="0" fontId="6" fillId="0" borderId="45" xfId="7" applyFont="1" applyBorder="1" applyAlignment="1">
      <alignment horizontal="center" vertical="center" wrapText="1"/>
    </xf>
    <xf numFmtId="0" fontId="3" fillId="7" borderId="34" xfId="7" applyFont="1" applyFill="1" applyBorder="1" applyAlignment="1">
      <alignment horizontal="center" vertical="center" wrapText="1"/>
    </xf>
    <xf numFmtId="0" fontId="3" fillId="7" borderId="35" xfId="7" applyFont="1" applyFill="1" applyBorder="1" applyAlignment="1">
      <alignment horizontal="center" vertical="center" wrapText="1"/>
    </xf>
    <xf numFmtId="0" fontId="3" fillId="7" borderId="36" xfId="7" applyFont="1" applyFill="1" applyBorder="1" applyAlignment="1">
      <alignment horizontal="center" vertical="center" wrapText="1"/>
    </xf>
    <xf numFmtId="0" fontId="3" fillId="7" borderId="38" xfId="7" applyFont="1" applyFill="1" applyBorder="1" applyAlignment="1">
      <alignment horizontal="center" vertical="center" wrapText="1"/>
    </xf>
    <xf numFmtId="0" fontId="3" fillId="7" borderId="39" xfId="7" applyFont="1" applyFill="1" applyBorder="1" applyAlignment="1">
      <alignment horizontal="center" vertical="center" wrapText="1"/>
    </xf>
    <xf numFmtId="0" fontId="3" fillId="7" borderId="40" xfId="7" applyFont="1" applyFill="1" applyBorder="1" applyAlignment="1">
      <alignment horizontal="center" vertical="center" wrapText="1"/>
    </xf>
    <xf numFmtId="0" fontId="28" fillId="0" borderId="31" xfId="3" applyFont="1" applyBorder="1" applyAlignment="1">
      <alignment horizontal="center"/>
    </xf>
    <xf numFmtId="0" fontId="28" fillId="0" borderId="29" xfId="3" applyFont="1" applyBorder="1" applyAlignment="1">
      <alignment horizontal="center"/>
    </xf>
    <xf numFmtId="173" fontId="6" fillId="0" borderId="8" xfId="0" applyNumberFormat="1" applyFont="1" applyBorder="1" applyAlignment="1">
      <alignment horizontal="center" vertical="center" wrapText="1"/>
    </xf>
    <xf numFmtId="0" fontId="5" fillId="0" borderId="9" xfId="3" applyFont="1" applyBorder="1" applyAlignment="1">
      <alignment horizontal="justify" vertical="center" wrapText="1"/>
    </xf>
    <xf numFmtId="0" fontId="5" fillId="0" borderId="62" xfId="3" applyFont="1" applyBorder="1" applyAlignment="1">
      <alignment horizontal="justify" vertical="center" wrapText="1"/>
    </xf>
    <xf numFmtId="0" fontId="5" fillId="0" borderId="8" xfId="3" applyFont="1" applyBorder="1" applyAlignment="1">
      <alignment horizontal="justify" vertical="center" wrapText="1"/>
    </xf>
    <xf numFmtId="0" fontId="28" fillId="0" borderId="9" xfId="3" applyFont="1" applyBorder="1" applyAlignment="1">
      <alignment horizontal="justify" wrapText="1"/>
    </xf>
    <xf numFmtId="0" fontId="28" fillId="0" borderId="62" xfId="3" applyFont="1" applyBorder="1" applyAlignment="1">
      <alignment horizontal="justify" wrapText="1"/>
    </xf>
    <xf numFmtId="0" fontId="28" fillId="0" borderId="63" xfId="3" applyFont="1" applyBorder="1" applyAlignment="1">
      <alignment horizontal="justify" wrapText="1"/>
    </xf>
    <xf numFmtId="0" fontId="28" fillId="0" borderId="9" xfId="3" applyFont="1" applyBorder="1" applyAlignment="1">
      <alignment horizontal="center" wrapText="1"/>
    </xf>
    <xf numFmtId="0" fontId="28" fillId="0" borderId="62" xfId="3" applyFont="1" applyBorder="1" applyAlignment="1">
      <alignment horizontal="center" wrapText="1"/>
    </xf>
    <xf numFmtId="0" fontId="28" fillId="0" borderId="63" xfId="3" applyFont="1" applyBorder="1" applyAlignment="1">
      <alignment horizontal="center" wrapText="1"/>
    </xf>
    <xf numFmtId="0" fontId="19" fillId="0" borderId="0" xfId="0" applyFont="1" applyAlignment="1">
      <alignment horizontal="center" vertical="center" wrapText="1"/>
    </xf>
    <xf numFmtId="0" fontId="24" fillId="8" borderId="5" xfId="0" applyFont="1" applyFill="1" applyBorder="1" applyAlignment="1">
      <alignment horizontal="center" vertical="center" wrapText="1"/>
    </xf>
    <xf numFmtId="0" fontId="24" fillId="8" borderId="13"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24" fillId="8" borderId="4"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23" xfId="0" applyFont="1" applyFill="1" applyBorder="1" applyAlignment="1">
      <alignment horizontal="center" vertical="center"/>
    </xf>
    <xf numFmtId="0" fontId="6" fillId="0" borderId="7" xfId="5" applyNumberFormat="1" applyFont="1" applyFill="1" applyBorder="1" applyAlignment="1">
      <alignment horizontal="justify" vertical="center" wrapText="1"/>
    </xf>
    <xf numFmtId="0" fontId="6" fillId="0" borderId="31" xfId="5" applyNumberFormat="1" applyFont="1" applyFill="1" applyBorder="1" applyAlignment="1">
      <alignment horizontal="justify" vertical="center" wrapText="1"/>
    </xf>
    <xf numFmtId="9" fontId="6" fillId="0" borderId="28" xfId="12" applyNumberFormat="1" applyFont="1" applyBorder="1" applyAlignment="1">
      <alignment horizontal="center"/>
    </xf>
    <xf numFmtId="0" fontId="6" fillId="0" borderId="11" xfId="12" applyFont="1" applyBorder="1" applyAlignment="1">
      <alignment horizontal="center"/>
    </xf>
    <xf numFmtId="10" fontId="6" fillId="0" borderId="11" xfId="12" applyNumberFormat="1" applyFont="1" applyBorder="1" applyAlignment="1">
      <alignment horizontal="center"/>
    </xf>
    <xf numFmtId="9" fontId="6" fillId="0" borderId="11" xfId="12" applyNumberFormat="1" applyFont="1" applyBorder="1" applyAlignment="1">
      <alignment horizontal="center"/>
    </xf>
    <xf numFmtId="0" fontId="6" fillId="0" borderId="29" xfId="12" applyFont="1" applyBorder="1" applyAlignment="1">
      <alignment horizontal="center"/>
    </xf>
    <xf numFmtId="0" fontId="18" fillId="6" borderId="1" xfId="12" applyFont="1" applyFill="1" applyBorder="1" applyAlignment="1">
      <alignment horizontal="center" vertical="center" wrapText="1"/>
    </xf>
    <xf numFmtId="0" fontId="18" fillId="6" borderId="2" xfId="12" applyFont="1" applyFill="1" applyBorder="1" applyAlignment="1">
      <alignment horizontal="center" vertical="center" wrapText="1"/>
    </xf>
    <xf numFmtId="0" fontId="18" fillId="6" borderId="30" xfId="12" applyFont="1" applyFill="1" applyBorder="1" applyAlignment="1">
      <alignment horizontal="center" vertical="center" wrapText="1"/>
    </xf>
    <xf numFmtId="0" fontId="6" fillId="0" borderId="28" xfId="12" applyFont="1" applyBorder="1" applyAlignment="1">
      <alignment horizontal="center" vertical="center" wrapText="1"/>
    </xf>
    <xf numFmtId="0" fontId="6" fillId="0" borderId="11" xfId="12" applyFont="1" applyBorder="1" applyAlignment="1">
      <alignment horizontal="center" vertical="center" wrapText="1"/>
    </xf>
    <xf numFmtId="0" fontId="6" fillId="0" borderId="29" xfId="12" applyFont="1" applyBorder="1" applyAlignment="1">
      <alignment horizontal="center" vertical="center" wrapText="1"/>
    </xf>
    <xf numFmtId="0" fontId="61" fillId="0" borderId="34" xfId="12" applyFont="1" applyBorder="1" applyAlignment="1">
      <alignment horizontal="center" vertical="center" wrapText="1"/>
    </xf>
    <xf numFmtId="0" fontId="61" fillId="0" borderId="35" xfId="12" applyFont="1" applyBorder="1" applyAlignment="1">
      <alignment horizontal="center" vertical="center"/>
    </xf>
    <xf numFmtId="0" fontId="61" fillId="0" borderId="36" xfId="12" applyFont="1" applyBorder="1" applyAlignment="1">
      <alignment horizontal="center" vertical="center"/>
    </xf>
    <xf numFmtId="0" fontId="61" fillId="0" borderId="38" xfId="12" applyFont="1" applyBorder="1" applyAlignment="1">
      <alignment horizontal="center" vertical="center"/>
    </xf>
    <xf numFmtId="0" fontId="61" fillId="0" borderId="39" xfId="12" applyFont="1" applyBorder="1" applyAlignment="1">
      <alignment horizontal="center" vertical="center"/>
    </xf>
    <xf numFmtId="0" fontId="61" fillId="0" borderId="40" xfId="12" applyFont="1" applyBorder="1" applyAlignment="1">
      <alignment horizontal="center" vertical="center"/>
    </xf>
    <xf numFmtId="0" fontId="3" fillId="0" borderId="44" xfId="12" applyFont="1" applyBorder="1" applyAlignment="1">
      <alignment horizontal="center" vertical="center" wrapText="1"/>
    </xf>
    <xf numFmtId="0" fontId="3" fillId="0" borderId="14" xfId="12" applyFont="1" applyBorder="1" applyAlignment="1">
      <alignment horizontal="center" vertical="center" wrapText="1"/>
    </xf>
    <xf numFmtId="0" fontId="3" fillId="0" borderId="45" xfId="12" applyFont="1" applyBorder="1" applyAlignment="1">
      <alignment horizontal="center" vertical="center" wrapText="1"/>
    </xf>
    <xf numFmtId="0" fontId="3" fillId="7" borderId="34" xfId="12" applyFont="1" applyFill="1" applyBorder="1" applyAlignment="1">
      <alignment horizontal="center" vertical="center" wrapText="1"/>
    </xf>
    <xf numFmtId="0" fontId="3" fillId="7" borderId="35" xfId="12" applyFont="1" applyFill="1" applyBorder="1" applyAlignment="1">
      <alignment horizontal="center" vertical="center" wrapText="1"/>
    </xf>
    <xf numFmtId="0" fontId="3" fillId="7" borderId="36" xfId="12" applyFont="1" applyFill="1" applyBorder="1" applyAlignment="1">
      <alignment horizontal="center" vertical="center" wrapText="1"/>
    </xf>
    <xf numFmtId="0" fontId="3" fillId="7" borderId="38" xfId="12" applyFont="1" applyFill="1" applyBorder="1" applyAlignment="1">
      <alignment horizontal="center" vertical="center" wrapText="1"/>
    </xf>
    <xf numFmtId="0" fontId="3" fillId="7" borderId="39" xfId="12" applyFont="1" applyFill="1" applyBorder="1" applyAlignment="1">
      <alignment horizontal="center" vertical="center" wrapText="1"/>
    </xf>
    <xf numFmtId="0" fontId="3" fillId="7" borderId="40" xfId="12" applyFont="1" applyFill="1" applyBorder="1" applyAlignment="1">
      <alignment horizontal="center" vertical="center" wrapText="1"/>
    </xf>
    <xf numFmtId="0" fontId="14" fillId="0" borderId="15" xfId="4" applyFont="1" applyBorder="1" applyAlignment="1"/>
    <xf numFmtId="0" fontId="14" fillId="0" borderId="16" xfId="4" applyFont="1" applyBorder="1" applyAlignment="1"/>
    <xf numFmtId="0" fontId="14" fillId="0" borderId="18" xfId="4" applyFont="1" applyBorder="1" applyAlignment="1"/>
    <xf numFmtId="0" fontId="14" fillId="0" borderId="19" xfId="4" applyFont="1" applyBorder="1" applyAlignment="1"/>
    <xf numFmtId="0" fontId="9" fillId="0" borderId="54" xfId="0" applyFont="1" applyBorder="1" applyAlignment="1"/>
    <xf numFmtId="0" fontId="9" fillId="0" borderId="55" xfId="0" applyFont="1" applyBorder="1" applyAlignment="1"/>
    <xf numFmtId="0" fontId="13" fillId="0" borderId="54" xfId="0" applyFont="1" applyBorder="1" applyAlignment="1"/>
    <xf numFmtId="0" fontId="13" fillId="0" borderId="55" xfId="0" applyFont="1" applyBorder="1" applyAlignment="1"/>
    <xf numFmtId="0" fontId="6" fillId="0" borderId="54" xfId="0" applyFont="1" applyBorder="1" applyAlignment="1"/>
    <xf numFmtId="0" fontId="6" fillId="0" borderId="55" xfId="0" applyFont="1" applyBorder="1" applyAlignment="1"/>
    <xf numFmtId="0" fontId="6" fillId="0" borderId="7" xfId="0" applyFont="1" applyBorder="1" applyAlignment="1"/>
    <xf numFmtId="0" fontId="6" fillId="0" borderId="95" xfId="4" applyFont="1" applyBorder="1" applyAlignment="1"/>
    <xf numFmtId="0" fontId="6" fillId="0" borderId="115" xfId="4" applyFont="1" applyBorder="1" applyAlignment="1"/>
    <xf numFmtId="0" fontId="6" fillId="8" borderId="109" xfId="4" applyFont="1" applyFill="1" applyBorder="1" applyAlignment="1"/>
    <xf numFmtId="0" fontId="6" fillId="8" borderId="108" xfId="4" applyFont="1" applyFill="1" applyBorder="1" applyAlignment="1"/>
    <xf numFmtId="0" fontId="6" fillId="0" borderId="93" xfId="4" applyFont="1" applyBorder="1" applyAlignment="1"/>
    <xf numFmtId="0" fontId="10" fillId="0" borderId="0" xfId="4" applyAlignment="1"/>
    <xf numFmtId="0" fontId="6" fillId="0" borderId="81" xfId="4" applyFont="1" applyBorder="1" applyAlignment="1"/>
    <xf numFmtId="0" fontId="6" fillId="0" borderId="18" xfId="4" applyFont="1" applyBorder="1" applyAlignment="1"/>
    <xf numFmtId="0" fontId="6" fillId="0" borderId="19" xfId="4" applyFont="1" applyBorder="1" applyAlignment="1"/>
    <xf numFmtId="0" fontId="6" fillId="0" borderId="85" xfId="4" applyFont="1" applyBorder="1" applyAlignment="1"/>
    <xf numFmtId="0" fontId="6" fillId="0" borderId="91" xfId="4" applyFont="1" applyBorder="1" applyAlignment="1"/>
    <xf numFmtId="0" fontId="6" fillId="0" borderId="90" xfId="4" applyFont="1" applyBorder="1" applyAlignment="1"/>
    <xf numFmtId="0" fontId="6" fillId="0" borderId="114" xfId="4" applyFont="1" applyBorder="1" applyAlignment="1"/>
    <xf numFmtId="0" fontId="6" fillId="0" borderId="15" xfId="4" applyFont="1" applyBorder="1" applyAlignment="1"/>
    <xf numFmtId="0" fontId="6" fillId="0" borderId="82" xfId="4" applyFont="1" applyBorder="1" applyAlignment="1"/>
    <xf numFmtId="0" fontId="6" fillId="0" borderId="94" xfId="4" applyFont="1" applyBorder="1" applyAlignment="1"/>
    <xf numFmtId="0" fontId="6" fillId="0" borderId="89" xfId="4" applyFont="1" applyBorder="1" applyAlignment="1"/>
    <xf numFmtId="0" fontId="6" fillId="0" borderId="101" xfId="4" applyFont="1" applyBorder="1" applyAlignment="1"/>
    <xf numFmtId="0" fontId="6" fillId="0" borderId="100" xfId="4" applyFont="1" applyBorder="1" applyAlignment="1"/>
    <xf numFmtId="0" fontId="6" fillId="0" borderId="109" xfId="4" applyFont="1" applyBorder="1" applyAlignment="1"/>
    <xf numFmtId="0" fontId="6" fillId="0" borderId="108" xfId="4" applyFont="1" applyBorder="1" applyAlignment="1"/>
    <xf numFmtId="0" fontId="6" fillId="0" borderId="113" xfId="4" applyFont="1" applyBorder="1" applyAlignment="1"/>
    <xf numFmtId="0" fontId="6" fillId="0" borderId="112" xfId="4" applyFont="1" applyBorder="1" applyAlignment="1"/>
    <xf numFmtId="0" fontId="6" fillId="0" borderId="92" xfId="4" applyFont="1" applyBorder="1" applyAlignment="1"/>
    <xf numFmtId="0" fontId="6" fillId="0" borderId="16" xfId="4" applyFont="1" applyBorder="1" applyAlignment="1"/>
    <xf numFmtId="0" fontId="13" fillId="0" borderId="109" xfId="4" applyFont="1" applyBorder="1" applyAlignment="1"/>
    <xf numFmtId="0" fontId="13" fillId="0" borderId="108" xfId="4" applyFont="1" applyBorder="1" applyAlignment="1"/>
    <xf numFmtId="0" fontId="13" fillId="0" borderId="95" xfId="4" applyFont="1" applyBorder="1" applyAlignment="1"/>
    <xf numFmtId="0" fontId="13" fillId="0" borderId="94" xfId="4" applyFont="1" applyBorder="1" applyAlignment="1"/>
    <xf numFmtId="0" fontId="13" fillId="0" borderId="91" xfId="4" applyFont="1" applyBorder="1" applyAlignment="1"/>
    <xf numFmtId="0" fontId="13" fillId="0" borderId="90" xfId="4" applyFont="1" applyBorder="1" applyAlignment="1"/>
    <xf numFmtId="0" fontId="13" fillId="0" borderId="89" xfId="4" applyFont="1" applyBorder="1" applyAlignment="1"/>
    <xf numFmtId="0" fontId="13" fillId="0" borderId="106" xfId="4" applyFont="1" applyBorder="1" applyAlignment="1"/>
    <xf numFmtId="0" fontId="13" fillId="0" borderId="79" xfId="4" applyFont="1" applyBorder="1" applyAlignment="1"/>
    <xf numFmtId="0" fontId="13" fillId="0" borderId="87" xfId="4" applyFont="1" applyBorder="1" applyAlignment="1"/>
    <xf numFmtId="0" fontId="41" fillId="0" borderId="79" xfId="4" applyFont="1" applyBorder="1" applyAlignment="1"/>
    <xf numFmtId="0" fontId="41" fillId="0" borderId="87" xfId="4" applyFont="1" applyBorder="1" applyAlignment="1"/>
    <xf numFmtId="0" fontId="19" fillId="0" borderId="18" xfId="4" applyFont="1" applyBorder="1" applyAlignment="1"/>
    <xf numFmtId="0" fontId="19" fillId="0" borderId="85" xfId="4" applyFont="1" applyBorder="1" applyAlignment="1"/>
    <xf numFmtId="0" fontId="13" fillId="0" borderId="18" xfId="4" applyFont="1" applyBorder="1" applyAlignment="1"/>
    <xf numFmtId="0" fontId="13" fillId="0" borderId="85" xfId="4" applyFont="1" applyBorder="1" applyAlignment="1"/>
    <xf numFmtId="0" fontId="13" fillId="0" borderId="101" xfId="4" applyFont="1" applyBorder="1" applyAlignment="1"/>
    <xf numFmtId="0" fontId="13" fillId="0" borderId="100" xfId="4" applyFont="1" applyBorder="1" applyAlignment="1"/>
    <xf numFmtId="0" fontId="13" fillId="0" borderId="93" xfId="4" applyFont="1" applyBorder="1" applyAlignment="1"/>
    <xf numFmtId="0" fontId="13" fillId="0" borderId="0" xfId="4" applyFont="1" applyAlignment="1"/>
    <xf numFmtId="0" fontId="13" fillId="0" borderId="92" xfId="4" applyFont="1" applyBorder="1" applyAlignment="1"/>
    <xf numFmtId="0" fontId="37" fillId="0" borderId="0" xfId="4" applyFont="1" applyAlignment="1"/>
    <xf numFmtId="0" fontId="13" fillId="0" borderId="78" xfId="4" applyFont="1" applyBorder="1" applyAlignment="1"/>
    <xf numFmtId="0" fontId="19" fillId="0" borderId="79" xfId="4" applyFont="1" applyBorder="1" applyAlignment="1"/>
    <xf numFmtId="0" fontId="19" fillId="0" borderId="87" xfId="4" applyFont="1" applyBorder="1" applyAlignment="1"/>
    <xf numFmtId="0" fontId="13" fillId="0" borderId="19" xfId="4" applyFont="1" applyBorder="1" applyAlignment="1"/>
    <xf numFmtId="0" fontId="13" fillId="0" borderId="15" xfId="4" applyFont="1" applyBorder="1" applyAlignment="1"/>
    <xf numFmtId="0" fontId="13" fillId="0" borderId="16" xfId="4" applyFont="1" applyBorder="1" applyAlignment="1"/>
    <xf numFmtId="0" fontId="13" fillId="0" borderId="82" xfId="4" applyFont="1" applyBorder="1" applyAlignment="1"/>
    <xf numFmtId="0" fontId="9" fillId="0" borderId="95" xfId="4" applyFont="1" applyBorder="1" applyAlignment="1"/>
    <xf numFmtId="0" fontId="9" fillId="0" borderId="94" xfId="4" applyFont="1" applyBorder="1" applyAlignment="1"/>
    <xf numFmtId="0" fontId="9" fillId="0" borderId="91" xfId="4" applyFont="1" applyBorder="1" applyAlignment="1"/>
    <xf numFmtId="0" fontId="9" fillId="0" borderId="90" xfId="4" applyFont="1" applyBorder="1" applyAlignment="1"/>
    <xf numFmtId="0" fontId="9" fillId="0" borderId="89" xfId="4" applyFont="1" applyBorder="1" applyAlignment="1"/>
    <xf numFmtId="0" fontId="9" fillId="0" borderId="115" xfId="4" applyFont="1" applyBorder="1" applyAlignment="1"/>
    <xf numFmtId="0" fontId="9" fillId="0" borderId="114" xfId="4" applyFont="1" applyBorder="1" applyAlignment="1"/>
    <xf numFmtId="0" fontId="9" fillId="0" borderId="101" xfId="4" applyFont="1" applyBorder="1" applyAlignment="1"/>
    <xf numFmtId="0" fontId="9" fillId="0" borderId="100" xfId="4" applyFont="1" applyBorder="1" applyAlignment="1"/>
    <xf numFmtId="0" fontId="13" fillId="0" borderId="123" xfId="4" applyFont="1" applyBorder="1" applyAlignment="1"/>
    <xf numFmtId="0" fontId="13" fillId="0" borderId="124" xfId="4" applyFont="1" applyBorder="1" applyAlignment="1"/>
    <xf numFmtId="0" fontId="13" fillId="0" borderId="126" xfId="4" applyFont="1" applyBorder="1" applyAlignment="1"/>
    <xf numFmtId="0" fontId="13" fillId="0" borderId="127" xfId="4" applyFont="1" applyBorder="1" applyAlignment="1"/>
    <xf numFmtId="0" fontId="13" fillId="0" borderId="112" xfId="4" applyFont="1" applyBorder="1" applyAlignment="1"/>
    <xf numFmtId="0" fontId="13" fillId="0" borderId="118" xfId="4" applyFont="1" applyBorder="1" applyAlignment="1"/>
    <xf numFmtId="0" fontId="13" fillId="0" borderId="119" xfId="4" applyFont="1" applyBorder="1" applyAlignment="1"/>
    <xf numFmtId="0" fontId="13" fillId="0" borderId="121" xfId="4" applyFont="1" applyBorder="1" applyAlignment="1"/>
    <xf numFmtId="0" fontId="6" fillId="0" borderId="95" xfId="0" applyFont="1" applyBorder="1" applyAlignment="1"/>
    <xf numFmtId="0" fontId="6" fillId="0" borderId="115" xfId="0" applyFont="1" applyBorder="1" applyAlignment="1"/>
    <xf numFmtId="0" fontId="6" fillId="0" borderId="109" xfId="0" applyFont="1" applyBorder="1" applyAlignment="1"/>
    <xf numFmtId="0" fontId="6" fillId="0" borderId="108" xfId="0" applyFont="1" applyBorder="1" applyAlignment="1"/>
    <xf numFmtId="0" fontId="6" fillId="0" borderId="93" xfId="0" applyFont="1" applyBorder="1" applyAlignment="1"/>
    <xf numFmtId="0" fontId="0" fillId="0" borderId="0" xfId="0" applyAlignment="1"/>
    <xf numFmtId="0" fontId="6" fillId="0" borderId="81" xfId="0" applyFont="1" applyBorder="1" applyAlignment="1"/>
    <xf numFmtId="0" fontId="6" fillId="0" borderId="18" xfId="0" applyFont="1" applyBorder="1" applyAlignment="1"/>
    <xf numFmtId="0" fontId="6" fillId="0" borderId="19" xfId="0" applyFont="1" applyBorder="1" applyAlignment="1"/>
    <xf numFmtId="0" fontId="6" fillId="0" borderId="85" xfId="0" applyFont="1" applyBorder="1" applyAlignment="1"/>
    <xf numFmtId="0" fontId="6" fillId="0" borderId="91" xfId="0" applyFont="1" applyBorder="1" applyAlignment="1"/>
    <xf numFmtId="0" fontId="6" fillId="0" borderId="90" xfId="0" applyFont="1" applyBorder="1" applyAlignment="1"/>
    <xf numFmtId="0" fontId="6" fillId="0" borderId="114" xfId="0" applyFont="1" applyBorder="1" applyAlignment="1"/>
    <xf numFmtId="0" fontId="6" fillId="0" borderId="15" xfId="0" applyFont="1" applyBorder="1" applyAlignment="1"/>
    <xf numFmtId="0" fontId="6" fillId="0" borderId="82" xfId="0" applyFont="1" applyBorder="1" applyAlignment="1"/>
    <xf numFmtId="0" fontId="6" fillId="0" borderId="94" xfId="0" applyFont="1" applyBorder="1" applyAlignment="1"/>
    <xf numFmtId="0" fontId="6" fillId="0" borderId="89" xfId="0" applyFont="1" applyBorder="1" applyAlignment="1"/>
    <xf numFmtId="0" fontId="9" fillId="0" borderId="95" xfId="0" applyFont="1" applyBorder="1" applyAlignment="1"/>
    <xf numFmtId="0" fontId="9" fillId="0" borderId="94" xfId="0" applyFont="1" applyBorder="1" applyAlignment="1"/>
    <xf numFmtId="0" fontId="6" fillId="0" borderId="101" xfId="0" applyFont="1" applyBorder="1" applyAlignment="1"/>
    <xf numFmtId="0" fontId="6" fillId="0" borderId="100" xfId="0" applyFont="1" applyBorder="1" applyAlignment="1"/>
    <xf numFmtId="0" fontId="9" fillId="0" borderId="91" xfId="0" applyFont="1" applyBorder="1" applyAlignment="1"/>
    <xf numFmtId="0" fontId="9" fillId="0" borderId="90" xfId="0" applyFont="1" applyBorder="1" applyAlignment="1"/>
    <xf numFmtId="0" fontId="9" fillId="0" borderId="89" xfId="0" applyFont="1" applyBorder="1" applyAlignment="1"/>
    <xf numFmtId="0" fontId="9" fillId="0" borderId="115" xfId="0" applyFont="1" applyBorder="1" applyAlignment="1"/>
    <xf numFmtId="0" fontId="9" fillId="0" borderId="114" xfId="0" applyFont="1" applyBorder="1" applyAlignment="1"/>
    <xf numFmtId="0" fontId="6" fillId="0" borderId="113" xfId="0" applyFont="1" applyBorder="1" applyAlignment="1"/>
    <xf numFmtId="0" fontId="6" fillId="0" borderId="112" xfId="0" applyFont="1" applyBorder="1" applyAlignment="1"/>
    <xf numFmtId="0" fontId="6" fillId="0" borderId="92" xfId="0" applyFont="1" applyBorder="1" applyAlignment="1"/>
    <xf numFmtId="0" fontId="6" fillId="0" borderId="16" xfId="0" applyFont="1" applyBorder="1" applyAlignment="1"/>
    <xf numFmtId="0" fontId="13" fillId="0" borderId="109" xfId="0" applyFont="1" applyBorder="1" applyAlignment="1"/>
    <xf numFmtId="0" fontId="13" fillId="0" borderId="108" xfId="0" applyFont="1" applyBorder="1" applyAlignment="1"/>
    <xf numFmtId="0" fontId="13" fillId="0" borderId="95" xfId="0" applyFont="1" applyBorder="1" applyAlignment="1"/>
    <xf numFmtId="0" fontId="13" fillId="0" borderId="94" xfId="0" applyFont="1" applyBorder="1" applyAlignment="1"/>
    <xf numFmtId="0" fontId="13" fillId="0" borderId="91" xfId="0" applyFont="1" applyBorder="1" applyAlignment="1"/>
    <xf numFmtId="0" fontId="13" fillId="0" borderId="90" xfId="0" applyFont="1" applyBorder="1" applyAlignment="1"/>
    <xf numFmtId="0" fontId="13" fillId="0" borderId="89" xfId="0" applyFont="1" applyBorder="1" applyAlignment="1"/>
    <xf numFmtId="0" fontId="13" fillId="0" borderId="106" xfId="0" applyFont="1" applyBorder="1" applyAlignment="1"/>
    <xf numFmtId="0" fontId="13" fillId="0" borderId="79" xfId="0" applyFont="1" applyBorder="1" applyAlignment="1"/>
    <xf numFmtId="0" fontId="13" fillId="0" borderId="87" xfId="0" applyFont="1" applyBorder="1" applyAlignment="1"/>
    <xf numFmtId="0" fontId="13" fillId="0" borderId="18" xfId="0" applyFont="1" applyBorder="1" applyAlignment="1"/>
    <xf numFmtId="0" fontId="13" fillId="0" borderId="85" xfId="0" applyFont="1" applyBorder="1" applyAlignment="1"/>
    <xf numFmtId="0" fontId="13" fillId="0" borderId="98" xfId="0" applyFont="1" applyBorder="1" applyAlignment="1"/>
    <xf numFmtId="0" fontId="13" fillId="0" borderId="117" xfId="0" applyFont="1" applyBorder="1" applyAlignment="1"/>
    <xf numFmtId="0" fontId="13" fillId="0" borderId="101" xfId="0" applyFont="1" applyBorder="1" applyAlignment="1"/>
    <xf numFmtId="0" fontId="13" fillId="0" borderId="100" xfId="0" applyFont="1" applyBorder="1" applyAlignment="1"/>
    <xf numFmtId="0" fontId="13" fillId="0" borderId="93" xfId="0" applyFont="1" applyBorder="1" applyAlignment="1"/>
    <xf numFmtId="0" fontId="13" fillId="0" borderId="0" xfId="0" applyFont="1" applyAlignment="1"/>
    <xf numFmtId="0" fontId="13" fillId="0" borderId="92" xfId="0" applyFont="1" applyBorder="1" applyAlignment="1"/>
    <xf numFmtId="0" fontId="37" fillId="0" borderId="0" xfId="0" applyFont="1" applyAlignment="1"/>
    <xf numFmtId="0" fontId="13" fillId="0" borderId="78" xfId="0" applyFont="1" applyBorder="1" applyAlignment="1"/>
    <xf numFmtId="9" fontId="13" fillId="0" borderId="78" xfId="0" applyNumberFormat="1" applyFont="1" applyBorder="1" applyAlignment="1"/>
    <xf numFmtId="0" fontId="13" fillId="0" borderId="19" xfId="0" applyFont="1" applyBorder="1" applyAlignment="1"/>
    <xf numFmtId="9" fontId="13" fillId="0" borderId="19" xfId="0" applyNumberFormat="1" applyFont="1" applyBorder="1" applyAlignment="1"/>
    <xf numFmtId="0" fontId="13" fillId="0" borderId="15" xfId="0" applyFont="1" applyBorder="1" applyAlignment="1"/>
    <xf numFmtId="0" fontId="13" fillId="0" borderId="16" xfId="0" applyFont="1" applyBorder="1" applyAlignment="1"/>
    <xf numFmtId="0" fontId="13" fillId="0" borderId="82" xfId="0" applyFont="1" applyBorder="1" applyAlignment="1"/>
    <xf numFmtId="0" fontId="9" fillId="0" borderId="15" xfId="4" applyFont="1" applyBorder="1" applyAlignment="1"/>
    <xf numFmtId="0" fontId="9" fillId="0" borderId="82" xfId="4" applyFont="1" applyBorder="1" applyAlignment="1"/>
    <xf numFmtId="0" fontId="9" fillId="0" borderId="18" xfId="4" applyFont="1" applyBorder="1" applyAlignment="1"/>
    <xf numFmtId="0" fontId="9" fillId="0" borderId="19" xfId="4" applyFont="1" applyBorder="1" applyAlignment="1"/>
    <xf numFmtId="0" fontId="11" fillId="0" borderId="15" xfId="4" applyFont="1" applyBorder="1" applyAlignment="1"/>
    <xf numFmtId="0" fontId="11" fillId="0" borderId="82" xfId="4" applyFont="1" applyBorder="1" applyAlignment="1"/>
    <xf numFmtId="0" fontId="9" fillId="0" borderId="7" xfId="0" applyFont="1" applyBorder="1" applyAlignment="1"/>
    <xf numFmtId="0" fontId="9" fillId="0" borderId="2" xfId="0" applyFont="1" applyBorder="1" applyAlignment="1"/>
    <xf numFmtId="0" fontId="9" fillId="0" borderId="30" xfId="0" applyFont="1" applyBorder="1" applyAlignment="1"/>
    <xf numFmtId="0" fontId="9" fillId="0" borderId="135" xfId="0" applyFont="1" applyBorder="1" applyAlignment="1"/>
    <xf numFmtId="0" fontId="9" fillId="0" borderId="68" xfId="0" applyFont="1" applyBorder="1" applyAlignment="1"/>
    <xf numFmtId="0" fontId="6" fillId="0" borderId="137" xfId="0" applyFont="1" applyBorder="1" applyAlignment="1"/>
    <xf numFmtId="0" fontId="6" fillId="0" borderId="64" xfId="0" applyFont="1" applyBorder="1" applyAlignment="1"/>
    <xf numFmtId="0" fontId="9" fillId="7" borderId="54" xfId="0" applyFont="1" applyFill="1" applyBorder="1" applyAlignment="1"/>
    <xf numFmtId="0" fontId="9" fillId="7" borderId="55" xfId="0" applyFont="1" applyFill="1" applyBorder="1" applyAlignment="1"/>
    <xf numFmtId="0" fontId="5" fillId="0" borderId="11" xfId="3" applyFont="1" applyBorder="1" applyAlignment="1"/>
    <xf numFmtId="0" fontId="5" fillId="0" borderId="29" xfId="3" applyFont="1" applyBorder="1" applyAlignment="1"/>
    <xf numFmtId="0" fontId="6" fillId="0" borderId="61" xfId="0" applyFont="1" applyBorder="1" applyAlignment="1"/>
    <xf numFmtId="0" fontId="6" fillId="7" borderId="54" xfId="0" applyFont="1" applyFill="1" applyBorder="1" applyAlignment="1"/>
    <xf numFmtId="0" fontId="6" fillId="7" borderId="55" xfId="0" applyFont="1" applyFill="1" applyBorder="1" applyAlignment="1"/>
    <xf numFmtId="0" fontId="6" fillId="0" borderId="11" xfId="0" applyFont="1" applyBorder="1" applyAlignment="1"/>
    <xf numFmtId="0" fontId="13" fillId="7" borderId="54" xfId="0" applyFont="1" applyFill="1" applyBorder="1" applyAlignment="1"/>
    <xf numFmtId="0" fontId="13" fillId="7" borderId="55" xfId="0" applyFont="1" applyFill="1" applyBorder="1" applyAlignment="1"/>
  </cellXfs>
  <cellStyles count="13">
    <cellStyle name="Millares" xfId="1" builtinId="3"/>
    <cellStyle name="Millares [0]" xfId="9" builtinId="6"/>
    <cellStyle name="Moneda" xfId="10" builtinId="4"/>
    <cellStyle name="Moneda 2" xfId="5" xr:uid="{00000000-0005-0000-0000-000003000000}"/>
    <cellStyle name="Moneda 3" xfId="6" xr:uid="{00000000-0005-0000-0000-000004000000}"/>
    <cellStyle name="Normal" xfId="0" builtinId="0"/>
    <cellStyle name="Normal 2" xfId="3" xr:uid="{00000000-0005-0000-0000-000006000000}"/>
    <cellStyle name="Normal 2 2" xfId="8" xr:uid="{00000000-0005-0000-0000-000007000000}"/>
    <cellStyle name="Normal 2 3" xfId="7" xr:uid="{00000000-0005-0000-0000-000008000000}"/>
    <cellStyle name="Normal 2 3 2" xfId="12" xr:uid="{00000000-0005-0000-0000-000009000000}"/>
    <cellStyle name="Normal 3" xfId="4" xr:uid="{00000000-0005-0000-0000-00000A000000}"/>
    <cellStyle name="Porcentaje" xfId="2" builtinId="5"/>
    <cellStyle name="Porcentaje 2" xfId="11"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84" Type="http://schemas.openxmlformats.org/officeDocument/2006/relationships/externalLink" Target="externalLinks/externalLink26.xml"/><Relationship Id="rId89" Type="http://schemas.openxmlformats.org/officeDocument/2006/relationships/externalLink" Target="externalLinks/externalLink3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6.xml"/><Relationship Id="rId79" Type="http://schemas.openxmlformats.org/officeDocument/2006/relationships/externalLink" Target="externalLinks/externalLink21.xml"/><Relationship Id="rId5" Type="http://schemas.openxmlformats.org/officeDocument/2006/relationships/worksheet" Target="worksheets/sheet5.xml"/><Relationship Id="rId90" Type="http://schemas.openxmlformats.org/officeDocument/2006/relationships/externalLink" Target="externalLinks/externalLink32.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0" Type="http://schemas.openxmlformats.org/officeDocument/2006/relationships/externalLink" Target="externalLinks/externalLink22.xml"/><Relationship Id="rId85"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externalLink" Target="externalLinks/externalLink25.xml"/><Relationship Id="rId88" Type="http://schemas.openxmlformats.org/officeDocument/2006/relationships/externalLink" Target="externalLinks/externalLink30.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externalLink" Target="externalLinks/externalLink20.xml"/><Relationship Id="rId81" Type="http://schemas.openxmlformats.org/officeDocument/2006/relationships/externalLink" Target="externalLinks/externalLink23.xml"/><Relationship Id="rId86" Type="http://schemas.openxmlformats.org/officeDocument/2006/relationships/externalLink" Target="externalLinks/externalLink28.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8.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3.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8.xml"/><Relationship Id="rId87" Type="http://schemas.openxmlformats.org/officeDocument/2006/relationships/externalLink" Target="externalLinks/externalLink29.xml"/><Relationship Id="rId61" Type="http://schemas.openxmlformats.org/officeDocument/2006/relationships/externalLink" Target="externalLinks/externalLink3.xml"/><Relationship Id="rId82" Type="http://schemas.openxmlformats.org/officeDocument/2006/relationships/externalLink" Target="externalLinks/externalLink2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9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02562747403E-2"/>
          <c:y val="8.8227846797362702E-2"/>
          <c:w val="0.90688992870588803"/>
          <c:h val="0.80658817430641205"/>
        </c:manualLayout>
      </c:layout>
      <c:barChart>
        <c:barDir val="col"/>
        <c:grouping val="clustered"/>
        <c:varyColors val="0"/>
        <c:ser>
          <c:idx val="4"/>
          <c:order val="4"/>
          <c:tx>
            <c:strRef>
              <c:f>'DESI-001'!$H$35</c:f>
              <c:strCache>
                <c:ptCount val="1"/>
                <c:pt idx="0">
                  <c:v>Número de productos entregados en los términos de tiempos establecidos</c:v>
                </c:pt>
              </c:strCache>
            </c:strRef>
          </c:tx>
          <c:spPr>
            <a:solidFill>
              <a:schemeClr val="accent5"/>
            </a:solidFill>
            <a:ln>
              <a:noFill/>
            </a:ln>
            <a:effectLst/>
          </c:spPr>
          <c:invertIfNegative val="0"/>
          <c:cat>
            <c:strRef>
              <c:f>'DESI-001'!$C$36:$C$37</c:f>
              <c:strCache>
                <c:ptCount val="2"/>
                <c:pt idx="0">
                  <c:v>Trimestre I</c:v>
                </c:pt>
                <c:pt idx="1">
                  <c:v>TOTAL</c:v>
                </c:pt>
              </c:strCache>
            </c:strRef>
          </c:cat>
          <c:val>
            <c:numRef>
              <c:f>'DESI-001'!$H$36:$H$37</c:f>
              <c:numCache>
                <c:formatCode>_(* #,##0_);_(* \(#,##0\);_(* "-"??_);_(@_)</c:formatCode>
                <c:ptCount val="2"/>
                <c:pt idx="0" formatCode="0">
                  <c:v>12</c:v>
                </c:pt>
                <c:pt idx="1">
                  <c:v>12</c:v>
                </c:pt>
              </c:numCache>
            </c:numRef>
          </c:val>
          <c:extLst>
            <c:ext xmlns:c16="http://schemas.microsoft.com/office/drawing/2014/chart" uri="{C3380CC4-5D6E-409C-BE32-E72D297353CC}">
              <c16:uniqueId val="{00000000-213E-4B61-B696-6F2EB6A54DE1}"/>
            </c:ext>
          </c:extLst>
        </c:ser>
        <c:ser>
          <c:idx val="5"/>
          <c:order val="5"/>
          <c:tx>
            <c:strRef>
              <c:f>'DESI-001'!$I$35</c:f>
              <c:strCache>
                <c:ptCount val="1"/>
                <c:pt idx="0">
                  <c:v>Número de productos definidos para el periodo</c:v>
                </c:pt>
              </c:strCache>
            </c:strRef>
          </c:tx>
          <c:spPr>
            <a:solidFill>
              <a:schemeClr val="accent6"/>
            </a:solidFill>
            <a:ln>
              <a:noFill/>
            </a:ln>
            <a:effectLst/>
          </c:spPr>
          <c:invertIfNegative val="0"/>
          <c:cat>
            <c:strRef>
              <c:f>'DESI-001'!$C$36:$C$37</c:f>
              <c:strCache>
                <c:ptCount val="2"/>
                <c:pt idx="0">
                  <c:v>Trimestre I</c:v>
                </c:pt>
                <c:pt idx="1">
                  <c:v>TOTAL</c:v>
                </c:pt>
              </c:strCache>
            </c:strRef>
          </c:cat>
          <c:val>
            <c:numRef>
              <c:f>'DESI-001'!$I$36:$I$37</c:f>
              <c:numCache>
                <c:formatCode>_(* #,##0_);_(* \(#,##0\);_(* "-"??_);_(@_)</c:formatCode>
                <c:ptCount val="2"/>
                <c:pt idx="0" formatCode="0">
                  <c:v>12</c:v>
                </c:pt>
                <c:pt idx="1">
                  <c:v>12</c:v>
                </c:pt>
              </c:numCache>
            </c:numRef>
          </c:val>
          <c:extLst>
            <c:ext xmlns:c16="http://schemas.microsoft.com/office/drawing/2014/chart" uri="{C3380CC4-5D6E-409C-BE32-E72D297353CC}">
              <c16:uniqueId val="{00000001-213E-4B61-B696-6F2EB6A54DE1}"/>
            </c:ext>
          </c:extLst>
        </c:ser>
        <c:dLbls>
          <c:showLegendKey val="0"/>
          <c:showVal val="0"/>
          <c:showCatName val="0"/>
          <c:showSerName val="0"/>
          <c:showPercent val="0"/>
          <c:showBubbleSize val="0"/>
        </c:dLbls>
        <c:gapWidth val="219"/>
        <c:overlap val="-27"/>
        <c:axId val="1946997376"/>
        <c:axId val="1946179632"/>
        <c:extLst>
          <c:ext xmlns:c15="http://schemas.microsoft.com/office/drawing/2012/chart" uri="{02D57815-91ED-43cb-92C2-25804820EDAC}">
            <c15:filteredBarSeries>
              <c15:ser>
                <c:idx val="0"/>
                <c:order val="0"/>
                <c:tx>
                  <c:strRef>
                    <c:extLst>
                      <c:ext uri="{02D57815-91ED-43cb-92C2-25804820EDAC}">
                        <c15:formulaRef>
                          <c15:sqref>'DESI-001'!$D$35</c15:sqref>
                        </c15:formulaRef>
                      </c:ext>
                    </c:extLst>
                    <c:strCache>
                      <c:ptCount val="1"/>
                    </c:strCache>
                  </c:strRef>
                </c:tx>
                <c:spPr>
                  <a:solidFill>
                    <a:schemeClr val="accent1"/>
                  </a:solidFill>
                  <a:ln>
                    <a:noFill/>
                  </a:ln>
                  <a:effectLst/>
                </c:spPr>
                <c:invertIfNegative val="0"/>
                <c:cat>
                  <c:strRef>
                    <c:extLst>
                      <c:ext uri="{02D57815-91ED-43cb-92C2-25804820EDAC}">
                        <c15:formulaRef>
                          <c15:sqref>'DESI-001'!$C$36:$C$37</c15:sqref>
                        </c15:formulaRef>
                      </c:ext>
                    </c:extLst>
                    <c:strCache>
                      <c:ptCount val="2"/>
                      <c:pt idx="0">
                        <c:v>Trimestre I</c:v>
                      </c:pt>
                      <c:pt idx="1">
                        <c:v>TOTAL</c:v>
                      </c:pt>
                    </c:strCache>
                  </c:strRef>
                </c:cat>
                <c:val>
                  <c:numRef>
                    <c:extLst>
                      <c:ext uri="{02D57815-91ED-43cb-92C2-25804820EDAC}">
                        <c15:formulaRef>
                          <c15:sqref>'DESI-001'!$D$36:$D$37</c15:sqref>
                        </c15:formulaRef>
                      </c:ext>
                    </c:extLst>
                    <c:numCache>
                      <c:formatCode>General</c:formatCode>
                      <c:ptCount val="2"/>
                    </c:numCache>
                  </c:numRef>
                </c:val>
                <c:extLst>
                  <c:ext xmlns:c16="http://schemas.microsoft.com/office/drawing/2014/chart" uri="{C3380CC4-5D6E-409C-BE32-E72D297353CC}">
                    <c16:uniqueId val="{00000003-213E-4B61-B696-6F2EB6A54DE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'DESI-001'!$C$36:$C$37</c15:sqref>
                        </c15:formulaRef>
                      </c:ext>
                    </c:extLst>
                    <c:strCache>
                      <c:ptCount val="2"/>
                      <c:pt idx="0">
                        <c:v>Trimestre I</c:v>
                      </c:pt>
                      <c:pt idx="1">
                        <c:v>TOTAL</c:v>
                      </c:pt>
                    </c:strCache>
                  </c:strRef>
                </c:cat>
                <c:val>
                  <c:numRef>
                    <c:extLst xmlns:c15="http://schemas.microsoft.com/office/drawing/2012/chart">
                      <c:ext xmlns:c15="http://schemas.microsoft.com/office/drawing/2012/chart" uri="{02D57815-91ED-43cb-92C2-25804820EDAC}">
                        <c15:formulaRef>
                          <c15:sqref>'DESI-001'!$E$36:$E$37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13E-4B61-B696-6F2EB6A54DE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'DESI-001'!$C$36:$C$37</c15:sqref>
                        </c15:formulaRef>
                      </c:ext>
                    </c:extLst>
                    <c:strCache>
                      <c:ptCount val="2"/>
                      <c:pt idx="0">
                        <c:v>Trimestre I</c:v>
                      </c:pt>
                      <c:pt idx="1">
                        <c:v>TOTAL</c:v>
                      </c:pt>
                    </c:strCache>
                  </c:strRef>
                </c:cat>
                <c:val>
                  <c:numRef>
                    <c:extLst xmlns:c15="http://schemas.microsoft.com/office/drawing/2012/chart">
                      <c:ext xmlns:c15="http://schemas.microsoft.com/office/drawing/2012/chart" uri="{02D57815-91ED-43cb-92C2-25804820EDAC}">
                        <c15:formulaRef>
                          <c15:sqref>'DESI-001'!$F$36:$F$37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213E-4B61-B696-6F2EB6A54DE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'DESI-001'!$C$36:$C$37</c15:sqref>
                        </c15:formulaRef>
                      </c:ext>
                    </c:extLst>
                    <c:strCache>
                      <c:ptCount val="2"/>
                      <c:pt idx="0">
                        <c:v>Trimestre I</c:v>
                      </c:pt>
                      <c:pt idx="1">
                        <c:v>TOTAL</c:v>
                      </c:pt>
                    </c:strCache>
                  </c:strRef>
                </c:cat>
                <c:val>
                  <c:numRef>
                    <c:extLst xmlns:c15="http://schemas.microsoft.com/office/drawing/2012/chart">
                      <c:ext xmlns:c15="http://schemas.microsoft.com/office/drawing/2012/chart" uri="{02D57815-91ED-43cb-92C2-25804820EDAC}">
                        <c15:formulaRef>
                          <c15:sqref>'DESI-001'!$G$36:$G$37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213E-4B61-B696-6F2EB6A54DE1}"/>
                  </c:ext>
                </c:extLst>
              </c15:ser>
            </c15:filteredBarSeries>
          </c:ext>
        </c:extLst>
      </c:barChart>
      <c:lineChart>
        <c:grouping val="standard"/>
        <c:varyColors val="0"/>
        <c:ser>
          <c:idx val="6"/>
          <c:order val="6"/>
          <c:tx>
            <c:strRef>
              <c:f>'DESI-001'!$J$35</c:f>
              <c:strCache>
                <c:ptCount val="1"/>
                <c:pt idx="0">
                  <c:v>RESULTADO</c:v>
                </c:pt>
              </c:strCache>
            </c:strRef>
          </c:tx>
          <c:spPr>
            <a:ln w="28575" cap="rnd">
              <a:solidFill>
                <a:schemeClr val="accent1">
                  <a:lumMod val="60000"/>
                </a:schemeClr>
              </a:solidFill>
              <a:round/>
            </a:ln>
            <a:effectLst/>
          </c:spPr>
          <c:marker>
            <c:symbol val="none"/>
          </c:marker>
          <c:cat>
            <c:strRef>
              <c:f>'DESI-001'!$C$36:$C$37</c:f>
              <c:strCache>
                <c:ptCount val="2"/>
                <c:pt idx="0">
                  <c:v>Trimestre I</c:v>
                </c:pt>
                <c:pt idx="1">
                  <c:v>TOTAL</c:v>
                </c:pt>
              </c:strCache>
            </c:strRef>
          </c:cat>
          <c:val>
            <c:numRef>
              <c:f>'DESI-001'!$J$36:$J$37</c:f>
              <c:numCache>
                <c:formatCode>0%</c:formatCode>
                <c:ptCount val="2"/>
                <c:pt idx="0">
                  <c:v>1</c:v>
                </c:pt>
                <c:pt idx="1">
                  <c:v>1</c:v>
                </c:pt>
              </c:numCache>
            </c:numRef>
          </c:val>
          <c:smooth val="0"/>
          <c:extLst>
            <c:ext xmlns:c16="http://schemas.microsoft.com/office/drawing/2014/chart" uri="{C3380CC4-5D6E-409C-BE32-E72D297353CC}">
              <c16:uniqueId val="{00000002-213E-4B61-B696-6F2EB6A54DE1}"/>
            </c:ext>
          </c:extLst>
        </c:ser>
        <c:dLbls>
          <c:showLegendKey val="0"/>
          <c:showVal val="0"/>
          <c:showCatName val="0"/>
          <c:showSerName val="0"/>
          <c:showPercent val="0"/>
          <c:showBubbleSize val="0"/>
        </c:dLbls>
        <c:marker val="1"/>
        <c:smooth val="0"/>
        <c:axId val="1925257360"/>
        <c:axId val="1925255584"/>
      </c:lineChart>
      <c:catAx>
        <c:axId val="194699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179632"/>
        <c:crosses val="autoZero"/>
        <c:auto val="1"/>
        <c:lblAlgn val="ctr"/>
        <c:lblOffset val="100"/>
        <c:noMultiLvlLbl val="0"/>
      </c:catAx>
      <c:valAx>
        <c:axId val="194617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997376"/>
        <c:crosses val="autoZero"/>
        <c:crossBetween val="between"/>
      </c:valAx>
      <c:valAx>
        <c:axId val="192525558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257360"/>
        <c:crosses val="max"/>
        <c:crossBetween val="between"/>
      </c:valAx>
      <c:catAx>
        <c:axId val="1925257360"/>
        <c:scaling>
          <c:orientation val="minMax"/>
        </c:scaling>
        <c:delete val="1"/>
        <c:axPos val="b"/>
        <c:numFmt formatCode="General" sourceLinked="1"/>
        <c:majorTickMark val="none"/>
        <c:minorTickMark val="none"/>
        <c:tickLblPos val="nextTo"/>
        <c:crossAx val="19252555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'PIV-007'!$AK$44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'PIV-007'!$AJ$45:$AJ$49</c:f>
              <c:strCache>
                <c:ptCount val="5"/>
                <c:pt idx="0">
                  <c:v>TRIM1</c:v>
                </c:pt>
                <c:pt idx="1">
                  <c:v>TRIM2</c:v>
                </c:pt>
                <c:pt idx="2">
                  <c:v>TRIM3</c:v>
                </c:pt>
                <c:pt idx="3">
                  <c:v>TRIM 4</c:v>
                </c:pt>
                <c:pt idx="4">
                  <c:v>TOTAL</c:v>
                </c:pt>
              </c:strCache>
            </c:strRef>
          </c:cat>
          <c:val>
            <c:numRef>
              <c:f>'PIV-007'!$AK$45:$AK$49</c:f>
              <c:numCache>
                <c:formatCode>0</c:formatCode>
                <c:ptCount val="5"/>
                <c:pt idx="0">
                  <c:v>8677</c:v>
                </c:pt>
                <c:pt idx="4">
                  <c:v>8677</c:v>
                </c:pt>
              </c:numCache>
            </c:numRef>
          </c:val>
          <c:extLst>
            <c:ext xmlns:c16="http://schemas.microsoft.com/office/drawing/2014/chart" uri="{C3380CC4-5D6E-409C-BE32-E72D297353CC}">
              <c16:uniqueId val="{00000000-D849-4AA1-85F5-26BEDD3791DC}"/>
            </c:ext>
          </c:extLst>
        </c:ser>
        <c:ser>
          <c:idx val="1"/>
          <c:order val="1"/>
          <c:tx>
            <c:strRef>
              <c:f>'PIV-007'!$AL$44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'PIV-007'!$AJ$45:$AJ$49</c:f>
              <c:strCache>
                <c:ptCount val="5"/>
                <c:pt idx="0">
                  <c:v>TRIM1</c:v>
                </c:pt>
                <c:pt idx="1">
                  <c:v>TRIM2</c:v>
                </c:pt>
                <c:pt idx="2">
                  <c:v>TRIM3</c:v>
                </c:pt>
                <c:pt idx="3">
                  <c:v>TRIM 4</c:v>
                </c:pt>
                <c:pt idx="4">
                  <c:v>TOTAL</c:v>
                </c:pt>
              </c:strCache>
            </c:strRef>
          </c:cat>
          <c:val>
            <c:numRef>
              <c:f>'PIV-007'!$AL$45:$AL$49</c:f>
              <c:numCache>
                <c:formatCode>0</c:formatCode>
                <c:ptCount val="5"/>
                <c:pt idx="0">
                  <c:v>8677</c:v>
                </c:pt>
                <c:pt idx="4">
                  <c:v>8677</c:v>
                </c:pt>
              </c:numCache>
            </c:numRef>
          </c:val>
          <c:extLst>
            <c:ext xmlns:c16="http://schemas.microsoft.com/office/drawing/2014/chart" uri="{C3380CC4-5D6E-409C-BE32-E72D297353CC}">
              <c16:uniqueId val="{00000001-D849-4AA1-85F5-26BEDD3791DC}"/>
            </c:ext>
          </c:extLst>
        </c:ser>
        <c:ser>
          <c:idx val="2"/>
          <c:order val="2"/>
          <c:tx>
            <c:strRef>
              <c:f>'PIV-007'!$AM$44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'PIV-007'!$AJ$45:$AJ$49</c:f>
              <c:strCache>
                <c:ptCount val="5"/>
                <c:pt idx="0">
                  <c:v>TRIM1</c:v>
                </c:pt>
                <c:pt idx="1">
                  <c:v>TRIM2</c:v>
                </c:pt>
                <c:pt idx="2">
                  <c:v>TRIM3</c:v>
                </c:pt>
                <c:pt idx="3">
                  <c:v>TRIM 4</c:v>
                </c:pt>
                <c:pt idx="4">
                  <c:v>TOTAL</c:v>
                </c:pt>
              </c:strCache>
            </c:strRef>
          </c:cat>
          <c:val>
            <c:numRef>
              <c:f>'PIV-007'!$AM$45:$AM$49</c:f>
              <c:numCache>
                <c:formatCode>0</c:formatCode>
                <c:ptCount val="5"/>
                <c:pt idx="0">
                  <c:v>8500</c:v>
                </c:pt>
                <c:pt idx="1">
                  <c:v>14400</c:v>
                </c:pt>
                <c:pt idx="2">
                  <c:v>14400</c:v>
                </c:pt>
                <c:pt idx="3">
                  <c:v>9600</c:v>
                </c:pt>
                <c:pt idx="4">
                  <c:v>46900</c:v>
                </c:pt>
              </c:numCache>
            </c:numRef>
          </c:val>
          <c:extLst>
            <c:ext xmlns:c16="http://schemas.microsoft.com/office/drawing/2014/chart" uri="{C3380CC4-5D6E-409C-BE32-E72D297353CC}">
              <c16:uniqueId val="{00000002-D849-4AA1-85F5-26BEDD3791DC}"/>
            </c:ext>
          </c:extLst>
        </c:ser>
        <c:dLbls>
          <c:dLblPos val="outEnd"/>
          <c:showLegendKey val="0"/>
          <c:showVal val="1"/>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983568"/>
        <c:crosses val="autoZero"/>
        <c:auto val="1"/>
        <c:lblAlgn val="ctr"/>
        <c:lblOffset val="100"/>
        <c:noMultiLvlLbl val="0"/>
      </c:catAx>
      <c:valAx>
        <c:axId val="13889835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943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 de cumplimiento de mezclas autorizadas por mes</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'[26]hoja de calculo indicador'!$B$39</c:f>
              <c:strCache>
                <c:ptCount val="1"/>
                <c:pt idx="0">
                  <c:v>% cumplimiento mes </c:v>
                </c:pt>
              </c:strCache>
            </c:strRef>
          </c:tx>
          <c:spPr>
            <a:solidFill>
              <a:schemeClr val="accent1"/>
            </a:solidFill>
            <a:ln>
              <a:noFill/>
            </a:ln>
            <a:effectLst/>
          </c:spPr>
          <c:invertIfNegative val="0"/>
          <c:cat>
            <c:strRef>
              <c:f>'[26]hoja de calculo indicador'!$C$38:$E$38</c:f>
              <c:strCache>
                <c:ptCount val="3"/>
                <c:pt idx="0">
                  <c:v>44562</c:v>
                </c:pt>
                <c:pt idx="1">
                  <c:v>44593</c:v>
                </c:pt>
                <c:pt idx="2">
                  <c:v>44621</c:v>
                </c:pt>
              </c:strCache>
            </c:strRef>
          </c:cat>
          <c:val>
            <c:numRef>
              <c:f>'[26]hoja de calculo indicador'!$C$39:$E$39</c:f>
              <c:numCache>
                <c:formatCode>General</c:formatCode>
                <c:ptCount val="3"/>
                <c:pt idx="0">
                  <c:v>100.77992146677796</c:v>
                </c:pt>
                <c:pt idx="1">
                  <c:v>100.98424687862597</c:v>
                </c:pt>
                <c:pt idx="2">
                  <c:v>101.68339181673961</c:v>
                </c:pt>
              </c:numCache>
            </c:numRef>
          </c:val>
          <c:extLst>
            <c:ext xmlns:c16="http://schemas.microsoft.com/office/drawing/2014/chart" uri="{C3380CC4-5D6E-409C-BE32-E72D297353CC}">
              <c16:uniqueId val="{00000000-8D14-488A-B4C8-63FF34F3BB30}"/>
            </c:ext>
          </c:extLst>
        </c:ser>
        <c:dLbls>
          <c:showLegendKey val="0"/>
          <c:showVal val="0"/>
          <c:showCatName val="0"/>
          <c:showSerName val="0"/>
          <c:showPercent val="0"/>
          <c:showBubbleSize val="0"/>
        </c:dLbls>
        <c:gapWidth val="150"/>
        <c:axId val="1077352512"/>
        <c:axId val="1077347104"/>
      </c:barChart>
      <c:lineChart>
        <c:grouping val="standard"/>
        <c:varyColors val="0"/>
        <c:ser>
          <c:idx val="1"/>
          <c:order val="1"/>
          <c:tx>
            <c:strRef>
              <c:f>'[26]hoja de calculo indicador'!$B$40</c:f>
              <c:strCache>
                <c:ptCount val="1"/>
                <c:pt idx="0">
                  <c:v>% cumplimiento Esperado</c:v>
                </c:pt>
              </c:strCache>
            </c:strRef>
          </c:tx>
          <c:spPr>
            <a:ln w="28575" cap="rnd">
              <a:solidFill>
                <a:schemeClr val="accent2"/>
              </a:solidFill>
              <a:round/>
            </a:ln>
            <a:effectLst/>
          </c:spPr>
          <c:marker>
            <c:symbol val="none"/>
          </c:marker>
          <c:cat>
            <c:strRef>
              <c:f>'[26]hoja de calculo indicador'!$C$38:$E$38</c:f>
              <c:strCache>
                <c:ptCount val="3"/>
                <c:pt idx="0">
                  <c:v>44562</c:v>
                </c:pt>
                <c:pt idx="1">
                  <c:v>44593</c:v>
                </c:pt>
                <c:pt idx="2">
                  <c:v>44621</c:v>
                </c:pt>
              </c:strCache>
            </c:strRef>
          </c:cat>
          <c:val>
            <c:numRef>
              <c:f>'[26]hoja de calculo indicador'!$C$40:$E$40</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1-8D14-488A-B4C8-63FF34F3BB30}"/>
            </c:ext>
          </c:extLst>
        </c:ser>
        <c:dLbls>
          <c:showLegendKey val="0"/>
          <c:showVal val="0"/>
          <c:showCatName val="0"/>
          <c:showSerName val="0"/>
          <c:showPercent val="0"/>
          <c:showBubbleSize val="0"/>
        </c:dLbls>
        <c:marker val="1"/>
        <c:smooth val="0"/>
        <c:axId val="1077352512"/>
        <c:axId val="1077347104"/>
      </c:lineChart>
      <c:catAx>
        <c:axId val="1077352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347104"/>
        <c:crosses val="autoZero"/>
        <c:auto val="1"/>
        <c:lblAlgn val="ctr"/>
        <c:lblOffset val="100"/>
        <c:noMultiLvlLbl val="0"/>
      </c:catAx>
      <c:valAx>
        <c:axId val="1077347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35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'PPMQ-002'!$H$35:$H$36</c:f>
              <c:strCache>
                <c:ptCount val="1"/>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'PPMQ-002'!$C$37:$G$43</c:f>
              <c:multiLvlStrCache>
                <c:ptCount val="7"/>
                <c:lvl/>
                <c:lvl/>
                <c:lvl/>
                <c:lvl/>
                <c:lvl>
                  <c:pt idx="0">
                    <c:v>Trimestre 1 (16 DIC 2021-15 MARZO 2022)</c:v>
                  </c:pt>
                  <c:pt idx="2">
                    <c:v>Trimestre 2 (ABRIL-JUNIO)</c:v>
                  </c:pt>
                  <c:pt idx="4">
                    <c:v>Trimestre 3 (JULIO-SEPTIEMBRE)</c:v>
                  </c:pt>
                  <c:pt idx="6">
                    <c:v>Trimestre 4 (OCTUBRE-DICIEMBRE)</c:v>
                  </c:pt>
                </c:lvl>
              </c:multiLvlStrCache>
            </c:multiLvlStrRef>
          </c:cat>
          <c:val>
            <c:numRef>
              <c:f>'PPMQ-002'!$H$37:$H$43</c:f>
              <c:numCache>
                <c:formatCode>0</c:formatCode>
                <c:ptCount val="7"/>
                <c:pt idx="0">
                  <c:v>87</c:v>
                </c:pt>
              </c:numCache>
            </c:numRef>
          </c:val>
          <c:extLst>
            <c:ext xmlns:c16="http://schemas.microsoft.com/office/drawing/2014/chart" uri="{C3380CC4-5D6E-409C-BE32-E72D297353CC}">
              <c16:uniqueId val="{00000000-138E-43B2-9EF9-FDA7A800EC99}"/>
            </c:ext>
          </c:extLst>
        </c:ser>
        <c:ser>
          <c:idx val="5"/>
          <c:order val="1"/>
          <c:tx>
            <c:strRef>
              <c:f>'PPMQ-002'!$I$35:$I$36</c:f>
              <c:strCache>
                <c:ptCount val="1"/>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'PPMQ-002'!$C$37:$G$43</c:f>
              <c:multiLvlStrCache>
                <c:ptCount val="7"/>
                <c:lvl/>
                <c:lvl/>
                <c:lvl/>
                <c:lvl/>
                <c:lvl>
                  <c:pt idx="0">
                    <c:v>Trimestre 1 (16 DIC 2021-15 MARZO 2022)</c:v>
                  </c:pt>
                  <c:pt idx="2">
                    <c:v>Trimestre 2 (ABRIL-JUNIO)</c:v>
                  </c:pt>
                  <c:pt idx="4">
                    <c:v>Trimestre 3 (JULIO-SEPTIEMBRE)</c:v>
                  </c:pt>
                  <c:pt idx="6">
                    <c:v>Trimestre 4 (OCTUBRE-DICIEMBRE)</c:v>
                  </c:pt>
                </c:lvl>
              </c:multiLvlStrCache>
            </c:multiLvlStrRef>
          </c:cat>
          <c:val>
            <c:numRef>
              <c:f>'PPMQ-002'!$I$37:$I$43</c:f>
              <c:numCache>
                <c:formatCode>0</c:formatCode>
                <c:ptCount val="7"/>
                <c:pt idx="0">
                  <c:v>100</c:v>
                </c:pt>
                <c:pt idx="2">
                  <c:v>100</c:v>
                </c:pt>
                <c:pt idx="4">
                  <c:v>100</c:v>
                </c:pt>
                <c:pt idx="6">
                  <c:v>100</c:v>
                </c:pt>
              </c:numCache>
            </c:numRef>
          </c:val>
          <c:extLst>
            <c:ext xmlns:c16="http://schemas.microsoft.com/office/drawing/2014/chart" uri="{C3380CC4-5D6E-409C-BE32-E72D297353CC}">
              <c16:uniqueId val="{00000001-138E-43B2-9EF9-FDA7A800EC99}"/>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2"/>
          <c:tx>
            <c:strRef>
              <c:f>'PPMQ-002'!$J$35:$J$36</c:f>
              <c:strCache>
                <c:ptCount val="1"/>
                <c:pt idx="0">
                  <c:v>RESULTADO</c:v>
                </c:pt>
              </c:strCache>
            </c:strRef>
          </c:tx>
          <c:spPr>
            <a:ln w="28575" cap="rnd">
              <a:solidFill>
                <a:schemeClr val="accent1">
                  <a:lumMod val="60000"/>
                </a:schemeClr>
              </a:solidFill>
              <a:round/>
            </a:ln>
            <a:effectLst/>
          </c:spPr>
          <c:marker>
            <c:symbol val="none"/>
          </c:marker>
          <c:cat>
            <c:multiLvlStrRef>
              <c:f>'PPMQ-002'!$C$37:$G$43</c:f>
              <c:multiLvlStrCache>
                <c:ptCount val="7"/>
                <c:lvl/>
                <c:lvl/>
                <c:lvl/>
                <c:lvl/>
                <c:lvl>
                  <c:pt idx="0">
                    <c:v>Trimestre 1 (16 DIC 2021-15 MARZO 2022)</c:v>
                  </c:pt>
                  <c:pt idx="2">
                    <c:v>Trimestre 2 (ABRIL-JUNIO)</c:v>
                  </c:pt>
                  <c:pt idx="4">
                    <c:v>Trimestre 3 (JULIO-SEPTIEMBRE)</c:v>
                  </c:pt>
                  <c:pt idx="6">
                    <c:v>Trimestre 4 (OCTUBRE-DICIEMBRE)</c:v>
                  </c:pt>
                </c:lvl>
              </c:multiLvlStrCache>
            </c:multiLvlStrRef>
          </c:cat>
          <c:val>
            <c:numRef>
              <c:f>'PPMQ-002'!$J$37:$J$43</c:f>
              <c:numCache>
                <c:formatCode>0%</c:formatCode>
                <c:ptCount val="7"/>
                <c:pt idx="0">
                  <c:v>0.87</c:v>
                </c:pt>
              </c:numCache>
            </c:numRef>
          </c:val>
          <c:smooth val="0"/>
          <c:extLst>
            <c:ext xmlns:c16="http://schemas.microsoft.com/office/drawing/2014/chart" uri="{C3380CC4-5D6E-409C-BE32-E72D297353CC}">
              <c16:uniqueId val="{00000002-138E-43B2-9EF9-FDA7A800EC99}"/>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15944"/>
        <c:crosses val="autoZero"/>
        <c:crossBetween val="between"/>
        <c:majorUnit val="10"/>
      </c:valAx>
      <c:valAx>
        <c:axId val="140913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'[27]PPMQ-003'!$H$35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'[27]PPMQ-003'!$C$36:$C$40</c:f>
              <c:strCache>
                <c:ptCount val="5"/>
                <c:pt idx="1">
                  <c:v>Trimestre 1</c:v>
                </c:pt>
                <c:pt idx="2">
                  <c:v>Trimestre 2</c:v>
                </c:pt>
                <c:pt idx="3">
                  <c:v>Trimestre 3</c:v>
                </c:pt>
                <c:pt idx="4">
                  <c:v>Trimestre 4</c:v>
                </c:pt>
              </c:strCache>
            </c:strRef>
          </c:cat>
          <c:val>
            <c:numRef>
              <c:f>'[27]PPMQ-003'!$H$36:$H$40</c:f>
              <c:numCache>
                <c:formatCode>General</c:formatCode>
                <c:ptCount val="5"/>
                <c:pt idx="1">
                  <c:v>0.89540297595880958</c:v>
                </c:pt>
              </c:numCache>
            </c:numRef>
          </c:val>
          <c:extLst>
            <c:ext xmlns:c16="http://schemas.microsoft.com/office/drawing/2014/chart" uri="{C3380CC4-5D6E-409C-BE32-E72D297353CC}">
              <c16:uniqueId val="{00000000-6812-41FB-A8CB-2F0AD2F696C8}"/>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'[27]PPMQ-003'!$I$35</c:f>
              <c:strCache>
                <c:ptCount val="1"/>
                <c:pt idx="0">
                  <c:v>porcentaje disponibilidad esperada</c:v>
                </c:pt>
              </c:strCache>
            </c:strRef>
          </c:tx>
          <c:spPr>
            <a:ln w="28575" cap="rnd">
              <a:solidFill>
                <a:schemeClr val="accent2"/>
              </a:solidFill>
              <a:round/>
            </a:ln>
            <a:effectLst/>
          </c:spPr>
          <c:marker>
            <c:symbol val="none"/>
          </c:marker>
          <c:cat>
            <c:strRef>
              <c:f>'[27]PPMQ-003'!$C$36:$C$40</c:f>
              <c:strCache>
                <c:ptCount val="5"/>
                <c:pt idx="1">
                  <c:v>Trimestre 1</c:v>
                </c:pt>
                <c:pt idx="2">
                  <c:v>Trimestre 2</c:v>
                </c:pt>
                <c:pt idx="3">
                  <c:v>Trimestre 3</c:v>
                </c:pt>
                <c:pt idx="4">
                  <c:v>Trimestre 4</c:v>
                </c:pt>
              </c:strCache>
            </c:strRef>
          </c:cat>
          <c:val>
            <c:numRef>
              <c:f>'[27]PPMQ-003'!$I$36:$I$40</c:f>
              <c:numCache>
                <c:formatCode>General</c:formatCode>
                <c:ptCount val="5"/>
                <c:pt idx="1">
                  <c:v>0.85</c:v>
                </c:pt>
                <c:pt idx="2">
                  <c:v>0.85</c:v>
                </c:pt>
                <c:pt idx="3">
                  <c:v>0.85</c:v>
                </c:pt>
                <c:pt idx="4">
                  <c:v>0.85</c:v>
                </c:pt>
              </c:numCache>
            </c:numRef>
          </c:val>
          <c:smooth val="0"/>
          <c:extLst>
            <c:ext xmlns:c16="http://schemas.microsoft.com/office/drawing/2014/chart" uri="{C3380CC4-5D6E-409C-BE32-E72D297353CC}">
              <c16:uniqueId val="{00000001-6812-41FB-A8CB-2F0AD2F696C8}"/>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'PPMQ-004'!$H$35</c:f>
              <c:strCache>
                <c:ptCount val="1"/>
                <c:pt idx="0">
                  <c:v>Sumatoria solicitudes con entregas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'PPMQ-004'!$C$36:$C$40</c:f>
              <c:strCache>
                <c:ptCount val="5"/>
                <c:pt idx="1">
                  <c:v>Trimestre 1</c:v>
                </c:pt>
                <c:pt idx="2">
                  <c:v>Trimestre 2</c:v>
                </c:pt>
                <c:pt idx="3">
                  <c:v>Trimestre 3</c:v>
                </c:pt>
                <c:pt idx="4">
                  <c:v>Trimestre 4</c:v>
                </c:pt>
              </c:strCache>
            </c:strRef>
          </c:cat>
          <c:val>
            <c:numRef>
              <c:f>'PPMQ-004'!$H$36:$H$40</c:f>
              <c:numCache>
                <c:formatCode>0</c:formatCode>
                <c:ptCount val="5"/>
                <c:pt idx="1">
                  <c:v>67</c:v>
                </c:pt>
              </c:numCache>
            </c:numRef>
          </c:val>
          <c:extLst>
            <c:ext xmlns:c16="http://schemas.microsoft.com/office/drawing/2014/chart" uri="{C3380CC4-5D6E-409C-BE32-E72D297353CC}">
              <c16:uniqueId val="{00000000-B40E-4362-BCAD-B709414982EF}"/>
            </c:ext>
          </c:extLst>
        </c:ser>
        <c:ser>
          <c:idx val="5"/>
          <c:order val="5"/>
          <c:tx>
            <c:strRef>
              <c:f>'PPMQ-004'!$I$35</c:f>
              <c:strCache>
                <c:ptCount val="1"/>
                <c:pt idx="0">
                  <c:v>total solicitudes recibidas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'PPMQ-004'!$C$36:$C$40</c:f>
              <c:strCache>
                <c:ptCount val="5"/>
                <c:pt idx="1">
                  <c:v>Trimestre 1</c:v>
                </c:pt>
                <c:pt idx="2">
                  <c:v>Trimestre 2</c:v>
                </c:pt>
                <c:pt idx="3">
                  <c:v>Trimestre 3</c:v>
                </c:pt>
                <c:pt idx="4">
                  <c:v>Trimestre 4</c:v>
                </c:pt>
              </c:strCache>
            </c:strRef>
          </c:cat>
          <c:val>
            <c:numRef>
              <c:f>'PPMQ-004'!$I$36:$I$40</c:f>
              <c:numCache>
                <c:formatCode>0</c:formatCode>
                <c:ptCount val="5"/>
                <c:pt idx="1">
                  <c:v>82</c:v>
                </c:pt>
              </c:numCache>
            </c:numRef>
          </c:val>
          <c:extLst>
            <c:ext xmlns:c16="http://schemas.microsoft.com/office/drawing/2014/chart" uri="{C3380CC4-5D6E-409C-BE32-E72D297353CC}">
              <c16:uniqueId val="{00000001-B40E-4362-BCAD-B709414982EF}"/>
            </c:ext>
          </c:extLst>
        </c:ser>
        <c:dLbls>
          <c:dLblPos val="outEnd"/>
          <c:showLegendKey val="0"/>
          <c:showVal val="1"/>
          <c:showCatName val="0"/>
          <c:showSerName val="0"/>
          <c:showPercent val="0"/>
          <c:showBubbleSize val="0"/>
        </c:dLbls>
        <c:gapWidth val="219"/>
        <c:overlap val="-27"/>
        <c:axId val="2137887936"/>
        <c:axId val="2137888768"/>
        <c:extLst>
          <c:ext xmlns:c15="http://schemas.microsoft.com/office/drawing/2012/chart" uri="{02D57815-91ED-43cb-92C2-25804820EDAC}">
            <c15:filteredBarSeries>
              <c15:ser>
                <c:idx val="0"/>
                <c:order val="0"/>
                <c:tx>
                  <c:strRef>
                    <c:extLst>
                      <c:ext uri="{02D57815-91ED-43cb-92C2-25804820EDAC}">
                        <c15:formulaRef>
                          <c15:sqref>'PPMQ-004'!$D$35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'PPMQ-004'!$D$36:$D$40</c15:sqref>
                        </c15:formulaRef>
                      </c:ext>
                    </c:extLst>
                    <c:numCache>
                      <c:formatCode>General</c:formatCode>
                      <c:ptCount val="5"/>
                    </c:numCache>
                  </c:numRef>
                </c:val>
                <c:extLst>
                  <c:ext xmlns:c16="http://schemas.microsoft.com/office/drawing/2014/chart" uri="{C3380CC4-5D6E-409C-BE32-E72D297353CC}">
                    <c16:uniqueId val="{00000002-B40E-4362-BCAD-B709414982E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'PPMQ-004'!$E$35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'PPMQ-004'!$E$36:$E$40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40E-4362-BCAD-B709414982E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'PPMQ-004'!$F$35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'PPMQ-004'!$F$36:$F$40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B40E-4362-BCAD-B709414982E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'PPMQ-004'!$G$35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'PPMQ-004'!$G$36:$G$40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B40E-4362-BCAD-B709414982EF}"/>
                  </c:ext>
                </c:extLst>
              </c15:ser>
            </c15:filteredBarSeries>
          </c:ext>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'IMVI-001'!$C$36</c:f>
              <c:strCache>
                <c:ptCount val="1"/>
                <c:pt idx="0">
                  <c:v>Enero</c:v>
                </c:pt>
              </c:strCache>
            </c:strRef>
          </c:tx>
          <c:spPr>
            <a:solidFill>
              <a:schemeClr val="accent6"/>
            </a:solidFill>
            <a:ln>
              <a:noFill/>
            </a:ln>
            <a:effectLst/>
          </c:spPr>
          <c:invertIfNegative val="0"/>
          <c:cat>
            <c:strRef>
              <c:f>'IMVI-001'!$D$35:$I$35</c:f>
              <c:strCache>
                <c:ptCount val="6"/>
                <c:pt idx="4">
                  <c:v># Km carril de impacto intervenido</c:v>
                </c:pt>
                <c:pt idx="5">
                  <c:v># Km carril de impacto programados</c:v>
                </c:pt>
              </c:strCache>
            </c:strRef>
          </c:cat>
          <c:val>
            <c:numRef>
              <c:f>'IMVI-001'!$D$36:$I$36</c:f>
              <c:numCache>
                <c:formatCode>General</c:formatCode>
                <c:ptCount val="6"/>
                <c:pt idx="4" formatCode="0.00">
                  <c:v>101.78</c:v>
                </c:pt>
                <c:pt idx="5" formatCode="0.00">
                  <c:v>101.78</c:v>
                </c:pt>
              </c:numCache>
            </c:numRef>
          </c:val>
          <c:extLst>
            <c:ext xmlns:c16="http://schemas.microsoft.com/office/drawing/2014/chart" uri="{C3380CC4-5D6E-409C-BE32-E72D297353CC}">
              <c16:uniqueId val="{00000000-C63F-439F-B6D5-6AA51082604C}"/>
            </c:ext>
          </c:extLst>
        </c:ser>
        <c:ser>
          <c:idx val="1"/>
          <c:order val="1"/>
          <c:tx>
            <c:strRef>
              <c:f>'IMVI-001'!$C$37</c:f>
              <c:strCache>
                <c:ptCount val="1"/>
                <c:pt idx="0">
                  <c:v>Febrero</c:v>
                </c:pt>
              </c:strCache>
            </c:strRef>
          </c:tx>
          <c:spPr>
            <a:solidFill>
              <a:schemeClr val="accent5"/>
            </a:solidFill>
            <a:ln>
              <a:noFill/>
            </a:ln>
            <a:effectLst/>
          </c:spPr>
          <c:invertIfNegative val="0"/>
          <c:cat>
            <c:strRef>
              <c:f>'IMVI-001'!$D$35:$I$35</c:f>
              <c:strCache>
                <c:ptCount val="6"/>
                <c:pt idx="4">
                  <c:v># Km carril de impacto intervenido</c:v>
                </c:pt>
                <c:pt idx="5">
                  <c:v># Km carril de impacto programados</c:v>
                </c:pt>
              </c:strCache>
            </c:strRef>
          </c:cat>
          <c:val>
            <c:numRef>
              <c:f>'IMVI-001'!$D$37:$I$37</c:f>
              <c:numCache>
                <c:formatCode>General</c:formatCode>
                <c:ptCount val="6"/>
                <c:pt idx="4" formatCode="0.00">
                  <c:v>46.28</c:v>
                </c:pt>
                <c:pt idx="5" formatCode="0.00">
                  <c:v>46.28</c:v>
                </c:pt>
              </c:numCache>
            </c:numRef>
          </c:val>
          <c:extLst>
            <c:ext xmlns:c16="http://schemas.microsoft.com/office/drawing/2014/chart" uri="{C3380CC4-5D6E-409C-BE32-E72D297353CC}">
              <c16:uniqueId val="{00000001-C63F-439F-B6D5-6AA51082604C}"/>
            </c:ext>
          </c:extLst>
        </c:ser>
        <c:ser>
          <c:idx val="2"/>
          <c:order val="2"/>
          <c:tx>
            <c:strRef>
              <c:f>'IMVI-001'!$C$38</c:f>
              <c:strCache>
                <c:ptCount val="1"/>
                <c:pt idx="0">
                  <c:v>Marzo</c:v>
                </c:pt>
              </c:strCache>
            </c:strRef>
          </c:tx>
          <c:spPr>
            <a:solidFill>
              <a:schemeClr val="accent4"/>
            </a:solidFill>
            <a:ln>
              <a:noFill/>
            </a:ln>
            <a:effectLst/>
          </c:spPr>
          <c:invertIfNegative val="0"/>
          <c:cat>
            <c:strRef>
              <c:f>'IMVI-001'!$D$35:$I$35</c:f>
              <c:strCache>
                <c:ptCount val="6"/>
                <c:pt idx="4">
                  <c:v># Km carril de impacto intervenido</c:v>
                </c:pt>
                <c:pt idx="5">
                  <c:v># Km carril de impacto programados</c:v>
                </c:pt>
              </c:strCache>
            </c:strRef>
          </c:cat>
          <c:val>
            <c:numRef>
              <c:f>'IMVI-001'!$D$38:$I$38</c:f>
              <c:numCache>
                <c:formatCode>General</c:formatCode>
                <c:ptCount val="6"/>
                <c:pt idx="4" formatCode="0.00">
                  <c:v>48.72</c:v>
                </c:pt>
                <c:pt idx="5" formatCode="0.00">
                  <c:v>48.72</c:v>
                </c:pt>
              </c:numCache>
            </c:numRef>
          </c:val>
          <c:extLst>
            <c:ext xmlns:c16="http://schemas.microsoft.com/office/drawing/2014/chart" uri="{C3380CC4-5D6E-409C-BE32-E72D297353CC}">
              <c16:uniqueId val="{00000002-C63F-439F-B6D5-6AA51082604C}"/>
            </c:ext>
          </c:extLst>
        </c:ser>
        <c:ser>
          <c:idx val="3"/>
          <c:order val="3"/>
          <c:tx>
            <c:strRef>
              <c:f>'[28]IMVI-IND-001'!$C$39</c:f>
              <c:strCache>
                <c:ptCount val="1"/>
                <c:pt idx="0">
                  <c:v>Abril</c:v>
                </c:pt>
              </c:strCache>
              <c:extLst xmlns:c15="http://schemas.microsoft.com/office/drawing/2012/chart"/>
            </c:strRef>
          </c:tx>
          <c:spPr>
            <a:solidFill>
              <a:schemeClr val="accent6">
                <a:lumMod val="60000"/>
              </a:schemeClr>
            </a:solidFill>
            <a:ln>
              <a:noFill/>
            </a:ln>
            <a:effectLst/>
          </c:spPr>
          <c:invertIfNegative val="0"/>
          <c:cat>
            <c:strRef>
              <c:f>'[28]IMVI-IND-001'!$D$35:$I$35</c:f>
              <c:strCache>
                <c:ptCount val="6"/>
                <c:pt idx="4">
                  <c:v># Km carril de impacto intervenido</c:v>
                </c:pt>
                <c:pt idx="5">
                  <c:v># Km carril de impacto programados</c:v>
                </c:pt>
              </c:strCache>
            </c:strRef>
          </c:cat>
          <c:val>
            <c:numRef>
              <c:f>'[28]IMVI-IND-001'!$D$39:$I$39</c:f>
              <c:numCache>
                <c:formatCode>General</c:formatCode>
                <c:ptCount val="6"/>
                <c:pt idx="5">
                  <c:v>31.81</c:v>
                </c:pt>
              </c:numCache>
            </c:numRef>
          </c:val>
          <c:extLst xmlns:c15="http://schemas.microsoft.com/office/drawing/2012/chart">
            <c:ext xmlns:c16="http://schemas.microsoft.com/office/drawing/2014/chart" uri="{C3380CC4-5D6E-409C-BE32-E72D297353CC}">
              <c16:uniqueId val="{00000003-C63F-439F-B6D5-6AA51082604C}"/>
            </c:ext>
          </c:extLst>
        </c:ser>
        <c:ser>
          <c:idx val="4"/>
          <c:order val="4"/>
          <c:tx>
            <c:strRef>
              <c:f>'[28]IMVI-IND-001'!$C$40</c:f>
              <c:strCache>
                <c:ptCount val="1"/>
                <c:pt idx="0">
                  <c:v>Mayo</c:v>
                </c:pt>
              </c:strCache>
              <c:extLst xmlns:c15="http://schemas.microsoft.com/office/drawing/2012/chart"/>
            </c:strRef>
          </c:tx>
          <c:spPr>
            <a:solidFill>
              <a:schemeClr val="accent5">
                <a:lumMod val="60000"/>
              </a:schemeClr>
            </a:solidFill>
            <a:ln>
              <a:noFill/>
            </a:ln>
            <a:effectLst/>
          </c:spPr>
          <c:invertIfNegative val="0"/>
          <c:cat>
            <c:strRef>
              <c:f>'[28]IMVI-IND-001'!$D$35:$I$35</c:f>
              <c:strCache>
                <c:ptCount val="6"/>
                <c:pt idx="4">
                  <c:v># Km carril de impacto intervenido</c:v>
                </c:pt>
                <c:pt idx="5">
                  <c:v># Km carril de impacto programados</c:v>
                </c:pt>
              </c:strCache>
            </c:strRef>
          </c:cat>
          <c:val>
            <c:numRef>
              <c:f>'[28]IMVI-IND-001'!$D$40:$I$40</c:f>
              <c:numCache>
                <c:formatCode>General</c:formatCode>
                <c:ptCount val="6"/>
                <c:pt idx="5">
                  <c:v>35.799999999999997</c:v>
                </c:pt>
              </c:numCache>
            </c:numRef>
          </c:val>
          <c:extLst xmlns:c15="http://schemas.microsoft.com/office/drawing/2012/chart">
            <c:ext xmlns:c16="http://schemas.microsoft.com/office/drawing/2014/chart" uri="{C3380CC4-5D6E-409C-BE32-E72D297353CC}">
              <c16:uniqueId val="{00000004-C63F-439F-B6D5-6AA51082604C}"/>
            </c:ext>
          </c:extLst>
        </c:ser>
        <c:ser>
          <c:idx val="5"/>
          <c:order val="5"/>
          <c:tx>
            <c:strRef>
              <c:f>'[28]IMVI-IND-001'!$C$41</c:f>
              <c:strCache>
                <c:ptCount val="1"/>
                <c:pt idx="0">
                  <c:v>Junio</c:v>
                </c:pt>
              </c:strCache>
              <c:extLst xmlns:c15="http://schemas.microsoft.com/office/drawing/2012/chart"/>
            </c:strRef>
          </c:tx>
          <c:spPr>
            <a:solidFill>
              <a:schemeClr val="accent4">
                <a:lumMod val="60000"/>
              </a:schemeClr>
            </a:solidFill>
            <a:ln>
              <a:noFill/>
            </a:ln>
            <a:effectLst/>
          </c:spPr>
          <c:invertIfNegative val="0"/>
          <c:cat>
            <c:strRef>
              <c:f>'[28]IMVI-IND-001'!$D$35:$I$35</c:f>
              <c:strCache>
                <c:ptCount val="6"/>
                <c:pt idx="4">
                  <c:v># Km carril de impacto intervenido</c:v>
                </c:pt>
                <c:pt idx="5">
                  <c:v># Km carril de impacto programados</c:v>
                </c:pt>
              </c:strCache>
            </c:strRef>
          </c:cat>
          <c:val>
            <c:numRef>
              <c:f>'[28]IMVI-IND-001'!$D$41:$I$41</c:f>
              <c:numCache>
                <c:formatCode>General</c:formatCode>
                <c:ptCount val="6"/>
                <c:pt idx="5">
                  <c:v>35.6</c:v>
                </c:pt>
              </c:numCache>
            </c:numRef>
          </c:val>
          <c:extLst xmlns:c15="http://schemas.microsoft.com/office/drawing/2012/chart">
            <c:ext xmlns:c16="http://schemas.microsoft.com/office/drawing/2014/chart" uri="{C3380CC4-5D6E-409C-BE32-E72D297353CC}">
              <c16:uniqueId val="{00000005-C63F-439F-B6D5-6AA51082604C}"/>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6"/>
                <c:order val="6"/>
                <c:tx>
                  <c:strRef>
                    <c:extLst>
                      <c:ext uri="{02D57815-91ED-43cb-92C2-25804820EDAC}">
                        <c15:formulaRef>
                          <c15:sqref>'IMVI-001'!$C$44:$G$44</c15:sqref>
                        </c15:formulaRef>
                      </c:ext>
                    </c:extLst>
                  </c:strRef>
                </c:tx>
                <c:spPr>
                  <a:solidFill>
                    <a:schemeClr val="accent6">
                      <a:lumMod val="80000"/>
                      <a:lumOff val="20000"/>
                    </a:schemeClr>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6-C63F-439F-B6D5-6AA51082604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'IMVI-001'!$C$42:$G$42</c15:sqref>
                        </c15:formulaRef>
                      </c:ext>
                    </c:extLst>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C63F-439F-B6D5-6AA51082604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'IMVI-001'!$C$43:$G$43</c15:sqref>
                        </c15:formulaRef>
                      </c:ext>
                    </c:extLst>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C63F-439F-B6D5-6AA51082604C}"/>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'[28]IMVI-IND-001'!$C$39</c:f>
              <c:strCache>
                <c:ptCount val="1"/>
                <c:pt idx="0">
                  <c:v>Abril</c:v>
                </c:pt>
              </c:strCache>
              <c:extLst xmlns:c15="http://schemas.microsoft.com/office/drawing/2012/chart"/>
            </c:strRef>
          </c:tx>
          <c:spPr>
            <a:solidFill>
              <a:schemeClr val="accent6">
                <a:lumMod val="60000"/>
              </a:schemeClr>
            </a:solidFill>
            <a:ln>
              <a:noFill/>
            </a:ln>
            <a:effectLst/>
          </c:spPr>
          <c:invertIfNegative val="0"/>
          <c:cat>
            <c:strRef>
              <c:f>'[28]IMVI-IND-001'!$D$35:$I$35</c:f>
              <c:strCache>
                <c:ptCount val="6"/>
                <c:pt idx="4">
                  <c:v># Km carril de impacto intervenido</c:v>
                </c:pt>
                <c:pt idx="5">
                  <c:v># Km carril de impacto programados</c:v>
                </c:pt>
              </c:strCache>
            </c:strRef>
          </c:cat>
          <c:val>
            <c:numRef>
              <c:f>'[28]IMVI-IND-001'!$D$39:$I$39</c:f>
              <c:numCache>
                <c:formatCode>General</c:formatCode>
                <c:ptCount val="6"/>
                <c:pt idx="5">
                  <c:v>31.81</c:v>
                </c:pt>
              </c:numCache>
            </c:numRef>
          </c:val>
          <c:extLst xmlns:c15="http://schemas.microsoft.com/office/drawing/2012/chart">
            <c:ext xmlns:c16="http://schemas.microsoft.com/office/drawing/2014/chart" uri="{C3380CC4-5D6E-409C-BE32-E72D297353CC}">
              <c16:uniqueId val="{00000000-CC3E-4741-A65D-B932B47DA32B}"/>
            </c:ext>
          </c:extLst>
        </c:ser>
        <c:ser>
          <c:idx val="4"/>
          <c:order val="4"/>
          <c:tx>
            <c:strRef>
              <c:f>'[28]IMVI-IND-001'!$C$40</c:f>
              <c:strCache>
                <c:ptCount val="1"/>
                <c:pt idx="0">
                  <c:v>Mayo</c:v>
                </c:pt>
              </c:strCache>
              <c:extLst xmlns:c15="http://schemas.microsoft.com/office/drawing/2012/chart"/>
            </c:strRef>
          </c:tx>
          <c:spPr>
            <a:solidFill>
              <a:schemeClr val="accent5">
                <a:lumMod val="60000"/>
              </a:schemeClr>
            </a:solidFill>
            <a:ln>
              <a:noFill/>
            </a:ln>
            <a:effectLst/>
          </c:spPr>
          <c:invertIfNegative val="0"/>
          <c:cat>
            <c:strRef>
              <c:f>'[28]IMVI-IND-001'!$D$35:$I$35</c:f>
              <c:strCache>
                <c:ptCount val="6"/>
                <c:pt idx="4">
                  <c:v># Km carril de impacto intervenido</c:v>
                </c:pt>
                <c:pt idx="5">
                  <c:v># Km carril de impacto programados</c:v>
                </c:pt>
              </c:strCache>
            </c:strRef>
          </c:cat>
          <c:val>
            <c:numRef>
              <c:f>'[28]IMVI-IND-001'!$D$40:$I$40</c:f>
              <c:numCache>
                <c:formatCode>General</c:formatCode>
                <c:ptCount val="6"/>
                <c:pt idx="5">
                  <c:v>35.799999999999997</c:v>
                </c:pt>
              </c:numCache>
            </c:numRef>
          </c:val>
          <c:extLst xmlns:c15="http://schemas.microsoft.com/office/drawing/2012/chart">
            <c:ext xmlns:c16="http://schemas.microsoft.com/office/drawing/2014/chart" uri="{C3380CC4-5D6E-409C-BE32-E72D297353CC}">
              <c16:uniqueId val="{00000001-CC3E-4741-A65D-B932B47DA32B}"/>
            </c:ext>
          </c:extLst>
        </c:ser>
        <c:ser>
          <c:idx val="5"/>
          <c:order val="5"/>
          <c:tx>
            <c:strRef>
              <c:f>'[28]IMVI-IND-001'!$C$41</c:f>
              <c:strCache>
                <c:ptCount val="1"/>
                <c:pt idx="0">
                  <c:v>Junio</c:v>
                </c:pt>
              </c:strCache>
              <c:extLst xmlns:c15="http://schemas.microsoft.com/office/drawing/2012/chart"/>
            </c:strRef>
          </c:tx>
          <c:spPr>
            <a:solidFill>
              <a:schemeClr val="accent4">
                <a:lumMod val="60000"/>
              </a:schemeClr>
            </a:solidFill>
            <a:ln>
              <a:noFill/>
            </a:ln>
            <a:effectLst/>
          </c:spPr>
          <c:invertIfNegative val="0"/>
          <c:cat>
            <c:strRef>
              <c:f>'[28]IMVI-IND-001'!$D$35:$I$35</c:f>
              <c:strCache>
                <c:ptCount val="6"/>
                <c:pt idx="4">
                  <c:v># Km carril de impacto intervenido</c:v>
                </c:pt>
                <c:pt idx="5">
                  <c:v># Km carril de impacto programados</c:v>
                </c:pt>
              </c:strCache>
            </c:strRef>
          </c:cat>
          <c:val>
            <c:numRef>
              <c:f>'[28]IMVI-IND-001'!$D$41:$I$41</c:f>
              <c:numCache>
                <c:formatCode>General</c:formatCode>
                <c:ptCount val="6"/>
                <c:pt idx="5">
                  <c:v>35.6</c:v>
                </c:pt>
              </c:numCache>
            </c:numRef>
          </c:val>
          <c:extLst xmlns:c15="http://schemas.microsoft.com/office/drawing/2012/chart">
            <c:ext xmlns:c16="http://schemas.microsoft.com/office/drawing/2014/chart" uri="{C3380CC4-5D6E-409C-BE32-E72D297353CC}">
              <c16:uniqueId val="{00000002-CC3E-4741-A65D-B932B47DA32B}"/>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ormulaRef>
                          <c15:sqref>'IMVI-001'!$D$35:$I$35</c15:sqref>
                        </c15:formulaRef>
                      </c:ext>
                    </c:extLst>
                    <c:strCache>
                      <c:ptCount val="6"/>
                      <c:pt idx="4">
                        <c:v># Km carril de impacto intervenido</c:v>
                      </c:pt>
                      <c:pt idx="5">
                        <c:v># Km carril de impacto programados</c:v>
                      </c:pt>
                    </c:strCache>
                  </c:strRef>
                </c:cat>
                <c:val>
                  <c:numRef>
                    <c:extLst>
                      <c:ext uri="{02D57815-91ED-43cb-92C2-25804820EDAC}">
                        <c15:formulaRef>
                          <c15:sqref>'IMVI-001'!$D$36:$I$36</c15:sqref>
                        </c15:formulaRef>
                      </c:ext>
                    </c:extLst>
                    <c:numCache>
                      <c:formatCode>General</c:formatCode>
                      <c:ptCount val="6"/>
                      <c:pt idx="4" formatCode="0.00">
                        <c:v>101.78</c:v>
                      </c:pt>
                      <c:pt idx="5" formatCode="0.00">
                        <c:v>101.78</c:v>
                      </c:pt>
                    </c:numCache>
                  </c:numRef>
                </c:val>
                <c:extLst>
                  <c:ext xmlns:c16="http://schemas.microsoft.com/office/drawing/2014/chart" uri="{C3380CC4-5D6E-409C-BE32-E72D297353CC}">
                    <c16:uniqueId val="{00000003-CC3E-4741-A65D-B932B47DA3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'IMVI-001'!$C$37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ormulaRef>
                          <c15:sqref>'IMVI-001'!$D$35:$I$35</c15:sqref>
                        </c15:formulaRef>
                      </c:ext>
                    </c:extLst>
                    <c:strCache>
                      <c:ptCount val="6"/>
                      <c:pt idx="4">
                        <c:v># Km carril de impacto intervenido</c:v>
                      </c:pt>
                      <c:pt idx="5">
                        <c:v># Km carril de impacto programados</c:v>
                      </c:pt>
                    </c:strCache>
                  </c:strRef>
                </c:cat>
                <c:val>
                  <c:numRef>
                    <c:extLst>
                      <c:ext xmlns:c15="http://schemas.microsoft.com/office/drawing/2012/chart" uri="{02D57815-91ED-43cb-92C2-25804820EDAC}">
                        <c15:formulaRef>
                          <c15:sqref>'IMVI-001'!$D$37:$I$37</c15:sqref>
                        </c15:formulaRef>
                      </c:ext>
                    </c:extLst>
                    <c:numCache>
                      <c:formatCode>General</c:formatCode>
                      <c:ptCount val="6"/>
                      <c:pt idx="4" formatCode="0.00">
                        <c:v>46.28</c:v>
                      </c:pt>
                      <c:pt idx="5" formatCode="0.00">
                        <c:v>46.28</c:v>
                      </c:pt>
                    </c:numCache>
                  </c:numRef>
                </c:val>
                <c:extLst xmlns:c15="http://schemas.microsoft.com/office/drawing/2012/chart">
                  <c:ext xmlns:c16="http://schemas.microsoft.com/office/drawing/2014/chart" uri="{C3380CC4-5D6E-409C-BE32-E72D297353CC}">
                    <c16:uniqueId val="{00000004-CC3E-4741-A65D-B932B47DA3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'IMVI-001'!$C$38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ormulaRef>
                          <c15:sqref>'IMVI-001'!$D$35:$I$35</c15:sqref>
                        </c15:formulaRef>
                      </c:ext>
                    </c:extLst>
                    <c:strCache>
                      <c:ptCount val="6"/>
                      <c:pt idx="4">
                        <c:v># Km carril de impacto intervenido</c:v>
                      </c:pt>
                      <c:pt idx="5">
                        <c:v># Km carril de impacto programados</c:v>
                      </c:pt>
                    </c:strCache>
                  </c:strRef>
                </c:cat>
                <c:val>
                  <c:numRef>
                    <c:extLst>
                      <c:ext xmlns:c15="http://schemas.microsoft.com/office/drawing/2012/chart" uri="{02D57815-91ED-43cb-92C2-25804820EDAC}">
                        <c15:formulaRef>
                          <c15:sqref>'IMVI-001'!$D$38:$I$38</c15:sqref>
                        </c15:formulaRef>
                      </c:ext>
                    </c:extLst>
                    <c:numCache>
                      <c:formatCode>General</c:formatCode>
                      <c:ptCount val="6"/>
                      <c:pt idx="4" formatCode="0.00">
                        <c:v>48.72</c:v>
                      </c:pt>
                      <c:pt idx="5" formatCode="0.00">
                        <c:v>48.72</c:v>
                      </c:pt>
                    </c:numCache>
                  </c:numRef>
                </c:val>
                <c:extLst xmlns:c15="http://schemas.microsoft.com/office/drawing/2012/chart">
                  <c:ext xmlns:c16="http://schemas.microsoft.com/office/drawing/2014/chart" uri="{C3380CC4-5D6E-409C-BE32-E72D297353CC}">
                    <c16:uniqueId val="{00000005-CC3E-4741-A65D-B932B47DA32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'IMVI-001'!$C$44:$G$44</c15:sqref>
                        </c15:formulaRef>
                      </c:ext>
                    </c:extLst>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CC3E-4741-A65D-B932B47DA32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'IMVI-001'!$C$42:$G$42</c15:sqref>
                        </c15:formulaRef>
                      </c:ext>
                    </c:extLst>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CC3E-4741-A65D-B932B47DA32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'IMVI-001'!$C$43:$G$43</c15:sqref>
                        </c15:formulaRef>
                      </c:ext>
                    </c:extLst>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CC3E-4741-A65D-B932B47DA32B}"/>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'[28]IMVI-IND-001'!$C$39</c:f>
              <c:strCache>
                <c:ptCount val="1"/>
                <c:pt idx="0">
                  <c:v>Abril</c:v>
                </c:pt>
              </c:strCache>
              <c:extLst xmlns:c15="http://schemas.microsoft.com/office/drawing/2012/chart"/>
            </c:strRef>
          </c:tx>
          <c:spPr>
            <a:solidFill>
              <a:schemeClr val="accent4"/>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'[32]IMVI-IND-001'!$D$39:$I$39</c15:sqref>
                  </c15:fullRef>
                </c:ext>
              </c:extLst>
              <c:f>'[0]IMVI-IND-001'!$H$39:$I$39</c:f>
              <c:numCache>
                <c:formatCode>General</c:formatCode>
                <c:ptCount val="2"/>
              </c:numCache>
            </c:numRef>
          </c:val>
          <c:extLst xmlns:c15="http://schemas.microsoft.com/office/drawing/2012/chart">
            <c:ext xmlns:c16="http://schemas.microsoft.com/office/drawing/2014/chart" uri="{C3380CC4-5D6E-409C-BE32-E72D297353CC}">
              <c16:uniqueId val="{00000000-58CC-475F-9A79-D42F2E335F6E}"/>
            </c:ext>
          </c:extLst>
        </c:ser>
        <c:ser>
          <c:idx val="4"/>
          <c:order val="4"/>
          <c:tx>
            <c:strRef>
              <c:f>'[28]IMVI-IND-001'!$C$40</c:f>
              <c:strCache>
                <c:ptCount val="1"/>
                <c:pt idx="0">
                  <c:v>Mayo</c:v>
                </c:pt>
              </c:strCache>
              <c:extLst xmlns:c15="http://schemas.microsoft.com/office/drawing/2012/chart"/>
            </c:strRef>
          </c:tx>
          <c:spPr>
            <a:solidFill>
              <a:schemeClr val="accent5"/>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'[32]IMVI-IND-001'!$D$40:$I$40</c15:sqref>
                  </c15:fullRef>
                </c:ext>
              </c:extLst>
              <c:f>'[0]IMVI-IND-001'!$H$40:$I$40</c:f>
              <c:numCache>
                <c:formatCode>General</c:formatCode>
                <c:ptCount val="2"/>
              </c:numCache>
            </c:numRef>
          </c:val>
          <c:extLst xmlns:c15="http://schemas.microsoft.com/office/drawing/2012/chart">
            <c:ext xmlns:c16="http://schemas.microsoft.com/office/drawing/2014/chart" uri="{C3380CC4-5D6E-409C-BE32-E72D297353CC}">
              <c16:uniqueId val="{00000001-58CC-475F-9A79-D42F2E335F6E}"/>
            </c:ext>
          </c:extLst>
        </c:ser>
        <c:ser>
          <c:idx val="5"/>
          <c:order val="5"/>
          <c:tx>
            <c:strRef>
              <c:f>'[28]IMVI-IND-001'!$C$41</c:f>
              <c:strCache>
                <c:ptCount val="1"/>
                <c:pt idx="0">
                  <c:v>Junio</c:v>
                </c:pt>
              </c:strCache>
              <c:extLst xmlns:c15="http://schemas.microsoft.com/office/drawing/2012/chart"/>
            </c:strRef>
          </c:tx>
          <c:spPr>
            <a:solidFill>
              <a:schemeClr val="accent6"/>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'[32]IMVI-IND-001'!$D$41:$I$41</c15:sqref>
                  </c15:fullRef>
                </c:ext>
              </c:extLst>
              <c:f>'[0]IMVI-IND-001'!$H$41:$I$41</c:f>
              <c:numCache>
                <c:formatCode>General</c:formatCode>
                <c:ptCount val="2"/>
              </c:numCache>
            </c:numRef>
          </c:val>
          <c:extLst xmlns:c15="http://schemas.microsoft.com/office/drawing/2012/chart">
            <c:ext xmlns:c16="http://schemas.microsoft.com/office/drawing/2014/chart" uri="{C3380CC4-5D6E-409C-BE32-E72D297353CC}">
              <c16:uniqueId val="{00000002-58CC-475F-9A79-D42F2E335F6E}"/>
            </c:ext>
          </c:extLst>
        </c:ser>
        <c:ser>
          <c:idx val="6"/>
          <c:order val="6"/>
          <c:tx>
            <c:strRef>
              <c:f>'[28]IMVI-IND-001'!$C$42</c:f>
              <c:strCache>
                <c:ptCount val="1"/>
                <c:pt idx="0">
                  <c:v>Julio</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'[32]IMVI-IND-001'!$D$42:$I$42</c15:sqref>
                  </c15:fullRef>
                </c:ext>
              </c:extLst>
              <c:f>'[0]IMVI-IND-001'!$H$42:$I$42</c:f>
              <c:numCache>
                <c:formatCode>General</c:formatCode>
                <c:ptCount val="2"/>
              </c:numCache>
            </c:numRef>
          </c:val>
          <c:extLst xmlns:c15="http://schemas.microsoft.com/office/drawing/2012/chart">
            <c:ext xmlns:c16="http://schemas.microsoft.com/office/drawing/2014/chart" uri="{C3380CC4-5D6E-409C-BE32-E72D297353CC}">
              <c16:uniqueId val="{00000003-58CC-475F-9A79-D42F2E335F6E}"/>
            </c:ext>
          </c:extLst>
        </c:ser>
        <c:ser>
          <c:idx val="7"/>
          <c:order val="7"/>
          <c:tx>
            <c:strRef>
              <c:f>'[28]IMVI-IND-001'!$C$43</c:f>
              <c:strCache>
                <c:ptCount val="1"/>
                <c:pt idx="0">
                  <c:v>Agosto</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'[32]IMVI-IND-001'!$D$43:$I$43</c15:sqref>
                  </c15:fullRef>
                </c:ext>
              </c:extLst>
              <c:f>'[0]IMVI-IND-001'!$H$43:$I$43</c:f>
              <c:numCache>
                <c:formatCode>General</c:formatCode>
                <c:ptCount val="2"/>
              </c:numCache>
            </c:numRef>
          </c:val>
          <c:extLst xmlns:c15="http://schemas.microsoft.com/office/drawing/2012/chart">
            <c:ext xmlns:c16="http://schemas.microsoft.com/office/drawing/2014/chart" uri="{C3380CC4-5D6E-409C-BE32-E72D297353CC}">
              <c16:uniqueId val="{00000004-58CC-475F-9A79-D42F2E335F6E}"/>
            </c:ext>
          </c:extLst>
        </c:ser>
        <c:ser>
          <c:idx val="8"/>
          <c:order val="8"/>
          <c:tx>
            <c:strRef>
              <c:f>'[28]IMVI-IND-001'!$C$44</c:f>
              <c:strCache>
                <c:ptCount val="1"/>
                <c:pt idx="0">
                  <c:v>Septiembre</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'[32]IMVI-IND-001'!$D$44:$I$44</c15:sqref>
                  </c15:fullRef>
                </c:ext>
              </c:extLst>
              <c:f>'[0]IMVI-IND-001'!$H$44:$I$44</c:f>
              <c:numCache>
                <c:formatCode>General</c:formatCode>
                <c:ptCount val="2"/>
              </c:numCache>
            </c:numRef>
          </c:val>
          <c:extLst xmlns:c15="http://schemas.microsoft.com/office/drawing/2012/chart">
            <c:ext xmlns:c16="http://schemas.microsoft.com/office/drawing/2014/chart" uri="{C3380CC4-5D6E-409C-BE32-E72D297353CC}">
              <c16:uniqueId val="{00000005-58CC-475F-9A79-D42F2E335F6E}"/>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'IMVI-001'!$C$36</c15:sqref>
                        </c15:formulaRef>
                      </c:ext>
                    </c:extLst>
                    <c:strCache>
                      <c:ptCount val="1"/>
                      <c:pt idx="0">
                        <c:v>Enero</c:v>
                      </c:pt>
                    </c:strCache>
                  </c:strRef>
                </c:tx>
                <c:spPr>
                  <a:solidFill>
                    <a:schemeClr val="accent1"/>
                  </a:solidFill>
                  <a:ln>
                    <a:noFill/>
                  </a:ln>
                  <a:effectLst/>
                </c:spPr>
                <c:invertIfNegative val="0"/>
                <c:cat>
                  <c:strRef>
                    <c:extLst>
                      <c:ext uri="{02D57815-91ED-43cb-92C2-25804820EDAC}">
                        <c15:fullRef>
                          <c15:sqref>'IMVI-001'!$D$35:$I$35</c15:sqref>
                        </c15:fullRef>
                        <c15:formulaRef>
                          <c15:sqref>'IMVI-001'!$H$35:$I$35</c15:sqref>
                        </c15:formulaRef>
                      </c:ext>
                    </c:extLst>
                    <c:strCache>
                      <c:ptCount val="2"/>
                      <c:pt idx="0">
                        <c:v># Km carril de impacto intervenido</c:v>
                      </c:pt>
                      <c:pt idx="1">
                        <c:v># Km carril de impacto programados</c:v>
                      </c:pt>
                    </c:strCache>
                  </c:strRef>
                </c:cat>
                <c:val>
                  <c:numRef>
                    <c:extLst>
                      <c:ext uri="{02D57815-91ED-43cb-92C2-25804820EDAC}">
                        <c15:fullRef>
                          <c15:sqref>'IMVI-001'!$D$36:$I$36</c15:sqref>
                        </c15:fullRef>
                        <c15:formulaRef>
                          <c15:sqref>'IMVI-001'!$H$36:$I$36</c15:sqref>
                        </c15:formulaRef>
                      </c:ext>
                    </c:extLst>
                    <c:numCache>
                      <c:formatCode>General</c:formatCode>
                      <c:ptCount val="2"/>
                      <c:pt idx="0" formatCode="0.00">
                        <c:v>101.78</c:v>
                      </c:pt>
                      <c:pt idx="1" formatCode="0.00">
                        <c:v>101.78</c:v>
                      </c:pt>
                    </c:numCache>
                  </c:numRef>
                </c:val>
                <c:extLst>
                  <c:ext xmlns:c16="http://schemas.microsoft.com/office/drawing/2014/chart" uri="{C3380CC4-5D6E-409C-BE32-E72D297353CC}">
                    <c16:uniqueId val="{00000006-58CC-475F-9A79-D42F2E335F6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'IMVI-001'!$C$37</c15:sqref>
                        </c15:formulaRef>
                      </c:ext>
                    </c:extLst>
                    <c:strCache>
                      <c:ptCount val="1"/>
                      <c:pt idx="0">
                        <c:v>Febrero</c:v>
                      </c:pt>
                    </c:strCache>
                  </c:strRef>
                </c:tx>
                <c:spPr>
                  <a:solidFill>
                    <a:schemeClr val="accent2"/>
                  </a:solidFill>
                  <a:ln>
                    <a:noFill/>
                  </a:ln>
                  <a:effectLst/>
                </c:spPr>
                <c:invertIfNegative val="0"/>
                <c:cat>
                  <c:strRef>
                    <c:extLst>
                      <c:ext xmlns:c15="http://schemas.microsoft.com/office/drawing/2012/chart" uri="{02D57815-91ED-43cb-92C2-25804820EDAC}">
                        <c15:fullRef>
                          <c15:sqref>'IMVI-001'!$D$35:$I$35</c15:sqref>
                        </c15:fullRef>
                        <c15:formulaRef>
                          <c15:sqref>'IMVI-001'!$H$35:$I$35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'IMVI-001'!$D$37:$I$37</c15:sqref>
                        </c15:fullRef>
                        <c15:formulaRef>
                          <c15:sqref>'IMVI-001'!$H$37:$I$37</c15:sqref>
                        </c15:formulaRef>
                      </c:ext>
                    </c:extLst>
                    <c:numCache>
                      <c:formatCode>General</c:formatCode>
                      <c:ptCount val="2"/>
                      <c:pt idx="0" formatCode="0.00">
                        <c:v>46.28</c:v>
                      </c:pt>
                      <c:pt idx="1" formatCode="0.00">
                        <c:v>46.28</c:v>
                      </c:pt>
                    </c:numCache>
                  </c:numRef>
                </c:val>
                <c:extLst xmlns:c15="http://schemas.microsoft.com/office/drawing/2012/chart">
                  <c:ext xmlns:c16="http://schemas.microsoft.com/office/drawing/2014/chart" uri="{C3380CC4-5D6E-409C-BE32-E72D297353CC}">
                    <c16:uniqueId val="{00000007-58CC-475F-9A79-D42F2E335F6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'IMVI-001'!$C$38</c15:sqref>
                        </c15:formulaRef>
                      </c:ext>
                    </c:extLst>
                    <c:strCache>
                      <c:ptCount val="1"/>
                      <c:pt idx="0">
                        <c:v>Marzo</c:v>
                      </c:pt>
                    </c:strCache>
                  </c:strRef>
                </c:tx>
                <c:spPr>
                  <a:solidFill>
                    <a:schemeClr val="accent3"/>
                  </a:solidFill>
                  <a:ln>
                    <a:noFill/>
                  </a:ln>
                  <a:effectLst/>
                </c:spPr>
                <c:invertIfNegative val="0"/>
                <c:cat>
                  <c:strRef>
                    <c:extLst>
                      <c:ext xmlns:c15="http://schemas.microsoft.com/office/drawing/2012/chart" uri="{02D57815-91ED-43cb-92C2-25804820EDAC}">
                        <c15:fullRef>
                          <c15:sqref>'IMVI-001'!$D$35:$I$35</c15:sqref>
                        </c15:fullRef>
                        <c15:formulaRef>
                          <c15:sqref>'IMVI-001'!$H$35:$I$35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'IMVI-001'!$D$38:$I$38</c15:sqref>
                        </c15:fullRef>
                        <c15:formulaRef>
                          <c15:sqref>'IMVI-001'!$H$38:$I$38</c15:sqref>
                        </c15:formulaRef>
                      </c:ext>
                    </c:extLst>
                    <c:numCache>
                      <c:formatCode>General</c:formatCode>
                      <c:ptCount val="2"/>
                      <c:pt idx="0" formatCode="0.00">
                        <c:v>48.72</c:v>
                      </c:pt>
                      <c:pt idx="1" formatCode="0.00">
                        <c:v>48.72</c:v>
                      </c:pt>
                    </c:numCache>
                  </c:numRef>
                </c:val>
                <c:extLst xmlns:c15="http://schemas.microsoft.com/office/drawing/2012/chart">
                  <c:ext xmlns:c16="http://schemas.microsoft.com/office/drawing/2014/chart" uri="{C3380CC4-5D6E-409C-BE32-E72D297353CC}">
                    <c16:uniqueId val="{00000008-58CC-475F-9A79-D42F2E335F6E}"/>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'[28]IMVI-IND-001'!$C$39</c:f>
              <c:strCache>
                <c:ptCount val="1"/>
                <c:pt idx="0">
                  <c:v>Abril</c:v>
                </c:pt>
              </c:strCache>
              <c:extLst xmlns:c15="http://schemas.microsoft.com/office/drawing/2012/chart"/>
            </c:strRef>
          </c:tx>
          <c:spPr>
            <a:solidFill>
              <a:schemeClr val="accent4"/>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'[32]IMVI-IND-001'!$D$39:$I$39</c15:sqref>
                  </c15:fullRef>
                </c:ext>
              </c:extLst>
              <c:f>'[0]IMVI-IND-001'!$H$39:$I$39</c:f>
              <c:numCache>
                <c:formatCode>General</c:formatCode>
                <c:ptCount val="2"/>
              </c:numCache>
            </c:numRef>
          </c:val>
          <c:extLst xmlns:c15="http://schemas.microsoft.com/office/drawing/2012/chart">
            <c:ext xmlns:c16="http://schemas.microsoft.com/office/drawing/2014/chart" uri="{C3380CC4-5D6E-409C-BE32-E72D297353CC}">
              <c16:uniqueId val="{00000000-FDF3-4AAC-B7A5-ED0D45A94816}"/>
            </c:ext>
          </c:extLst>
        </c:ser>
        <c:ser>
          <c:idx val="4"/>
          <c:order val="4"/>
          <c:tx>
            <c:strRef>
              <c:f>'[28]IMVI-IND-001'!$C$40</c:f>
              <c:strCache>
                <c:ptCount val="1"/>
                <c:pt idx="0">
                  <c:v>Mayo</c:v>
                </c:pt>
              </c:strCache>
              <c:extLst xmlns:c15="http://schemas.microsoft.com/office/drawing/2012/chart"/>
            </c:strRef>
          </c:tx>
          <c:spPr>
            <a:solidFill>
              <a:schemeClr val="accent5"/>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'[32]IMVI-IND-001'!$D$40:$I$40</c15:sqref>
                  </c15:fullRef>
                </c:ext>
              </c:extLst>
              <c:f>'[0]IMVI-IND-001'!$H$40:$I$40</c:f>
              <c:numCache>
                <c:formatCode>General</c:formatCode>
                <c:ptCount val="2"/>
              </c:numCache>
            </c:numRef>
          </c:val>
          <c:extLst xmlns:c15="http://schemas.microsoft.com/office/drawing/2012/chart">
            <c:ext xmlns:c16="http://schemas.microsoft.com/office/drawing/2014/chart" uri="{C3380CC4-5D6E-409C-BE32-E72D297353CC}">
              <c16:uniqueId val="{00000001-FDF3-4AAC-B7A5-ED0D45A94816}"/>
            </c:ext>
          </c:extLst>
        </c:ser>
        <c:ser>
          <c:idx val="5"/>
          <c:order val="5"/>
          <c:tx>
            <c:strRef>
              <c:f>'[28]IMVI-IND-001'!$C$41</c:f>
              <c:strCache>
                <c:ptCount val="1"/>
                <c:pt idx="0">
                  <c:v>Junio</c:v>
                </c:pt>
              </c:strCache>
              <c:extLst xmlns:c15="http://schemas.microsoft.com/office/drawing/2012/chart"/>
            </c:strRef>
          </c:tx>
          <c:spPr>
            <a:solidFill>
              <a:schemeClr val="accent6"/>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'[32]IMVI-IND-001'!$D$41:$I$41</c15:sqref>
                  </c15:fullRef>
                </c:ext>
              </c:extLst>
              <c:f>'[0]IMVI-IND-001'!$H$41:$I$41</c:f>
              <c:numCache>
                <c:formatCode>General</c:formatCode>
                <c:ptCount val="2"/>
              </c:numCache>
            </c:numRef>
          </c:val>
          <c:extLst xmlns:c15="http://schemas.microsoft.com/office/drawing/2012/chart">
            <c:ext xmlns:c16="http://schemas.microsoft.com/office/drawing/2014/chart" uri="{C3380CC4-5D6E-409C-BE32-E72D297353CC}">
              <c16:uniqueId val="{00000002-FDF3-4AAC-B7A5-ED0D45A94816}"/>
            </c:ext>
          </c:extLst>
        </c:ser>
        <c:ser>
          <c:idx val="6"/>
          <c:order val="6"/>
          <c:tx>
            <c:strRef>
              <c:f>'[28]IMVI-IND-001'!$C$42</c:f>
              <c:strCache>
                <c:ptCount val="1"/>
                <c:pt idx="0">
                  <c:v>Julio</c:v>
                </c:pt>
              </c:strCache>
              <c:extLst xmlns:c15="http://schemas.microsoft.com/office/drawing/2012/chart"/>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'[32]IMVI-IND-001'!$D$42:$I$42</c15:sqref>
                  </c15:fullRef>
                </c:ext>
              </c:extLst>
              <c:f>'[0]IMVI-IND-001'!$H$42:$I$42</c:f>
              <c:numCache>
                <c:formatCode>General</c:formatCode>
                <c:ptCount val="2"/>
              </c:numCache>
            </c:numRef>
          </c:val>
          <c:extLst xmlns:c15="http://schemas.microsoft.com/office/drawing/2012/chart">
            <c:ext xmlns:c16="http://schemas.microsoft.com/office/drawing/2014/chart" uri="{C3380CC4-5D6E-409C-BE32-E72D297353CC}">
              <c16:uniqueId val="{00000003-FDF3-4AAC-B7A5-ED0D45A94816}"/>
            </c:ext>
          </c:extLst>
        </c:ser>
        <c:ser>
          <c:idx val="7"/>
          <c:order val="7"/>
          <c:tx>
            <c:strRef>
              <c:f>'[28]IMVI-IND-001'!$C$43</c:f>
              <c:strCache>
                <c:ptCount val="1"/>
                <c:pt idx="0">
                  <c:v>Agosto</c:v>
                </c:pt>
              </c:strCache>
              <c:extLst xmlns:c15="http://schemas.microsoft.com/office/drawing/2012/chart"/>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'[32]IMVI-IND-001'!$D$43:$I$43</c15:sqref>
                  </c15:fullRef>
                </c:ext>
              </c:extLst>
              <c:f>'[0]IMVI-IND-001'!$H$43:$I$43</c:f>
              <c:numCache>
                <c:formatCode>General</c:formatCode>
                <c:ptCount val="2"/>
              </c:numCache>
            </c:numRef>
          </c:val>
          <c:extLst xmlns:c15="http://schemas.microsoft.com/office/drawing/2012/chart">
            <c:ext xmlns:c16="http://schemas.microsoft.com/office/drawing/2014/chart" uri="{C3380CC4-5D6E-409C-BE32-E72D297353CC}">
              <c16:uniqueId val="{00000004-FDF3-4AAC-B7A5-ED0D45A94816}"/>
            </c:ext>
          </c:extLst>
        </c:ser>
        <c:ser>
          <c:idx val="8"/>
          <c:order val="8"/>
          <c:tx>
            <c:strRef>
              <c:f>'[28]IMVI-IND-001'!$C$44</c:f>
              <c:strCache>
                <c:ptCount val="1"/>
                <c:pt idx="0">
                  <c:v>Septiembre</c:v>
                </c:pt>
              </c:strCache>
              <c:extLst xmlns:c15="http://schemas.microsoft.com/office/drawing/2012/chart"/>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'[32]IMVI-IND-001'!$D$44:$I$44</c15:sqref>
                  </c15:fullRef>
                </c:ext>
              </c:extLst>
              <c:f>'[0]IMVI-IND-001'!$H$44:$I$44</c:f>
              <c:numCache>
                <c:formatCode>General</c:formatCode>
                <c:ptCount val="2"/>
              </c:numCache>
            </c:numRef>
          </c:val>
          <c:extLst xmlns:c15="http://schemas.microsoft.com/office/drawing/2012/chart">
            <c:ext xmlns:c16="http://schemas.microsoft.com/office/drawing/2014/chart" uri="{C3380CC4-5D6E-409C-BE32-E72D297353CC}">
              <c16:uniqueId val="{00000005-FDF3-4AAC-B7A5-ED0D45A94816}"/>
            </c:ext>
          </c:extLst>
        </c:ser>
        <c:ser>
          <c:idx val="9"/>
          <c:order val="9"/>
          <c:tx>
            <c:strRef>
              <c:f>'[28]IMVI-IND-001'!$C$45</c:f>
              <c:strCache>
                <c:ptCount val="1"/>
                <c:pt idx="0">
                  <c:v>Octubre</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'[32]IMVI-IND-001'!$D$45:$I$45</c15:sqref>
                  </c15:fullRef>
                </c:ext>
              </c:extLst>
              <c:f>'[0]IMVI-IND-001'!$H$45:$I$45</c:f>
              <c:numCache>
                <c:formatCode>General</c:formatCode>
                <c:ptCount val="2"/>
              </c:numCache>
            </c:numRef>
          </c:val>
          <c:extLst>
            <c:ext xmlns:c16="http://schemas.microsoft.com/office/drawing/2014/chart" uri="{C3380CC4-5D6E-409C-BE32-E72D297353CC}">
              <c16:uniqueId val="{00000006-FDF3-4AAC-B7A5-ED0D45A94816}"/>
            </c:ext>
          </c:extLst>
        </c:ser>
        <c:ser>
          <c:idx val="10"/>
          <c:order val="10"/>
          <c:tx>
            <c:strRef>
              <c:f>'[28]IMVI-IND-001'!$C$46</c:f>
              <c:strCache>
                <c:ptCount val="1"/>
                <c:pt idx="0">
                  <c:v>Noviembre</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'[32]IMVI-IND-001'!$D$46:$I$46</c15:sqref>
                  </c15:fullRef>
                </c:ext>
              </c:extLst>
              <c:f>'[0]IMVI-IND-001'!$H$46:$I$46</c:f>
              <c:numCache>
                <c:formatCode>General</c:formatCode>
                <c:ptCount val="2"/>
              </c:numCache>
            </c:numRef>
          </c:val>
          <c:extLst>
            <c:ext xmlns:c16="http://schemas.microsoft.com/office/drawing/2014/chart" uri="{C3380CC4-5D6E-409C-BE32-E72D297353CC}">
              <c16:uniqueId val="{00000007-FDF3-4AAC-B7A5-ED0D45A94816}"/>
            </c:ext>
          </c:extLst>
        </c:ser>
        <c:ser>
          <c:idx val="11"/>
          <c:order val="11"/>
          <c:tx>
            <c:strRef>
              <c:f>'[28]IMVI-IND-001'!$C$47</c:f>
              <c:strCache>
                <c:ptCount val="1"/>
                <c:pt idx="0">
                  <c:v>Diciembre</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'[32]IMVI-IND-001'!$D$35:$I$35</c15:sqref>
                  </c15:fullRef>
                </c:ext>
              </c:extLst>
              <c:f>'[0]IMVI-IND-001'!$H$35:$I$35</c:f>
              <c:strCache>
                <c:ptCount val="2"/>
              </c:strCache>
            </c:strRef>
          </c:cat>
          <c:val>
            <c:numRef>
              <c:extLst>
                <c:ext xmlns:c15="http://schemas.microsoft.com/office/drawing/2012/chart" uri="{02D57815-91ED-43cb-92C2-25804820EDAC}">
                  <c15:fullRef>
                    <c15:sqref>'[32]IMVI-IND-001'!$D$47:$I$47</c15:sqref>
                  </c15:fullRef>
                </c:ext>
              </c:extLst>
              <c:f>'[0]IMVI-IND-001'!$H$47:$I$47</c:f>
              <c:numCache>
                <c:formatCode>General</c:formatCode>
                <c:ptCount val="2"/>
              </c:numCache>
            </c:numRef>
          </c:val>
          <c:extLst>
            <c:ext xmlns:c16="http://schemas.microsoft.com/office/drawing/2014/chart" uri="{C3380CC4-5D6E-409C-BE32-E72D297353CC}">
              <c16:uniqueId val="{00000008-FDF3-4AAC-B7A5-ED0D45A94816}"/>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'IMVI-001'!$C$36</c15:sqref>
                        </c15:formulaRef>
                      </c:ext>
                    </c:extLst>
                    <c:strCache>
                      <c:ptCount val="1"/>
                      <c:pt idx="0">
                        <c:v>Enero</c:v>
                      </c:pt>
                    </c:strCache>
                  </c:strRef>
                </c:tx>
                <c:spPr>
                  <a:solidFill>
                    <a:schemeClr val="accent1"/>
                  </a:solidFill>
                  <a:ln>
                    <a:noFill/>
                  </a:ln>
                  <a:effectLst/>
                </c:spPr>
                <c:invertIfNegative val="0"/>
                <c:cat>
                  <c:strRef>
                    <c:extLst>
                      <c:ext uri="{02D57815-91ED-43cb-92C2-25804820EDAC}">
                        <c15:fullRef>
                          <c15:sqref>'IMVI-001'!$D$35:$I$35</c15:sqref>
                        </c15:fullRef>
                        <c15:formulaRef>
                          <c15:sqref>'IMVI-001'!$H$35:$I$35</c15:sqref>
                        </c15:formulaRef>
                      </c:ext>
                    </c:extLst>
                    <c:strCache>
                      <c:ptCount val="2"/>
                      <c:pt idx="0">
                        <c:v># Km carril de impacto intervenido</c:v>
                      </c:pt>
                      <c:pt idx="1">
                        <c:v># Km carril de impacto programados</c:v>
                      </c:pt>
                    </c:strCache>
                  </c:strRef>
                </c:cat>
                <c:val>
                  <c:numRef>
                    <c:extLst>
                      <c:ext uri="{02D57815-91ED-43cb-92C2-25804820EDAC}">
                        <c15:fullRef>
                          <c15:sqref>'IMVI-001'!$D$36:$I$36</c15:sqref>
                        </c15:fullRef>
                        <c15:formulaRef>
                          <c15:sqref>'IMVI-001'!$H$36:$I$36</c15:sqref>
                        </c15:formulaRef>
                      </c:ext>
                    </c:extLst>
                    <c:numCache>
                      <c:formatCode>General</c:formatCode>
                      <c:ptCount val="2"/>
                      <c:pt idx="0" formatCode="0.00">
                        <c:v>101.78</c:v>
                      </c:pt>
                      <c:pt idx="1" formatCode="0.00">
                        <c:v>101.78</c:v>
                      </c:pt>
                    </c:numCache>
                  </c:numRef>
                </c:val>
                <c:extLst>
                  <c:ext xmlns:c16="http://schemas.microsoft.com/office/drawing/2014/chart" uri="{C3380CC4-5D6E-409C-BE32-E72D297353CC}">
                    <c16:uniqueId val="{00000009-FDF3-4AAC-B7A5-ED0D45A9481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'IMVI-001'!$C$37</c15:sqref>
                        </c15:formulaRef>
                      </c:ext>
                    </c:extLst>
                    <c:strCache>
                      <c:ptCount val="1"/>
                      <c:pt idx="0">
                        <c:v>Febrero</c:v>
                      </c:pt>
                    </c:strCache>
                  </c:strRef>
                </c:tx>
                <c:spPr>
                  <a:solidFill>
                    <a:schemeClr val="accent2"/>
                  </a:solidFill>
                  <a:ln>
                    <a:noFill/>
                  </a:ln>
                  <a:effectLst/>
                </c:spPr>
                <c:invertIfNegative val="0"/>
                <c:cat>
                  <c:strRef>
                    <c:extLst>
                      <c:ext xmlns:c15="http://schemas.microsoft.com/office/drawing/2012/chart" uri="{02D57815-91ED-43cb-92C2-25804820EDAC}">
                        <c15:fullRef>
                          <c15:sqref>'IMVI-001'!$D$35:$I$35</c15:sqref>
                        </c15:fullRef>
                        <c15:formulaRef>
                          <c15:sqref>'IMVI-001'!$H$35:$I$35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'IMVI-001'!$D$37:$I$37</c15:sqref>
                        </c15:fullRef>
                        <c15:formulaRef>
                          <c15:sqref>'IMVI-001'!$H$37:$I$37</c15:sqref>
                        </c15:formulaRef>
                      </c:ext>
                    </c:extLst>
                    <c:numCache>
                      <c:formatCode>General</c:formatCode>
                      <c:ptCount val="2"/>
                      <c:pt idx="0" formatCode="0.00">
                        <c:v>46.28</c:v>
                      </c:pt>
                      <c:pt idx="1" formatCode="0.00">
                        <c:v>46.28</c:v>
                      </c:pt>
                    </c:numCache>
                  </c:numRef>
                </c:val>
                <c:extLst xmlns:c15="http://schemas.microsoft.com/office/drawing/2012/chart">
                  <c:ext xmlns:c16="http://schemas.microsoft.com/office/drawing/2014/chart" uri="{C3380CC4-5D6E-409C-BE32-E72D297353CC}">
                    <c16:uniqueId val="{0000000A-FDF3-4AAC-B7A5-ED0D45A948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'IMVI-001'!$C$38</c15:sqref>
                        </c15:formulaRef>
                      </c:ext>
                    </c:extLst>
                    <c:strCache>
                      <c:ptCount val="1"/>
                      <c:pt idx="0">
                        <c:v>Marzo</c:v>
                      </c:pt>
                    </c:strCache>
                  </c:strRef>
                </c:tx>
                <c:spPr>
                  <a:solidFill>
                    <a:schemeClr val="accent3"/>
                  </a:solidFill>
                  <a:ln>
                    <a:noFill/>
                  </a:ln>
                  <a:effectLst/>
                </c:spPr>
                <c:invertIfNegative val="0"/>
                <c:cat>
                  <c:strRef>
                    <c:extLst>
                      <c:ext xmlns:c15="http://schemas.microsoft.com/office/drawing/2012/chart" uri="{02D57815-91ED-43cb-92C2-25804820EDAC}">
                        <c15:fullRef>
                          <c15:sqref>'IMVI-001'!$D$35:$I$35</c15:sqref>
                        </c15:fullRef>
                        <c15:formulaRef>
                          <c15:sqref>'IMVI-001'!$H$35:$I$35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'IMVI-001'!$D$38:$I$38</c15:sqref>
                        </c15:fullRef>
                        <c15:formulaRef>
                          <c15:sqref>'IMVI-001'!$H$38:$I$38</c15:sqref>
                        </c15:formulaRef>
                      </c:ext>
                    </c:extLst>
                    <c:numCache>
                      <c:formatCode>General</c:formatCode>
                      <c:ptCount val="2"/>
                      <c:pt idx="0" formatCode="0.00">
                        <c:v>48.72</c:v>
                      </c:pt>
                      <c:pt idx="1" formatCode="0.00">
                        <c:v>48.72</c:v>
                      </c:pt>
                    </c:numCache>
                  </c:numRef>
                </c:val>
                <c:extLst xmlns:c15="http://schemas.microsoft.com/office/drawing/2012/chart">
                  <c:ext xmlns:c16="http://schemas.microsoft.com/office/drawing/2014/chart" uri="{C3380CC4-5D6E-409C-BE32-E72D297353CC}">
                    <c16:uniqueId val="{0000000B-FDF3-4AAC-B7A5-ED0D45A94816}"/>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Poblacion Satisfecha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'IMVI-002'!$J$36</c:f>
              <c:strCache>
                <c:ptCount val="1"/>
                <c:pt idx="0">
                  <c:v>% de población satisfecha</c:v>
                </c:pt>
              </c:strCache>
            </c:strRef>
          </c:tx>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'IMVI-002'!$C$37:$C$41</c:f>
              <c:strCache>
                <c:ptCount val="2"/>
                <c:pt idx="1">
                  <c:v>Trimestre I</c:v>
                </c:pt>
              </c:strCache>
            </c:strRef>
          </c:cat>
          <c:val>
            <c:numRef>
              <c:f>'IMVI-002'!$J$37:$J$41</c:f>
              <c:numCache>
                <c:formatCode>0%</c:formatCode>
                <c:ptCount val="2"/>
                <c:pt idx="1">
                  <c:v>0.94</c:v>
                </c:pt>
              </c:numCache>
            </c:numRef>
          </c:val>
          <c:extLst>
            <c:ext xmlns:c16="http://schemas.microsoft.com/office/drawing/2014/chart" uri="{C3380CC4-5D6E-409C-BE32-E72D297353CC}">
              <c16:uniqueId val="{00000000-B1A7-4E3E-A9ED-38D707FF67EB}"/>
            </c:ext>
          </c:extLst>
        </c:ser>
        <c:dLbls>
          <c:dLblPos val="outEnd"/>
          <c:showLegendKey val="0"/>
          <c:showVal val="1"/>
          <c:showCatName val="0"/>
          <c:showSerName val="0"/>
          <c:showPercent val="0"/>
          <c:showBubbleSize val="0"/>
        </c:dLbls>
        <c:gapWidth val="100"/>
        <c:overlap val="-24"/>
        <c:axId val="1991369776"/>
        <c:axId val="1991370192"/>
        <c:extLst>
          <c:ext xmlns:c15="http://schemas.microsoft.com/office/drawing/2012/chart" uri="{02D57815-91ED-43cb-92C2-25804820EDAC}">
            <c15:filteredBarSeries>
              <c15:ser>
                <c:idx val="0"/>
                <c:order val="0"/>
                <c:tx>
                  <c:strRef>
                    <c:extLst>
                      <c:ext uri="{02D57815-91ED-43cb-92C2-25804820EDAC}">
                        <c15:formulaRef>
                          <c15:sqref>'IMVI-002'!$D$36</c15:sqref>
                        </c15:formulaRef>
                      </c:ext>
                    </c:extLst>
                    <c:strCache>
                      <c:ptCount val="1"/>
                    </c:strCache>
                  </c:strRef>
                </c:tx>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'IMVI-002'!$C$37:$C$41</c15:sqref>
                        </c15:formulaRef>
                      </c:ext>
                    </c:extLst>
                    <c:strCache>
                      <c:ptCount val="2"/>
                      <c:pt idx="1">
                        <c:v>Trimestre I</c:v>
                      </c:pt>
                    </c:strCache>
                  </c:strRef>
                </c:cat>
                <c:val>
                  <c:numRef>
                    <c:extLst>
                      <c:ext uri="{02D57815-91ED-43cb-92C2-25804820EDAC}">
                        <c15:formulaRef>
                          <c15:sqref>'IMVI-002'!$D$37:$D$41</c15:sqref>
                        </c15:formulaRef>
                      </c:ext>
                    </c:extLst>
                    <c:numCache>
                      <c:formatCode>General</c:formatCode>
                      <c:ptCount val="2"/>
                    </c:numCache>
                  </c:numRef>
                </c:val>
                <c:extLst>
                  <c:ext xmlns:c16="http://schemas.microsoft.com/office/drawing/2014/chart" uri="{C3380CC4-5D6E-409C-BE32-E72D297353CC}">
                    <c16:uniqueId val="{00000001-B1A7-4E3E-A9ED-38D707FF67E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'IMVI-002'!$E$36</c15:sqref>
                        </c15:formulaRef>
                      </c:ext>
                    </c:extLst>
                    <c:strCache>
                      <c:ptCount val="1"/>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'IMVI-002'!$C$37:$C$41</c15:sqref>
                        </c15:formulaRef>
                      </c:ext>
                    </c:extLst>
                    <c:strCache>
                      <c:ptCount val="2"/>
                      <c:pt idx="1">
                        <c:v>Trimestre I</c:v>
                      </c:pt>
                    </c:strCache>
                  </c:strRef>
                </c:cat>
                <c:val>
                  <c:numRef>
                    <c:extLst xmlns:c15="http://schemas.microsoft.com/office/drawing/2012/chart">
                      <c:ext xmlns:c15="http://schemas.microsoft.com/office/drawing/2012/chart" uri="{02D57815-91ED-43cb-92C2-25804820EDAC}">
                        <c15:formulaRef>
                          <c15:sqref>'IMVI-002'!$E$37:$E$41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B1A7-4E3E-A9ED-38D707FF67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'IMVI-002'!$F$36</c15:sqref>
                        </c15:formulaRef>
                      </c:ext>
                    </c:extLst>
                    <c:strCache>
                      <c:ptCount val="1"/>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'IMVI-002'!$C$37:$C$41</c15:sqref>
                        </c15:formulaRef>
                      </c:ext>
                    </c:extLst>
                    <c:strCache>
                      <c:ptCount val="2"/>
                      <c:pt idx="1">
                        <c:v>Trimestre I</c:v>
                      </c:pt>
                    </c:strCache>
                  </c:strRef>
                </c:cat>
                <c:val>
                  <c:numRef>
                    <c:extLst xmlns:c15="http://schemas.microsoft.com/office/drawing/2012/chart">
                      <c:ext xmlns:c15="http://schemas.microsoft.com/office/drawing/2012/chart" uri="{02D57815-91ED-43cb-92C2-25804820EDAC}">
                        <c15:formulaRef>
                          <c15:sqref>'IMVI-002'!$F$37:$F$41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B1A7-4E3E-A9ED-38D707FF67E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'IMVI-002'!$G$36</c15:sqref>
                        </c15:formulaRef>
                      </c:ext>
                    </c:extLst>
                    <c:strCache>
                      <c:ptCount val="1"/>
                    </c:strCache>
                  </c:strRef>
                </c:tx>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'IMVI-002'!$C$37:$C$41</c15:sqref>
                        </c15:formulaRef>
                      </c:ext>
                    </c:extLst>
                    <c:strCache>
                      <c:ptCount val="2"/>
                      <c:pt idx="1">
                        <c:v>Trimestre I</c:v>
                      </c:pt>
                    </c:strCache>
                  </c:strRef>
                </c:cat>
                <c:val>
                  <c:numRef>
                    <c:extLst xmlns:c15="http://schemas.microsoft.com/office/drawing/2012/chart">
                      <c:ext xmlns:c15="http://schemas.microsoft.com/office/drawing/2012/chart" uri="{02D57815-91ED-43cb-92C2-25804820EDAC}">
                        <c15:formulaRef>
                          <c15:sqref>'IMVI-002'!$G$37:$G$41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B1A7-4E3E-A9ED-38D707FF67EB}"/>
                  </c:ext>
                </c:extLst>
              </c15:ser>
            </c15:filteredBarSeries>
          </c:ext>
        </c:extLst>
      </c:barChart>
      <c:catAx>
        <c:axId val="19913697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1370192"/>
        <c:crosses val="autoZero"/>
        <c:auto val="1"/>
        <c:lblAlgn val="ctr"/>
        <c:lblOffset val="100"/>
        <c:noMultiLvlLbl val="0"/>
      </c:catAx>
      <c:valAx>
        <c:axId val="1991370192"/>
        <c:scaling>
          <c:orientation val="minMax"/>
        </c:scaling>
        <c:delete val="0"/>
        <c:axPos val="l"/>
        <c:majorGridlines>
          <c:spPr>
            <a:ln w="38100"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1369776"/>
        <c:crosses val="autoZero"/>
        <c:crossBetween val="between"/>
      </c:valAx>
      <c:spPr>
        <a:noFill/>
        <a:ln>
          <a:noFill/>
        </a:ln>
        <a:effectLst/>
      </c:spPr>
    </c:plotArea>
    <c:plotVisOnly val="1"/>
    <c:dispBlanksAs val="gap"/>
    <c:showDLblsOverMax val="0"/>
  </c:chart>
  <c:spPr>
    <a:solidFill>
      <a:schemeClr val="bg1"/>
    </a:solidFill>
    <a:ln w="3810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 AÑO</a:t>
            </a:r>
            <a:r>
              <a:rPr lang="es-CO" baseline="0"/>
              <a:t>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'APIC-001'!$J$36</c:f>
              <c:numCache>
                <c:formatCode>0%</c:formatCode>
                <c:ptCount val="1"/>
                <c:pt idx="0">
                  <c:v>0</c:v>
                </c:pt>
              </c:numCache>
            </c:numRef>
          </c:val>
          <c:extLst>
            <c:ext xmlns:c16="http://schemas.microsoft.com/office/drawing/2014/chart" uri="{C3380CC4-5D6E-409C-BE32-E72D297353CC}">
              <c16:uniqueId val="{00000000-8329-4313-BA88-0C35E442117A}"/>
            </c:ext>
          </c:extLst>
        </c:ser>
        <c:ser>
          <c:idx val="1"/>
          <c:order val="1"/>
          <c:tx>
            <c:strRef>
              <c:f>'APIC-001'!$C$37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'APIC-001'!$J$37</c:f>
              <c:numCache>
                <c:formatCode>0%</c:formatCode>
                <c:ptCount val="1"/>
              </c:numCache>
            </c:numRef>
          </c:val>
          <c:extLst>
            <c:ext xmlns:c16="http://schemas.microsoft.com/office/drawing/2014/chart" uri="{C3380CC4-5D6E-409C-BE32-E72D297353CC}">
              <c16:uniqueId val="{00000001-8329-4313-BA88-0C35E442117A}"/>
            </c:ext>
          </c:extLst>
        </c:ser>
        <c:ser>
          <c:idx val="2"/>
          <c:order val="2"/>
          <c:tx>
            <c:strRef>
              <c:f>'APIC-001'!$C$38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'APIC-001'!$J$38</c:f>
              <c:numCache>
                <c:formatCode>0%</c:formatCode>
                <c:ptCount val="1"/>
              </c:numCache>
            </c:numRef>
          </c:val>
          <c:extLst>
            <c:ext xmlns:c16="http://schemas.microsoft.com/office/drawing/2014/chart" uri="{C3380CC4-5D6E-409C-BE32-E72D297353CC}">
              <c16:uniqueId val="{00000002-8329-4313-BA88-0C35E442117A}"/>
            </c:ext>
          </c:extLst>
        </c:ser>
        <c:ser>
          <c:idx val="3"/>
          <c:order val="3"/>
          <c:tx>
            <c:strRef>
              <c:f>'APIC-001'!$C$39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'APIC-001'!$J$39</c:f>
              <c:numCache>
                <c:formatCode>0%</c:formatCode>
                <c:ptCount val="1"/>
              </c:numCache>
            </c:numRef>
          </c:val>
          <c:extLst>
            <c:ext xmlns:c16="http://schemas.microsoft.com/office/drawing/2014/chart" uri="{C3380CC4-5D6E-409C-BE32-E72D297353CC}">
              <c16:uniqueId val="{00000003-8329-4313-BA88-0C35E442117A}"/>
            </c:ext>
          </c:extLst>
        </c:ser>
        <c:dLbls>
          <c:dLblPos val="outEnd"/>
          <c:showLegendKey val="0"/>
          <c:showVal val="1"/>
          <c:showCatName val="0"/>
          <c:showSerName val="0"/>
          <c:showPercent val="0"/>
          <c:showBubbleSize val="0"/>
        </c:dLbls>
        <c:gapWidth val="150"/>
        <c:axId val="1890354624"/>
        <c:axId val="1890352448"/>
      </c:barChart>
      <c:catAx>
        <c:axId val="1890354624"/>
        <c:scaling>
          <c:orientation val="minMax"/>
        </c:scaling>
        <c:delete val="1"/>
        <c:axPos val="b"/>
        <c:majorTickMark val="none"/>
        <c:minorTickMark val="none"/>
        <c:tickLblPos val="nextTo"/>
        <c:crossAx val="1890352448"/>
        <c:crosses val="autoZero"/>
        <c:auto val="1"/>
        <c:lblAlgn val="ctr"/>
        <c:lblOffset val="100"/>
        <c:noMultiLvlLbl val="0"/>
      </c:catAx>
      <c:valAx>
        <c:axId val="1890352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035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Nivel</a:t>
            </a:r>
            <a:r>
              <a:rPr lang="en-US" baseline="0"/>
              <a:t> promedio</a:t>
            </a:r>
            <a:r>
              <a:rPr lang="en-US"/>
              <a:t> de satisfacción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'IMV-003'!$J$36</c:f>
              <c:strCache>
                <c:ptCount val="1"/>
                <c:pt idx="0">
                  <c:v>% de nivel de satisfacción</c:v>
                </c:pt>
              </c:strCache>
            </c:strRef>
          </c:tx>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'IMV-003'!$C$37:$C$41</c:f>
              <c:strCache>
                <c:ptCount val="2"/>
                <c:pt idx="1">
                  <c:v>Trimestre I</c:v>
                </c:pt>
              </c:strCache>
            </c:strRef>
          </c:cat>
          <c:val>
            <c:numRef>
              <c:f>'IMV-003'!$J$37:$J$41</c:f>
              <c:numCache>
                <c:formatCode>0.0</c:formatCode>
                <c:ptCount val="2"/>
                <c:pt idx="1">
                  <c:v>4.3</c:v>
                </c:pt>
              </c:numCache>
            </c:numRef>
          </c:val>
          <c:extLst>
            <c:ext xmlns:c16="http://schemas.microsoft.com/office/drawing/2014/chart" uri="{C3380CC4-5D6E-409C-BE32-E72D297353CC}">
              <c16:uniqueId val="{00000000-2769-4589-B2F6-D257BC510665}"/>
            </c:ext>
          </c:extLst>
        </c:ser>
        <c:dLbls>
          <c:dLblPos val="outEnd"/>
          <c:showLegendKey val="0"/>
          <c:showVal val="1"/>
          <c:showCatName val="0"/>
          <c:showSerName val="0"/>
          <c:showPercent val="0"/>
          <c:showBubbleSize val="0"/>
        </c:dLbls>
        <c:gapWidth val="100"/>
        <c:overlap val="-24"/>
        <c:axId val="702064640"/>
        <c:axId val="702062560"/>
        <c:extLst>
          <c:ext xmlns:c15="http://schemas.microsoft.com/office/drawing/2012/chart" uri="{02D57815-91ED-43cb-92C2-25804820EDAC}">
            <c15:filteredBarSeries>
              <c15:ser>
                <c:idx val="0"/>
                <c:order val="0"/>
                <c:tx>
                  <c:strRef>
                    <c:extLst>
                      <c:ext uri="{02D57815-91ED-43cb-92C2-25804820EDAC}">
                        <c15:formulaRef>
                          <c15:sqref>'IMV-003'!$D$36</c15:sqref>
                        </c15:formulaRef>
                      </c:ext>
                    </c:extLst>
                    <c:strCache>
                      <c:ptCount val="1"/>
                    </c:strCache>
                  </c:strRef>
                </c:tx>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'IMV-003'!$C$37:$C$41</c15:sqref>
                        </c15:formulaRef>
                      </c:ext>
                    </c:extLst>
                    <c:strCache>
                      <c:ptCount val="2"/>
                      <c:pt idx="1">
                        <c:v>Trimestre I</c:v>
                      </c:pt>
                    </c:strCache>
                  </c:strRef>
                </c:cat>
                <c:val>
                  <c:numRef>
                    <c:extLst>
                      <c:ext uri="{02D57815-91ED-43cb-92C2-25804820EDAC}">
                        <c15:formulaRef>
                          <c15:sqref>'IMV-003'!$D$37:$D$41</c15:sqref>
                        </c15:formulaRef>
                      </c:ext>
                    </c:extLst>
                    <c:numCache>
                      <c:formatCode>General</c:formatCode>
                      <c:ptCount val="2"/>
                    </c:numCache>
                  </c:numRef>
                </c:val>
                <c:extLst>
                  <c:ext xmlns:c16="http://schemas.microsoft.com/office/drawing/2014/chart" uri="{C3380CC4-5D6E-409C-BE32-E72D297353CC}">
                    <c16:uniqueId val="{00000001-2769-4589-B2F6-D257BC51066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'IMV-003'!$E$36</c15:sqref>
                        </c15:formulaRef>
                      </c:ext>
                    </c:extLst>
                    <c:strCache>
                      <c:ptCount val="1"/>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'IMV-003'!$C$37:$C$41</c15:sqref>
                        </c15:formulaRef>
                      </c:ext>
                    </c:extLst>
                    <c:strCache>
                      <c:ptCount val="2"/>
                      <c:pt idx="1">
                        <c:v>Trimestre I</c:v>
                      </c:pt>
                    </c:strCache>
                  </c:strRef>
                </c:cat>
                <c:val>
                  <c:numRef>
                    <c:extLst xmlns:c15="http://schemas.microsoft.com/office/drawing/2012/chart">
                      <c:ext xmlns:c15="http://schemas.microsoft.com/office/drawing/2012/chart" uri="{02D57815-91ED-43cb-92C2-25804820EDAC}">
                        <c15:formulaRef>
                          <c15:sqref>'IMV-003'!$E$37:$E$41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2769-4589-B2F6-D257BC51066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'IMV-003'!$F$36</c15:sqref>
                        </c15:formulaRef>
                      </c:ext>
                    </c:extLst>
                    <c:strCache>
                      <c:ptCount val="1"/>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'IMV-003'!$C$37:$C$41</c15:sqref>
                        </c15:formulaRef>
                      </c:ext>
                    </c:extLst>
                    <c:strCache>
                      <c:ptCount val="2"/>
                      <c:pt idx="1">
                        <c:v>Trimestre I</c:v>
                      </c:pt>
                    </c:strCache>
                  </c:strRef>
                </c:cat>
                <c:val>
                  <c:numRef>
                    <c:extLst xmlns:c15="http://schemas.microsoft.com/office/drawing/2012/chart">
                      <c:ext xmlns:c15="http://schemas.microsoft.com/office/drawing/2012/chart" uri="{02D57815-91ED-43cb-92C2-25804820EDAC}">
                        <c15:formulaRef>
                          <c15:sqref>'IMV-003'!$F$37:$F$41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2769-4589-B2F6-D257BC51066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'IMV-003'!$G$36</c15:sqref>
                        </c15:formulaRef>
                      </c:ext>
                    </c:extLst>
                    <c:strCache>
                      <c:ptCount val="1"/>
                    </c:strCache>
                  </c:strRef>
                </c:tx>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'IMV-003'!$C$37:$C$41</c15:sqref>
                        </c15:formulaRef>
                      </c:ext>
                    </c:extLst>
                    <c:strCache>
                      <c:ptCount val="2"/>
                      <c:pt idx="1">
                        <c:v>Trimestre I</c:v>
                      </c:pt>
                    </c:strCache>
                  </c:strRef>
                </c:cat>
                <c:val>
                  <c:numRef>
                    <c:extLst xmlns:c15="http://schemas.microsoft.com/office/drawing/2012/chart">
                      <c:ext xmlns:c15="http://schemas.microsoft.com/office/drawing/2012/chart" uri="{02D57815-91ED-43cb-92C2-25804820EDAC}">
                        <c15:formulaRef>
                          <c15:sqref>'IMV-003'!$G$37:$G$41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769-4589-B2F6-D257BC510665}"/>
                  </c:ext>
                </c:extLst>
              </c15:ser>
            </c15:filteredBarSeries>
          </c:ext>
        </c:extLst>
      </c:barChart>
      <c:catAx>
        <c:axId val="7020646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062560"/>
        <c:crosses val="autoZero"/>
        <c:auto val="1"/>
        <c:lblAlgn val="ctr"/>
        <c:lblOffset val="100"/>
        <c:noMultiLvlLbl val="0"/>
      </c:catAx>
      <c:valAx>
        <c:axId val="7020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0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'IMVI-004'!$C$36</c:f>
              <c:strCache>
                <c:ptCount val="1"/>
                <c:pt idx="0">
                  <c:v>Enero</c:v>
                </c:pt>
              </c:strCache>
            </c:strRef>
          </c:tx>
          <c:spPr>
            <a:solidFill>
              <a:schemeClr val="accent6"/>
            </a:solidFill>
            <a:ln>
              <a:noFill/>
            </a:ln>
            <a:effectLst/>
          </c:spPr>
          <c:invertIfNegative val="0"/>
          <c:cat>
            <c:strRef>
              <c:f>'IMVI-004'!$D$35:$I$35</c:f>
              <c:strCache>
                <c:ptCount val="6"/>
                <c:pt idx="4">
                  <c:v># Km carril lineal intervenidos</c:v>
                </c:pt>
                <c:pt idx="5">
                  <c:v># Km carril lineal programados</c:v>
                </c:pt>
              </c:strCache>
            </c:strRef>
          </c:cat>
          <c:val>
            <c:numRef>
              <c:f>'IMVI-004'!$D$36:$I$36</c:f>
              <c:numCache>
                <c:formatCode>General</c:formatCode>
                <c:ptCount val="6"/>
                <c:pt idx="4" formatCode="0.00">
                  <c:v>3.28</c:v>
                </c:pt>
                <c:pt idx="5" formatCode="0.00">
                  <c:v>3.28</c:v>
                </c:pt>
              </c:numCache>
            </c:numRef>
          </c:val>
          <c:extLst>
            <c:ext xmlns:c16="http://schemas.microsoft.com/office/drawing/2014/chart" uri="{C3380CC4-5D6E-409C-BE32-E72D297353CC}">
              <c16:uniqueId val="{00000000-4339-4553-AEB4-F7A51F6C64E7}"/>
            </c:ext>
          </c:extLst>
        </c:ser>
        <c:ser>
          <c:idx val="1"/>
          <c:order val="1"/>
          <c:tx>
            <c:strRef>
              <c:f>'IMVI-004'!$C$37</c:f>
              <c:strCache>
                <c:ptCount val="1"/>
                <c:pt idx="0">
                  <c:v>Febrero</c:v>
                </c:pt>
              </c:strCache>
            </c:strRef>
          </c:tx>
          <c:spPr>
            <a:solidFill>
              <a:schemeClr val="accent5"/>
            </a:solidFill>
            <a:ln>
              <a:noFill/>
            </a:ln>
            <a:effectLst/>
          </c:spPr>
          <c:invertIfNegative val="0"/>
          <c:cat>
            <c:strRef>
              <c:f>'IMVI-004'!$D$35:$I$35</c:f>
              <c:strCache>
                <c:ptCount val="6"/>
                <c:pt idx="4">
                  <c:v># Km carril lineal intervenidos</c:v>
                </c:pt>
                <c:pt idx="5">
                  <c:v># Km carril lineal programados</c:v>
                </c:pt>
              </c:strCache>
            </c:strRef>
          </c:cat>
          <c:val>
            <c:numRef>
              <c:f>'IMVI-004'!$D$37:$I$37</c:f>
              <c:numCache>
                <c:formatCode>General</c:formatCode>
                <c:ptCount val="6"/>
                <c:pt idx="4" formatCode="0.00">
                  <c:v>3.35</c:v>
                </c:pt>
                <c:pt idx="5" formatCode="0.00">
                  <c:v>3.35</c:v>
                </c:pt>
              </c:numCache>
            </c:numRef>
          </c:val>
          <c:extLst>
            <c:ext xmlns:c16="http://schemas.microsoft.com/office/drawing/2014/chart" uri="{C3380CC4-5D6E-409C-BE32-E72D297353CC}">
              <c16:uniqueId val="{00000001-4339-4553-AEB4-F7A51F6C64E7}"/>
            </c:ext>
          </c:extLst>
        </c:ser>
        <c:ser>
          <c:idx val="2"/>
          <c:order val="2"/>
          <c:tx>
            <c:strRef>
              <c:f>'IMVI-004'!$C$38</c:f>
              <c:strCache>
                <c:ptCount val="1"/>
                <c:pt idx="0">
                  <c:v>Marzo</c:v>
                </c:pt>
              </c:strCache>
            </c:strRef>
          </c:tx>
          <c:spPr>
            <a:solidFill>
              <a:schemeClr val="accent4"/>
            </a:solidFill>
            <a:ln>
              <a:noFill/>
            </a:ln>
            <a:effectLst/>
          </c:spPr>
          <c:invertIfNegative val="0"/>
          <c:cat>
            <c:strRef>
              <c:f>'IMVI-004'!$D$35:$I$35</c:f>
              <c:strCache>
                <c:ptCount val="6"/>
                <c:pt idx="4">
                  <c:v># Km carril lineal intervenidos</c:v>
                </c:pt>
                <c:pt idx="5">
                  <c:v># Km carril lineal programados</c:v>
                </c:pt>
              </c:strCache>
            </c:strRef>
          </c:cat>
          <c:val>
            <c:numRef>
              <c:f>'IMVI-004'!$D$38:$I$38</c:f>
              <c:numCache>
                <c:formatCode>General</c:formatCode>
                <c:ptCount val="6"/>
                <c:pt idx="4" formatCode="0.00">
                  <c:v>1.87</c:v>
                </c:pt>
                <c:pt idx="5" formatCode="0.00">
                  <c:v>1.87</c:v>
                </c:pt>
              </c:numCache>
            </c:numRef>
          </c:val>
          <c:extLst>
            <c:ext xmlns:c16="http://schemas.microsoft.com/office/drawing/2014/chart" uri="{C3380CC4-5D6E-409C-BE32-E72D297353CC}">
              <c16:uniqueId val="{00000002-4339-4553-AEB4-F7A51F6C64E7}"/>
            </c:ext>
          </c:extLst>
        </c:ser>
        <c:ser>
          <c:idx val="3"/>
          <c:order val="3"/>
          <c:tx>
            <c:strRef>
              <c:f>'IMVI-004'!$C$39</c:f>
              <c:extLst xmlns:c15="http://schemas.microsoft.com/office/drawing/2012/chart"/>
            </c:strRef>
          </c:tx>
          <c:spPr>
            <a:solidFill>
              <a:schemeClr val="accent6">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'IMVI-004'!$D$39:$I$39</c:f>
            </c:numRef>
          </c:val>
          <c:extLst xmlns:c15="http://schemas.microsoft.com/office/drawing/2012/chart">
            <c:ext xmlns:c16="http://schemas.microsoft.com/office/drawing/2014/chart" uri="{C3380CC4-5D6E-409C-BE32-E72D297353CC}">
              <c16:uniqueId val="{00000003-4339-4553-AEB4-F7A51F6C64E7}"/>
            </c:ext>
          </c:extLst>
        </c:ser>
        <c:ser>
          <c:idx val="4"/>
          <c:order val="4"/>
          <c:tx>
            <c:strRef>
              <c:f>'IMVI-004'!$C$40</c:f>
              <c:extLst xmlns:c15="http://schemas.microsoft.com/office/drawing/2012/chart"/>
            </c:strRef>
          </c:tx>
          <c:spPr>
            <a:solidFill>
              <a:schemeClr val="accent5">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'IMVI-004'!$D$40:$I$40</c:f>
            </c:numRef>
          </c:val>
          <c:extLst xmlns:c15="http://schemas.microsoft.com/office/drawing/2012/chart">
            <c:ext xmlns:c16="http://schemas.microsoft.com/office/drawing/2014/chart" uri="{C3380CC4-5D6E-409C-BE32-E72D297353CC}">
              <c16:uniqueId val="{00000004-4339-4553-AEB4-F7A51F6C64E7}"/>
            </c:ext>
          </c:extLst>
        </c:ser>
        <c:ser>
          <c:idx val="5"/>
          <c:order val="5"/>
          <c:tx>
            <c:strRef>
              <c:f>'IMVI-004'!$C$41</c:f>
              <c:extLst xmlns:c15="http://schemas.microsoft.com/office/drawing/2012/chart"/>
            </c:strRef>
          </c:tx>
          <c:spPr>
            <a:solidFill>
              <a:schemeClr val="accent4">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'IMVI-004'!$D$41:$I$41</c:f>
            </c:numRef>
          </c:val>
          <c:extLst xmlns:c15="http://schemas.microsoft.com/office/drawing/2012/chart">
            <c:ext xmlns:c16="http://schemas.microsoft.com/office/drawing/2014/chart" uri="{C3380CC4-5D6E-409C-BE32-E72D297353CC}">
              <c16:uniqueId val="{00000005-4339-4553-AEB4-F7A51F6C64E7}"/>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6"/>
                <c:order val="6"/>
                <c:tx>
                  <c:strRef>
                    <c:extLst>
                      <c:ext uri="{02D57815-91ED-43cb-92C2-25804820EDAC}">
                        <c15:formulaRef>
                          <c15:sqref>'IMVI-004'!$C$44:$G$44</c15:sqref>
                        </c15:formulaRef>
                      </c:ext>
                    </c:extLst>
                  </c:strRef>
                </c:tx>
                <c:spPr>
                  <a:solidFill>
                    <a:schemeClr val="accent6">
                      <a:lumMod val="80000"/>
                      <a:lumOff val="20000"/>
                    </a:schemeClr>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6-4339-4553-AEB4-F7A51F6C64E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'IMVI-004'!$C$42:$G$42</c15:sqref>
                        </c15:formulaRef>
                      </c:ext>
                    </c:extLst>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4339-4553-AEB4-F7A51F6C64E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'IMVI-004'!$C$43:$G$43</c15:sqref>
                        </c15:formulaRef>
                      </c:ext>
                    </c:extLst>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4339-4553-AEB4-F7A51F6C64E7}"/>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'IMVI-004'!$C$39</c:f>
              <c:extLst xmlns:c15="http://schemas.microsoft.com/office/drawing/2012/chart"/>
            </c:strRef>
          </c:tx>
          <c:spPr>
            <a:solidFill>
              <a:schemeClr val="accent6">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'IMVI-004'!$D$39:$I$39</c:f>
            </c:numRef>
          </c:val>
          <c:extLst xmlns:c15="http://schemas.microsoft.com/office/drawing/2012/chart">
            <c:ext xmlns:c16="http://schemas.microsoft.com/office/drawing/2014/chart" uri="{C3380CC4-5D6E-409C-BE32-E72D297353CC}">
              <c16:uniqueId val="{00000000-F6E6-4E51-AD19-BE5EFDBF8A4B}"/>
            </c:ext>
          </c:extLst>
        </c:ser>
        <c:ser>
          <c:idx val="4"/>
          <c:order val="4"/>
          <c:tx>
            <c:strRef>
              <c:f>'IMVI-004'!$C$40</c:f>
              <c:extLst xmlns:c15="http://schemas.microsoft.com/office/drawing/2012/chart"/>
            </c:strRef>
          </c:tx>
          <c:spPr>
            <a:solidFill>
              <a:schemeClr val="accent5">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'IMVI-004'!$D$40:$I$40</c:f>
            </c:numRef>
          </c:val>
          <c:extLst xmlns:c15="http://schemas.microsoft.com/office/drawing/2012/chart">
            <c:ext xmlns:c16="http://schemas.microsoft.com/office/drawing/2014/chart" uri="{C3380CC4-5D6E-409C-BE32-E72D297353CC}">
              <c16:uniqueId val="{00000001-F6E6-4E51-AD19-BE5EFDBF8A4B}"/>
            </c:ext>
          </c:extLst>
        </c:ser>
        <c:ser>
          <c:idx val="5"/>
          <c:order val="5"/>
          <c:tx>
            <c:strRef>
              <c:f>'IMVI-004'!$C$41</c:f>
              <c:extLst xmlns:c15="http://schemas.microsoft.com/office/drawing/2012/chart"/>
            </c:strRef>
          </c:tx>
          <c:spPr>
            <a:solidFill>
              <a:schemeClr val="accent4">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'IMVI-004'!$D$41:$I$41</c:f>
            </c:numRef>
          </c:val>
          <c:extLst xmlns:c15="http://schemas.microsoft.com/office/drawing/2012/chart">
            <c:ext xmlns:c16="http://schemas.microsoft.com/office/drawing/2014/chart" uri="{C3380CC4-5D6E-409C-BE32-E72D297353CC}">
              <c16:uniqueId val="{00000002-F6E6-4E51-AD19-BE5EFDBF8A4B}"/>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'IMVI-004'!$C$36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ormulaRef>
                          <c15:sqref>'IMVI-004'!$D$35:$I$35</c15:sqref>
                        </c15:formulaRef>
                      </c:ext>
                    </c:extLst>
                    <c:strCache>
                      <c:ptCount val="6"/>
                      <c:pt idx="4">
                        <c:v># Km carril lineal intervenidos</c:v>
                      </c:pt>
                      <c:pt idx="5">
                        <c:v># Km carril lineal programados</c:v>
                      </c:pt>
                    </c:strCache>
                  </c:strRef>
                </c:cat>
                <c:val>
                  <c:numRef>
                    <c:extLst>
                      <c:ext uri="{02D57815-91ED-43cb-92C2-25804820EDAC}">
                        <c15:formulaRef>
                          <c15:sqref>'IMVI-004'!$D$36:$I$36</c15:sqref>
                        </c15:formulaRef>
                      </c:ext>
                    </c:extLst>
                    <c:numCache>
                      <c:formatCode>General</c:formatCode>
                      <c:ptCount val="6"/>
                      <c:pt idx="4" formatCode="0.00">
                        <c:v>3.28</c:v>
                      </c:pt>
                      <c:pt idx="5" formatCode="0.00">
                        <c:v>3.28</c:v>
                      </c:pt>
                    </c:numCache>
                  </c:numRef>
                </c:val>
                <c:extLst>
                  <c:ext xmlns:c16="http://schemas.microsoft.com/office/drawing/2014/chart" uri="{C3380CC4-5D6E-409C-BE32-E72D297353CC}">
                    <c16:uniqueId val="{00000003-F6E6-4E51-AD19-BE5EFDBF8A4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'IMVI-004'!$C$37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ormulaRef>
                          <c15:sqref>'IMVI-004'!$D$35:$I$35</c15:sqref>
                        </c15:formulaRef>
                      </c:ext>
                    </c:extLst>
                    <c:strCache>
                      <c:ptCount val="6"/>
                      <c:pt idx="4">
                        <c:v># Km carril lineal intervenidos</c:v>
                      </c:pt>
                      <c:pt idx="5">
                        <c:v># Km carril lineal programados</c:v>
                      </c:pt>
                    </c:strCache>
                  </c:strRef>
                </c:cat>
                <c:val>
                  <c:numRef>
                    <c:extLst>
                      <c:ext xmlns:c15="http://schemas.microsoft.com/office/drawing/2012/chart" uri="{02D57815-91ED-43cb-92C2-25804820EDAC}">
                        <c15:formulaRef>
                          <c15:sqref>'IMVI-004'!$D$37:$I$37</c15:sqref>
                        </c15:formulaRef>
                      </c:ext>
                    </c:extLst>
                    <c:numCache>
                      <c:formatCode>General</c:formatCode>
                      <c:ptCount val="6"/>
                      <c:pt idx="4" formatCode="0.00">
                        <c:v>3.35</c:v>
                      </c:pt>
                      <c:pt idx="5" formatCode="0.00">
                        <c:v>3.35</c:v>
                      </c:pt>
                    </c:numCache>
                  </c:numRef>
                </c:val>
                <c:extLst xmlns:c15="http://schemas.microsoft.com/office/drawing/2012/chart">
                  <c:ext xmlns:c16="http://schemas.microsoft.com/office/drawing/2014/chart" uri="{C3380CC4-5D6E-409C-BE32-E72D297353CC}">
                    <c16:uniqueId val="{00000004-F6E6-4E51-AD19-BE5EFDBF8A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'IMVI-004'!$C$38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ormulaRef>
                          <c15:sqref>'IMVI-004'!$D$35:$I$35</c15:sqref>
                        </c15:formulaRef>
                      </c:ext>
                    </c:extLst>
                    <c:strCache>
                      <c:ptCount val="6"/>
                      <c:pt idx="4">
                        <c:v># Km carril lineal intervenidos</c:v>
                      </c:pt>
                      <c:pt idx="5">
                        <c:v># Km carril lineal programados</c:v>
                      </c:pt>
                    </c:strCache>
                  </c:strRef>
                </c:cat>
                <c:val>
                  <c:numRef>
                    <c:extLst>
                      <c:ext xmlns:c15="http://schemas.microsoft.com/office/drawing/2012/chart" uri="{02D57815-91ED-43cb-92C2-25804820EDAC}">
                        <c15:formulaRef>
                          <c15:sqref>'IMVI-004'!$D$38:$I$38</c15:sqref>
                        </c15:formulaRef>
                      </c:ext>
                    </c:extLst>
                    <c:numCache>
                      <c:formatCode>General</c:formatCode>
                      <c:ptCount val="6"/>
                      <c:pt idx="4" formatCode="0.00">
                        <c:v>1.87</c:v>
                      </c:pt>
                      <c:pt idx="5" formatCode="0.00">
                        <c:v>1.87</c:v>
                      </c:pt>
                    </c:numCache>
                  </c:numRef>
                </c:val>
                <c:extLst xmlns:c15="http://schemas.microsoft.com/office/drawing/2012/chart">
                  <c:ext xmlns:c16="http://schemas.microsoft.com/office/drawing/2014/chart" uri="{C3380CC4-5D6E-409C-BE32-E72D297353CC}">
                    <c16:uniqueId val="{00000005-F6E6-4E51-AD19-BE5EFDBF8A4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'IMVI-004'!$C$44:$G$44</c15:sqref>
                        </c15:formulaRef>
                      </c:ext>
                    </c:extLst>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F6E6-4E51-AD19-BE5EFDBF8A4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'IMVI-004'!$C$42:$G$42</c15:sqref>
                        </c15:formulaRef>
                      </c:ext>
                    </c:extLst>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F6E6-4E51-AD19-BE5EFDBF8A4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'IMVI-004'!$C$43:$G$43</c15:sqref>
                        </c15:formulaRef>
                      </c:ext>
                    </c:extLst>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F6E6-4E51-AD19-BE5EFDBF8A4B}"/>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'IMVI-004'!$C$39</c:f>
              <c:extLst xmlns:c15="http://schemas.microsoft.com/office/drawing/2012/chart"/>
            </c:strRef>
          </c:tx>
          <c:spPr>
            <a:solidFill>
              <a:schemeClr val="accent4"/>
            </a:solidFill>
            <a:ln>
              <a:noFill/>
            </a:ln>
            <a:effectLst/>
          </c:spPr>
          <c:invertIfNegative val="0"/>
          <c:cat>
            <c:strRef>
              <c:f>'IMVI-004'!$D$35:$I$35</c:f>
              <c:strCache>
                <c:ptCount val="6"/>
                <c:pt idx="4">
                  <c:v># Km carril lineal intervenidos</c:v>
                </c:pt>
                <c:pt idx="5">
                  <c:v># Km carril lineal programados</c:v>
                </c:pt>
              </c:strCache>
            </c:strRef>
          </c:cat>
          <c:val>
            <c:numRef>
              <c:f>'IMVI-004'!$D$39:$I$39</c:f>
            </c:numRef>
          </c:val>
          <c:extLst xmlns:c15="http://schemas.microsoft.com/office/drawing/2012/chart">
            <c:ext xmlns:c16="http://schemas.microsoft.com/office/drawing/2014/chart" uri="{C3380CC4-5D6E-409C-BE32-E72D297353CC}">
              <c16:uniqueId val="{00000000-6723-48BE-A94A-842610B6A8B5}"/>
            </c:ext>
          </c:extLst>
        </c:ser>
        <c:ser>
          <c:idx val="4"/>
          <c:order val="4"/>
          <c:tx>
            <c:strRef>
              <c:f>'IMVI-004'!$C$40</c:f>
              <c:extLst xmlns:c15="http://schemas.microsoft.com/office/drawing/2012/chart"/>
            </c:strRef>
          </c:tx>
          <c:spPr>
            <a:solidFill>
              <a:schemeClr val="accent5"/>
            </a:solidFill>
            <a:ln>
              <a:noFill/>
            </a:ln>
            <a:effectLst/>
          </c:spPr>
          <c:invertIfNegative val="0"/>
          <c:cat>
            <c:strRef>
              <c:f>'IMVI-004'!$D$35:$I$35</c:f>
              <c:strCache>
                <c:ptCount val="6"/>
                <c:pt idx="4">
                  <c:v># Km carril lineal intervenidos</c:v>
                </c:pt>
                <c:pt idx="5">
                  <c:v># Km carril lineal programados</c:v>
                </c:pt>
              </c:strCache>
            </c:strRef>
          </c:cat>
          <c:val>
            <c:numRef>
              <c:f>'IMVI-004'!$D$40:$I$40</c:f>
            </c:numRef>
          </c:val>
          <c:extLst xmlns:c15="http://schemas.microsoft.com/office/drawing/2012/chart">
            <c:ext xmlns:c16="http://schemas.microsoft.com/office/drawing/2014/chart" uri="{C3380CC4-5D6E-409C-BE32-E72D297353CC}">
              <c16:uniqueId val="{00000001-6723-48BE-A94A-842610B6A8B5}"/>
            </c:ext>
          </c:extLst>
        </c:ser>
        <c:ser>
          <c:idx val="5"/>
          <c:order val="5"/>
          <c:tx>
            <c:strRef>
              <c:f>'IMVI-004'!$C$41</c:f>
              <c:extLst xmlns:c15="http://schemas.microsoft.com/office/drawing/2012/chart"/>
            </c:strRef>
          </c:tx>
          <c:spPr>
            <a:solidFill>
              <a:schemeClr val="accent6"/>
            </a:solidFill>
            <a:ln>
              <a:noFill/>
            </a:ln>
            <a:effectLst/>
          </c:spPr>
          <c:invertIfNegative val="0"/>
          <c:cat>
            <c:strRef>
              <c:f>'IMVI-004'!$D$35:$I$35</c:f>
              <c:strCache>
                <c:ptCount val="6"/>
                <c:pt idx="4">
                  <c:v># Km carril lineal intervenidos</c:v>
                </c:pt>
                <c:pt idx="5">
                  <c:v># Km carril lineal programados</c:v>
                </c:pt>
              </c:strCache>
            </c:strRef>
          </c:cat>
          <c:val>
            <c:numRef>
              <c:f>'IMVI-004'!$D$41:$I$41</c:f>
            </c:numRef>
          </c:val>
          <c:extLst xmlns:c15="http://schemas.microsoft.com/office/drawing/2012/chart">
            <c:ext xmlns:c16="http://schemas.microsoft.com/office/drawing/2014/chart" uri="{C3380CC4-5D6E-409C-BE32-E72D297353CC}">
              <c16:uniqueId val="{00000002-6723-48BE-A94A-842610B6A8B5}"/>
            </c:ext>
          </c:extLst>
        </c:ser>
        <c:ser>
          <c:idx val="6"/>
          <c:order val="6"/>
          <c:tx>
            <c:strRef>
              <c:f>'IMVI-004'!$C$42</c:f>
            </c:strRef>
          </c:tx>
          <c:spPr>
            <a:solidFill>
              <a:schemeClr val="accent1">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'IMVI-004'!$D$42:$I$42</c:f>
            </c:numRef>
          </c:val>
          <c:extLst xmlns:c15="http://schemas.microsoft.com/office/drawing/2012/chart">
            <c:ext xmlns:c16="http://schemas.microsoft.com/office/drawing/2014/chart" uri="{C3380CC4-5D6E-409C-BE32-E72D297353CC}">
              <c16:uniqueId val="{00000003-6723-48BE-A94A-842610B6A8B5}"/>
            </c:ext>
          </c:extLst>
        </c:ser>
        <c:ser>
          <c:idx val="7"/>
          <c:order val="7"/>
          <c:tx>
            <c:strRef>
              <c:f>'IMVI-004'!$C$43</c:f>
            </c:strRef>
          </c:tx>
          <c:spPr>
            <a:solidFill>
              <a:schemeClr val="accent2">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'IMVI-004'!$D$43:$I$43</c:f>
            </c:numRef>
          </c:val>
          <c:extLst xmlns:c15="http://schemas.microsoft.com/office/drawing/2012/chart">
            <c:ext xmlns:c16="http://schemas.microsoft.com/office/drawing/2014/chart" uri="{C3380CC4-5D6E-409C-BE32-E72D297353CC}">
              <c16:uniqueId val="{00000004-6723-48BE-A94A-842610B6A8B5}"/>
            </c:ext>
          </c:extLst>
        </c:ser>
        <c:ser>
          <c:idx val="8"/>
          <c:order val="8"/>
          <c:tx>
            <c:strRef>
              <c:f>'IMVI-004'!$C$44</c:f>
            </c:strRef>
          </c:tx>
          <c:spPr>
            <a:solidFill>
              <a:schemeClr val="accent3">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'IMVI-004'!$D$44:$I$44</c:f>
            </c:numRef>
          </c:val>
          <c:extLst xmlns:c15="http://schemas.microsoft.com/office/drawing/2012/chart">
            <c:ext xmlns:c16="http://schemas.microsoft.com/office/drawing/2014/chart" uri="{C3380CC4-5D6E-409C-BE32-E72D297353CC}">
              <c16:uniqueId val="{00000005-6723-48BE-A94A-842610B6A8B5}"/>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'IMVI-004'!$C$36</c15:sqref>
                        </c15:formulaRef>
                      </c:ext>
                    </c:extLst>
                    <c:strCache>
                      <c:ptCount val="1"/>
                      <c:pt idx="0">
                        <c:v>Enero</c:v>
                      </c:pt>
                    </c:strCache>
                  </c:strRef>
                </c:tx>
                <c:spPr>
                  <a:solidFill>
                    <a:schemeClr val="accent1"/>
                  </a:solidFill>
                  <a:ln>
                    <a:noFill/>
                  </a:ln>
                  <a:effectLst/>
                </c:spPr>
                <c:invertIfNegative val="0"/>
                <c:cat>
                  <c:strRef>
                    <c:extLst>
                      <c:ext uri="{02D57815-91ED-43cb-92C2-25804820EDAC}">
                        <c15:formulaRef>
                          <c15:sqref>'IMVI-004'!$D$35:$I$35</c15:sqref>
                        </c15:formulaRef>
                      </c:ext>
                    </c:extLst>
                    <c:strCache>
                      <c:ptCount val="6"/>
                      <c:pt idx="4">
                        <c:v># Km carril lineal intervenidos</c:v>
                      </c:pt>
                      <c:pt idx="5">
                        <c:v># Km carril lineal programados</c:v>
                      </c:pt>
                    </c:strCache>
                  </c:strRef>
                </c:cat>
                <c:val>
                  <c:numRef>
                    <c:extLst>
                      <c:ext uri="{02D57815-91ED-43cb-92C2-25804820EDAC}">
                        <c15:formulaRef>
                          <c15:sqref>'IMVI-004'!$D$36:$I$36</c15:sqref>
                        </c15:formulaRef>
                      </c:ext>
                    </c:extLst>
                    <c:numCache>
                      <c:formatCode>General</c:formatCode>
                      <c:ptCount val="6"/>
                      <c:pt idx="4" formatCode="0.00">
                        <c:v>3.28</c:v>
                      </c:pt>
                      <c:pt idx="5" formatCode="0.00">
                        <c:v>3.28</c:v>
                      </c:pt>
                    </c:numCache>
                  </c:numRef>
                </c:val>
                <c:extLst>
                  <c:ext xmlns:c16="http://schemas.microsoft.com/office/drawing/2014/chart" uri="{C3380CC4-5D6E-409C-BE32-E72D297353CC}">
                    <c16:uniqueId val="{00000006-6723-48BE-A94A-842610B6A8B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'IMVI-004'!$C$37</c15:sqref>
                        </c15:formulaRef>
                      </c:ext>
                    </c:extLst>
                    <c:strCache>
                      <c:ptCount val="1"/>
                      <c:pt idx="0">
                        <c:v>Febrero</c:v>
                      </c:pt>
                    </c:strCache>
                  </c:strRef>
                </c:tx>
                <c:spPr>
                  <a:solidFill>
                    <a:schemeClr val="accent2"/>
                  </a:solidFill>
                  <a:ln>
                    <a:noFill/>
                  </a:ln>
                  <a:effectLst/>
                </c:spPr>
                <c:invertIfNegative val="0"/>
                <c:cat>
                  <c:strRef>
                    <c:extLst>
                      <c:ext xmlns:c15="http://schemas.microsoft.com/office/drawing/2012/chart" uri="{02D57815-91ED-43cb-92C2-25804820EDAC}">
                        <c15:formulaRef>
                          <c15:sqref>'IMVI-004'!$D$35:$I$35</c15:sqref>
                        </c15:formulaRef>
                      </c:ext>
                    </c:extLst>
                    <c:strCache>
                      <c:ptCount val="6"/>
                      <c:pt idx="4">
                        <c:v># Km carril lineal intervenidos</c:v>
                      </c:pt>
                      <c:pt idx="5">
                        <c:v># Km carril lineal programados</c:v>
                      </c:pt>
                    </c:strCache>
                  </c:strRef>
                </c:cat>
                <c:val>
                  <c:numRef>
                    <c:extLst>
                      <c:ext xmlns:c15="http://schemas.microsoft.com/office/drawing/2012/chart" uri="{02D57815-91ED-43cb-92C2-25804820EDAC}">
                        <c15:formulaRef>
                          <c15:sqref>'IMVI-004'!$D$37:$I$37</c15:sqref>
                        </c15:formulaRef>
                      </c:ext>
                    </c:extLst>
                    <c:numCache>
                      <c:formatCode>General</c:formatCode>
                      <c:ptCount val="6"/>
                      <c:pt idx="4" formatCode="0.00">
                        <c:v>3.35</c:v>
                      </c:pt>
                      <c:pt idx="5" formatCode="0.00">
                        <c:v>3.35</c:v>
                      </c:pt>
                    </c:numCache>
                  </c:numRef>
                </c:val>
                <c:extLst xmlns:c15="http://schemas.microsoft.com/office/drawing/2012/chart">
                  <c:ext xmlns:c16="http://schemas.microsoft.com/office/drawing/2014/chart" uri="{C3380CC4-5D6E-409C-BE32-E72D297353CC}">
                    <c16:uniqueId val="{00000007-6723-48BE-A94A-842610B6A8B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'IMVI-004'!$C$38</c15:sqref>
                        </c15:formulaRef>
                      </c:ext>
                    </c:extLst>
                    <c:strCache>
                      <c:ptCount val="1"/>
                      <c:pt idx="0">
                        <c:v>Marzo</c:v>
                      </c:pt>
                    </c:strCache>
                  </c:strRef>
                </c:tx>
                <c:spPr>
                  <a:solidFill>
                    <a:schemeClr val="accent3"/>
                  </a:solidFill>
                  <a:ln>
                    <a:noFill/>
                  </a:ln>
                  <a:effectLst/>
                </c:spPr>
                <c:invertIfNegative val="0"/>
                <c:cat>
                  <c:strRef>
                    <c:extLst>
                      <c:ext xmlns:c15="http://schemas.microsoft.com/office/drawing/2012/chart" uri="{02D57815-91ED-43cb-92C2-25804820EDAC}">
                        <c15:formulaRef>
                          <c15:sqref>'IMVI-004'!$D$35:$I$35</c15:sqref>
                        </c15:formulaRef>
                      </c:ext>
                    </c:extLst>
                    <c:strCache>
                      <c:ptCount val="6"/>
                      <c:pt idx="4">
                        <c:v># Km carril lineal intervenidos</c:v>
                      </c:pt>
                      <c:pt idx="5">
                        <c:v># Km carril lineal programados</c:v>
                      </c:pt>
                    </c:strCache>
                  </c:strRef>
                </c:cat>
                <c:val>
                  <c:numRef>
                    <c:extLst>
                      <c:ext xmlns:c15="http://schemas.microsoft.com/office/drawing/2012/chart" uri="{02D57815-91ED-43cb-92C2-25804820EDAC}">
                        <c15:formulaRef>
                          <c15:sqref>'IMVI-004'!$D$38:$I$38</c15:sqref>
                        </c15:formulaRef>
                      </c:ext>
                    </c:extLst>
                    <c:numCache>
                      <c:formatCode>General</c:formatCode>
                      <c:ptCount val="6"/>
                      <c:pt idx="4" formatCode="0.00">
                        <c:v>1.87</c:v>
                      </c:pt>
                      <c:pt idx="5" formatCode="0.00">
                        <c:v>1.87</c:v>
                      </c:pt>
                    </c:numCache>
                  </c:numRef>
                </c:val>
                <c:extLst xmlns:c15="http://schemas.microsoft.com/office/drawing/2012/chart">
                  <c:ext xmlns:c16="http://schemas.microsoft.com/office/drawing/2014/chart" uri="{C3380CC4-5D6E-409C-BE32-E72D297353CC}">
                    <c16:uniqueId val="{00000008-6723-48BE-A94A-842610B6A8B5}"/>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'IMVI-004'!$C$39</c:f>
              <c:extLst xmlns:c15="http://schemas.microsoft.com/office/drawing/2012/chart"/>
            </c:strRef>
          </c:tx>
          <c:spPr>
            <a:solidFill>
              <a:schemeClr val="accent4"/>
            </a:solidFill>
            <a:ln>
              <a:noFill/>
            </a:ln>
            <a:effectLst/>
          </c:spPr>
          <c:invertIfNegative val="0"/>
          <c:cat>
            <c:strRef>
              <c:f>'IMVI-004'!$D$35:$I$35</c:f>
              <c:strCache>
                <c:ptCount val="6"/>
                <c:pt idx="4">
                  <c:v># Km carril lineal intervenidos</c:v>
                </c:pt>
                <c:pt idx="5">
                  <c:v># Km carril lineal programados</c:v>
                </c:pt>
              </c:strCache>
            </c:strRef>
          </c:cat>
          <c:val>
            <c:numRef>
              <c:f>'IMVI-004'!$D$39:$I$39</c:f>
            </c:numRef>
          </c:val>
          <c:extLst xmlns:c15="http://schemas.microsoft.com/office/drawing/2012/chart">
            <c:ext xmlns:c16="http://schemas.microsoft.com/office/drawing/2014/chart" uri="{C3380CC4-5D6E-409C-BE32-E72D297353CC}">
              <c16:uniqueId val="{00000000-FD51-4C41-8D6B-DF0B7E887DEE}"/>
            </c:ext>
          </c:extLst>
        </c:ser>
        <c:ser>
          <c:idx val="4"/>
          <c:order val="4"/>
          <c:tx>
            <c:strRef>
              <c:f>'IMVI-004'!$C$40</c:f>
              <c:extLst xmlns:c15="http://schemas.microsoft.com/office/drawing/2012/chart"/>
            </c:strRef>
          </c:tx>
          <c:spPr>
            <a:solidFill>
              <a:schemeClr val="accent5"/>
            </a:solidFill>
            <a:ln>
              <a:noFill/>
            </a:ln>
            <a:effectLst/>
          </c:spPr>
          <c:invertIfNegative val="0"/>
          <c:cat>
            <c:strRef>
              <c:f>'IMVI-004'!$D$35:$I$35</c:f>
              <c:strCache>
                <c:ptCount val="6"/>
                <c:pt idx="4">
                  <c:v># Km carril lineal intervenidos</c:v>
                </c:pt>
                <c:pt idx="5">
                  <c:v># Km carril lineal programados</c:v>
                </c:pt>
              </c:strCache>
            </c:strRef>
          </c:cat>
          <c:val>
            <c:numRef>
              <c:f>'IMVI-004'!$D$40:$I$40</c:f>
            </c:numRef>
          </c:val>
          <c:extLst xmlns:c15="http://schemas.microsoft.com/office/drawing/2012/chart">
            <c:ext xmlns:c16="http://schemas.microsoft.com/office/drawing/2014/chart" uri="{C3380CC4-5D6E-409C-BE32-E72D297353CC}">
              <c16:uniqueId val="{00000001-FD51-4C41-8D6B-DF0B7E887DEE}"/>
            </c:ext>
          </c:extLst>
        </c:ser>
        <c:ser>
          <c:idx val="5"/>
          <c:order val="5"/>
          <c:tx>
            <c:strRef>
              <c:f>'IMVI-004'!$C$41</c:f>
              <c:extLst xmlns:c15="http://schemas.microsoft.com/office/drawing/2012/chart"/>
            </c:strRef>
          </c:tx>
          <c:spPr>
            <a:solidFill>
              <a:schemeClr val="accent6"/>
            </a:solidFill>
            <a:ln>
              <a:noFill/>
            </a:ln>
            <a:effectLst/>
          </c:spPr>
          <c:invertIfNegative val="0"/>
          <c:cat>
            <c:strRef>
              <c:f>'IMVI-004'!$D$35:$I$35</c:f>
              <c:strCache>
                <c:ptCount val="6"/>
                <c:pt idx="4">
                  <c:v># Km carril lineal intervenidos</c:v>
                </c:pt>
                <c:pt idx="5">
                  <c:v># Km carril lineal programados</c:v>
                </c:pt>
              </c:strCache>
            </c:strRef>
          </c:cat>
          <c:val>
            <c:numRef>
              <c:f>'IMVI-004'!$D$41:$I$41</c:f>
            </c:numRef>
          </c:val>
          <c:extLst xmlns:c15="http://schemas.microsoft.com/office/drawing/2012/chart">
            <c:ext xmlns:c16="http://schemas.microsoft.com/office/drawing/2014/chart" uri="{C3380CC4-5D6E-409C-BE32-E72D297353CC}">
              <c16:uniqueId val="{00000002-FD51-4C41-8D6B-DF0B7E887DEE}"/>
            </c:ext>
          </c:extLst>
        </c:ser>
        <c:ser>
          <c:idx val="6"/>
          <c:order val="6"/>
          <c:tx>
            <c:strRef>
              <c:f>'IMVI-004'!$C$42</c:f>
              <c:extLst xmlns:c15="http://schemas.microsoft.com/office/drawing/2012/chart"/>
            </c:strRef>
          </c:tx>
          <c:spPr>
            <a:solidFill>
              <a:schemeClr val="accent1">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'IMVI-004'!$D$42:$I$42</c:f>
            </c:numRef>
          </c:val>
          <c:extLst xmlns:c15="http://schemas.microsoft.com/office/drawing/2012/chart">
            <c:ext xmlns:c16="http://schemas.microsoft.com/office/drawing/2014/chart" uri="{C3380CC4-5D6E-409C-BE32-E72D297353CC}">
              <c16:uniqueId val="{00000003-FD51-4C41-8D6B-DF0B7E887DEE}"/>
            </c:ext>
          </c:extLst>
        </c:ser>
        <c:ser>
          <c:idx val="7"/>
          <c:order val="7"/>
          <c:tx>
            <c:strRef>
              <c:f>'IMVI-004'!$C$43</c:f>
              <c:extLst xmlns:c15="http://schemas.microsoft.com/office/drawing/2012/chart"/>
            </c:strRef>
          </c:tx>
          <c:spPr>
            <a:solidFill>
              <a:schemeClr val="accent2">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'IMVI-004'!$D$43:$I$43</c:f>
            </c:numRef>
          </c:val>
          <c:extLst xmlns:c15="http://schemas.microsoft.com/office/drawing/2012/chart">
            <c:ext xmlns:c16="http://schemas.microsoft.com/office/drawing/2014/chart" uri="{C3380CC4-5D6E-409C-BE32-E72D297353CC}">
              <c16:uniqueId val="{00000004-FD51-4C41-8D6B-DF0B7E887DEE}"/>
            </c:ext>
          </c:extLst>
        </c:ser>
        <c:ser>
          <c:idx val="8"/>
          <c:order val="8"/>
          <c:tx>
            <c:strRef>
              <c:f>'IMVI-004'!$C$44</c:f>
              <c:extLst xmlns:c15="http://schemas.microsoft.com/office/drawing/2012/chart"/>
            </c:strRef>
          </c:tx>
          <c:spPr>
            <a:solidFill>
              <a:schemeClr val="accent3">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'IMVI-004'!$D$44:$I$44</c:f>
            </c:numRef>
          </c:val>
          <c:extLst xmlns:c15="http://schemas.microsoft.com/office/drawing/2012/chart">
            <c:ext xmlns:c16="http://schemas.microsoft.com/office/drawing/2014/chart" uri="{C3380CC4-5D6E-409C-BE32-E72D297353CC}">
              <c16:uniqueId val="{00000005-FD51-4C41-8D6B-DF0B7E887DEE}"/>
            </c:ext>
          </c:extLst>
        </c:ser>
        <c:ser>
          <c:idx val="9"/>
          <c:order val="9"/>
          <c:tx>
            <c:strRef>
              <c:f>'IMVI-004'!$C$45</c:f>
            </c:strRef>
          </c:tx>
          <c:spPr>
            <a:solidFill>
              <a:schemeClr val="accent4">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'IMVI-004'!$D$45:$I$45</c:f>
            </c:numRef>
          </c:val>
          <c:extLst>
            <c:ext xmlns:c16="http://schemas.microsoft.com/office/drawing/2014/chart" uri="{C3380CC4-5D6E-409C-BE32-E72D297353CC}">
              <c16:uniqueId val="{00000006-FD51-4C41-8D6B-DF0B7E887DEE}"/>
            </c:ext>
          </c:extLst>
        </c:ser>
        <c:ser>
          <c:idx val="10"/>
          <c:order val="10"/>
          <c:tx>
            <c:strRef>
              <c:f>'IMVI-004'!$C$46</c:f>
            </c:strRef>
          </c:tx>
          <c:spPr>
            <a:solidFill>
              <a:schemeClr val="accent5">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'IMVI-004'!$D$46:$I$46</c:f>
            </c:numRef>
          </c:val>
          <c:extLst>
            <c:ext xmlns:c16="http://schemas.microsoft.com/office/drawing/2014/chart" uri="{C3380CC4-5D6E-409C-BE32-E72D297353CC}">
              <c16:uniqueId val="{00000007-FD51-4C41-8D6B-DF0B7E887DEE}"/>
            </c:ext>
          </c:extLst>
        </c:ser>
        <c:ser>
          <c:idx val="11"/>
          <c:order val="11"/>
          <c:tx>
            <c:strRef>
              <c:f>'IMVI-004'!$C$47</c:f>
            </c:strRef>
          </c:tx>
          <c:spPr>
            <a:solidFill>
              <a:schemeClr val="accent6">
                <a:lumMod val="60000"/>
              </a:schemeClr>
            </a:solidFill>
            <a:ln>
              <a:noFill/>
            </a:ln>
            <a:effectLst/>
          </c:spPr>
          <c:invertIfNegative val="0"/>
          <c:cat>
            <c:strRef>
              <c:f>'IMVI-004'!$D$35:$I$35</c:f>
              <c:strCache>
                <c:ptCount val="6"/>
                <c:pt idx="4">
                  <c:v># Km carril lineal intervenidos</c:v>
                </c:pt>
                <c:pt idx="5">
                  <c:v># Km carril lineal programados</c:v>
                </c:pt>
              </c:strCache>
            </c:strRef>
          </c:cat>
          <c:val>
            <c:numRef>
              <c:f>'IMVI-004'!$D$47:$I$47</c:f>
            </c:numRef>
          </c:val>
          <c:extLst>
            <c:ext xmlns:c16="http://schemas.microsoft.com/office/drawing/2014/chart" uri="{C3380CC4-5D6E-409C-BE32-E72D297353CC}">
              <c16:uniqueId val="{00000008-FD51-4C41-8D6B-DF0B7E887DEE}"/>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'IMVI-004'!$C$36</c15:sqref>
                        </c15:formulaRef>
                      </c:ext>
                    </c:extLst>
                    <c:strCache>
                      <c:ptCount val="1"/>
                      <c:pt idx="0">
                        <c:v>Enero</c:v>
                      </c:pt>
                    </c:strCache>
                  </c:strRef>
                </c:tx>
                <c:spPr>
                  <a:solidFill>
                    <a:schemeClr val="accent1"/>
                  </a:solidFill>
                  <a:ln>
                    <a:noFill/>
                  </a:ln>
                  <a:effectLst/>
                </c:spPr>
                <c:invertIfNegative val="0"/>
                <c:cat>
                  <c:strRef>
                    <c:extLst>
                      <c:ext uri="{02D57815-91ED-43cb-92C2-25804820EDAC}">
                        <c15:formulaRef>
                          <c15:sqref>'IMVI-004'!$D$35:$I$35</c15:sqref>
                        </c15:formulaRef>
                      </c:ext>
                    </c:extLst>
                    <c:strCache>
                      <c:ptCount val="6"/>
                      <c:pt idx="4">
                        <c:v># Km carril lineal intervenidos</c:v>
                      </c:pt>
                      <c:pt idx="5">
                        <c:v># Km carril lineal programados</c:v>
                      </c:pt>
                    </c:strCache>
                  </c:strRef>
                </c:cat>
                <c:val>
                  <c:numRef>
                    <c:extLst>
                      <c:ext uri="{02D57815-91ED-43cb-92C2-25804820EDAC}">
                        <c15:formulaRef>
                          <c15:sqref>'IMVI-004'!$D$36:$I$36</c15:sqref>
                        </c15:formulaRef>
                      </c:ext>
                    </c:extLst>
                    <c:numCache>
                      <c:formatCode>General</c:formatCode>
                      <c:ptCount val="6"/>
                      <c:pt idx="4" formatCode="0.00">
                        <c:v>3.28</c:v>
                      </c:pt>
                      <c:pt idx="5" formatCode="0.00">
                        <c:v>3.28</c:v>
                      </c:pt>
                    </c:numCache>
                  </c:numRef>
                </c:val>
                <c:extLst>
                  <c:ext xmlns:c16="http://schemas.microsoft.com/office/drawing/2014/chart" uri="{C3380CC4-5D6E-409C-BE32-E72D297353CC}">
                    <c16:uniqueId val="{00000009-FD51-4C41-8D6B-DF0B7E887DE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'IMVI-004'!$C$37</c15:sqref>
                        </c15:formulaRef>
                      </c:ext>
                    </c:extLst>
                    <c:strCache>
                      <c:ptCount val="1"/>
                      <c:pt idx="0">
                        <c:v>Febrero</c:v>
                      </c:pt>
                    </c:strCache>
                  </c:strRef>
                </c:tx>
                <c:spPr>
                  <a:solidFill>
                    <a:schemeClr val="accent2"/>
                  </a:solidFill>
                  <a:ln>
                    <a:noFill/>
                  </a:ln>
                  <a:effectLst/>
                </c:spPr>
                <c:invertIfNegative val="0"/>
                <c:cat>
                  <c:strRef>
                    <c:extLst>
                      <c:ext xmlns:c15="http://schemas.microsoft.com/office/drawing/2012/chart" uri="{02D57815-91ED-43cb-92C2-25804820EDAC}">
                        <c15:formulaRef>
                          <c15:sqref>'IMVI-004'!$D$35:$I$35</c15:sqref>
                        </c15:formulaRef>
                      </c:ext>
                    </c:extLst>
                    <c:strCache>
                      <c:ptCount val="6"/>
                      <c:pt idx="4">
                        <c:v># Km carril lineal intervenidos</c:v>
                      </c:pt>
                      <c:pt idx="5">
                        <c:v># Km carril lineal programados</c:v>
                      </c:pt>
                    </c:strCache>
                  </c:strRef>
                </c:cat>
                <c:val>
                  <c:numRef>
                    <c:extLst>
                      <c:ext xmlns:c15="http://schemas.microsoft.com/office/drawing/2012/chart" uri="{02D57815-91ED-43cb-92C2-25804820EDAC}">
                        <c15:formulaRef>
                          <c15:sqref>'IMVI-004'!$D$37:$I$37</c15:sqref>
                        </c15:formulaRef>
                      </c:ext>
                    </c:extLst>
                    <c:numCache>
                      <c:formatCode>General</c:formatCode>
                      <c:ptCount val="6"/>
                      <c:pt idx="4" formatCode="0.00">
                        <c:v>3.35</c:v>
                      </c:pt>
                      <c:pt idx="5" formatCode="0.00">
                        <c:v>3.35</c:v>
                      </c:pt>
                    </c:numCache>
                  </c:numRef>
                </c:val>
                <c:extLst xmlns:c15="http://schemas.microsoft.com/office/drawing/2012/chart">
                  <c:ext xmlns:c16="http://schemas.microsoft.com/office/drawing/2014/chart" uri="{C3380CC4-5D6E-409C-BE32-E72D297353CC}">
                    <c16:uniqueId val="{0000000A-FD51-4C41-8D6B-DF0B7E887DE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'IMVI-004'!$C$38</c15:sqref>
                        </c15:formulaRef>
                      </c:ext>
                    </c:extLst>
                    <c:strCache>
                      <c:ptCount val="1"/>
                      <c:pt idx="0">
                        <c:v>Marzo</c:v>
                      </c:pt>
                    </c:strCache>
                  </c:strRef>
                </c:tx>
                <c:spPr>
                  <a:solidFill>
                    <a:schemeClr val="accent3"/>
                  </a:solidFill>
                  <a:ln>
                    <a:noFill/>
                  </a:ln>
                  <a:effectLst/>
                </c:spPr>
                <c:invertIfNegative val="0"/>
                <c:cat>
                  <c:strRef>
                    <c:extLst>
                      <c:ext xmlns:c15="http://schemas.microsoft.com/office/drawing/2012/chart" uri="{02D57815-91ED-43cb-92C2-25804820EDAC}">
                        <c15:formulaRef>
                          <c15:sqref>'IMVI-004'!$D$35:$I$35</c15:sqref>
                        </c15:formulaRef>
                      </c:ext>
                    </c:extLst>
                    <c:strCache>
                      <c:ptCount val="6"/>
                      <c:pt idx="4">
                        <c:v># Km carril lineal intervenidos</c:v>
                      </c:pt>
                      <c:pt idx="5">
                        <c:v># Km carril lineal programados</c:v>
                      </c:pt>
                    </c:strCache>
                  </c:strRef>
                </c:cat>
                <c:val>
                  <c:numRef>
                    <c:extLst>
                      <c:ext xmlns:c15="http://schemas.microsoft.com/office/drawing/2012/chart" uri="{02D57815-91ED-43cb-92C2-25804820EDAC}">
                        <c15:formulaRef>
                          <c15:sqref>'IMVI-004'!$D$38:$I$38</c15:sqref>
                        </c15:formulaRef>
                      </c:ext>
                    </c:extLst>
                    <c:numCache>
                      <c:formatCode>General</c:formatCode>
                      <c:ptCount val="6"/>
                      <c:pt idx="4" formatCode="0.00">
                        <c:v>1.87</c:v>
                      </c:pt>
                      <c:pt idx="5" formatCode="0.00">
                        <c:v>1.87</c:v>
                      </c:pt>
                    </c:numCache>
                  </c:numRef>
                </c:val>
                <c:extLst xmlns:c15="http://schemas.microsoft.com/office/drawing/2012/chart">
                  <c:ext xmlns:c16="http://schemas.microsoft.com/office/drawing/2014/chart" uri="{C3380CC4-5D6E-409C-BE32-E72D297353CC}">
                    <c16:uniqueId val="{0000000B-FD51-4C41-8D6B-DF0B7E887DEE}"/>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'IMVI-005'!$C$36</c:f>
              <c:strCache>
                <c:ptCount val="1"/>
                <c:pt idx="0">
                  <c:v>Enero</c:v>
                </c:pt>
              </c:strCache>
            </c:strRef>
          </c:tx>
          <c:spPr>
            <a:solidFill>
              <a:schemeClr val="accent6"/>
            </a:solidFill>
            <a:ln>
              <a:noFill/>
            </a:ln>
            <a:effectLst/>
          </c:spPr>
          <c:invertIfNegative val="0"/>
          <c:cat>
            <c:strRef>
              <c:f>'IMVI-005'!$D$35:$I$35</c:f>
              <c:strCache>
                <c:ptCount val="6"/>
                <c:pt idx="4">
                  <c:v># Metros cuadrados intervenidos</c:v>
                </c:pt>
                <c:pt idx="5">
                  <c:v># Metros cuadrados programados</c:v>
                </c:pt>
              </c:strCache>
            </c:strRef>
          </c:cat>
          <c:val>
            <c:numRef>
              <c:f>'IMVI-005'!$D$36:$I$36</c:f>
              <c:numCache>
                <c:formatCode>General</c:formatCode>
                <c:ptCount val="6"/>
                <c:pt idx="4" formatCode="0.00">
                  <c:v>2515.23</c:v>
                </c:pt>
                <c:pt idx="5" formatCode="0.00">
                  <c:v>2500</c:v>
                </c:pt>
              </c:numCache>
            </c:numRef>
          </c:val>
          <c:extLst>
            <c:ext xmlns:c16="http://schemas.microsoft.com/office/drawing/2014/chart" uri="{C3380CC4-5D6E-409C-BE32-E72D297353CC}">
              <c16:uniqueId val="{00000000-E85D-48A8-8A6F-A755180EA4DB}"/>
            </c:ext>
          </c:extLst>
        </c:ser>
        <c:ser>
          <c:idx val="1"/>
          <c:order val="1"/>
          <c:tx>
            <c:strRef>
              <c:f>'IMVI-005'!$C$37</c:f>
              <c:strCache>
                <c:ptCount val="1"/>
                <c:pt idx="0">
                  <c:v>Febrero</c:v>
                </c:pt>
              </c:strCache>
            </c:strRef>
          </c:tx>
          <c:spPr>
            <a:solidFill>
              <a:schemeClr val="accent5"/>
            </a:solidFill>
            <a:ln>
              <a:noFill/>
            </a:ln>
            <a:effectLst/>
          </c:spPr>
          <c:invertIfNegative val="0"/>
          <c:cat>
            <c:strRef>
              <c:f>'IMVI-005'!$D$35:$I$35</c:f>
              <c:strCache>
                <c:ptCount val="6"/>
                <c:pt idx="4">
                  <c:v># Metros cuadrados intervenidos</c:v>
                </c:pt>
                <c:pt idx="5">
                  <c:v># Metros cuadrados programados</c:v>
                </c:pt>
              </c:strCache>
            </c:strRef>
          </c:cat>
          <c:val>
            <c:numRef>
              <c:f>'IMVI-005'!$D$37:$I$37</c:f>
              <c:numCache>
                <c:formatCode>General</c:formatCode>
                <c:ptCount val="6"/>
                <c:pt idx="4" formatCode="0.00">
                  <c:v>6942.75</c:v>
                </c:pt>
                <c:pt idx="5" formatCode="0.00">
                  <c:v>6900</c:v>
                </c:pt>
              </c:numCache>
            </c:numRef>
          </c:val>
          <c:extLst>
            <c:ext xmlns:c16="http://schemas.microsoft.com/office/drawing/2014/chart" uri="{C3380CC4-5D6E-409C-BE32-E72D297353CC}">
              <c16:uniqueId val="{00000001-E85D-48A8-8A6F-A755180EA4DB}"/>
            </c:ext>
          </c:extLst>
        </c:ser>
        <c:ser>
          <c:idx val="2"/>
          <c:order val="2"/>
          <c:tx>
            <c:strRef>
              <c:f>'IMVI-005'!$C$38</c:f>
              <c:strCache>
                <c:ptCount val="1"/>
                <c:pt idx="0">
                  <c:v>Marzo</c:v>
                </c:pt>
              </c:strCache>
            </c:strRef>
          </c:tx>
          <c:spPr>
            <a:solidFill>
              <a:schemeClr val="accent4"/>
            </a:solidFill>
            <a:ln>
              <a:noFill/>
            </a:ln>
            <a:effectLst/>
          </c:spPr>
          <c:invertIfNegative val="0"/>
          <c:cat>
            <c:strRef>
              <c:f>'IMVI-005'!$D$35:$I$35</c:f>
              <c:strCache>
                <c:ptCount val="6"/>
                <c:pt idx="4">
                  <c:v># Metros cuadrados intervenidos</c:v>
                </c:pt>
                <c:pt idx="5">
                  <c:v># Metros cuadrados programados</c:v>
                </c:pt>
              </c:strCache>
            </c:strRef>
          </c:cat>
          <c:val>
            <c:numRef>
              <c:f>'IMVI-005'!$D$38:$I$38</c:f>
              <c:numCache>
                <c:formatCode>General</c:formatCode>
                <c:ptCount val="6"/>
                <c:pt idx="4" formatCode="0.00">
                  <c:v>1442.65</c:v>
                </c:pt>
                <c:pt idx="5" formatCode="0.00">
                  <c:v>1400</c:v>
                </c:pt>
              </c:numCache>
            </c:numRef>
          </c:val>
          <c:extLst>
            <c:ext xmlns:c16="http://schemas.microsoft.com/office/drawing/2014/chart" uri="{C3380CC4-5D6E-409C-BE32-E72D297353CC}">
              <c16:uniqueId val="{00000002-E85D-48A8-8A6F-A755180EA4DB}"/>
            </c:ext>
          </c:extLst>
        </c:ser>
        <c:ser>
          <c:idx val="3"/>
          <c:order val="3"/>
          <c:tx>
            <c:strRef>
              <c:f>'IMVI-005'!$C$39</c:f>
              <c:extLst xmlns:c15="http://schemas.microsoft.com/office/drawing/2012/chart"/>
            </c:strRef>
          </c:tx>
          <c:spPr>
            <a:solidFill>
              <a:schemeClr val="accent6">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'IMVI-005'!$D$39:$I$39</c:f>
            </c:numRef>
          </c:val>
          <c:extLst xmlns:c15="http://schemas.microsoft.com/office/drawing/2012/chart">
            <c:ext xmlns:c16="http://schemas.microsoft.com/office/drawing/2014/chart" uri="{C3380CC4-5D6E-409C-BE32-E72D297353CC}">
              <c16:uniqueId val="{00000003-E85D-48A8-8A6F-A755180EA4DB}"/>
            </c:ext>
          </c:extLst>
        </c:ser>
        <c:ser>
          <c:idx val="4"/>
          <c:order val="4"/>
          <c:tx>
            <c:strRef>
              <c:f>'IMVI-005'!$C$40</c:f>
              <c:extLst xmlns:c15="http://schemas.microsoft.com/office/drawing/2012/chart"/>
            </c:strRef>
          </c:tx>
          <c:spPr>
            <a:solidFill>
              <a:schemeClr val="accent5">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'IMVI-005'!$D$40:$I$40</c:f>
            </c:numRef>
          </c:val>
          <c:extLst xmlns:c15="http://schemas.microsoft.com/office/drawing/2012/chart">
            <c:ext xmlns:c16="http://schemas.microsoft.com/office/drawing/2014/chart" uri="{C3380CC4-5D6E-409C-BE32-E72D297353CC}">
              <c16:uniqueId val="{00000004-E85D-48A8-8A6F-A755180EA4DB}"/>
            </c:ext>
          </c:extLst>
        </c:ser>
        <c:ser>
          <c:idx val="5"/>
          <c:order val="5"/>
          <c:tx>
            <c:strRef>
              <c:f>'IMVI-005'!$C$41</c:f>
              <c:extLst xmlns:c15="http://schemas.microsoft.com/office/drawing/2012/chart"/>
            </c:strRef>
          </c:tx>
          <c:spPr>
            <a:solidFill>
              <a:schemeClr val="accent4">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'IMVI-005'!$D$41:$I$41</c:f>
            </c:numRef>
          </c:val>
          <c:extLst xmlns:c15="http://schemas.microsoft.com/office/drawing/2012/chart">
            <c:ext xmlns:c16="http://schemas.microsoft.com/office/drawing/2014/chart" uri="{C3380CC4-5D6E-409C-BE32-E72D297353CC}">
              <c16:uniqueId val="{00000005-E85D-48A8-8A6F-A755180EA4DB}"/>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6"/>
                <c:order val="6"/>
                <c:tx>
                  <c:strRef>
                    <c:extLst>
                      <c:ext uri="{02D57815-91ED-43cb-92C2-25804820EDAC}">
                        <c15:formulaRef>
                          <c15:sqref>'IMVI-005'!$C$44:$G$44</c15:sqref>
                        </c15:formulaRef>
                      </c:ext>
                    </c:extLst>
                  </c:strRef>
                </c:tx>
                <c:spPr>
                  <a:solidFill>
                    <a:schemeClr val="accent6">
                      <a:lumMod val="80000"/>
                      <a:lumOff val="20000"/>
                    </a:schemeClr>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6-E85D-48A8-8A6F-A755180EA4D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'IMVI-005'!$C$42:$G$42</c15:sqref>
                        </c15:formulaRef>
                      </c:ext>
                    </c:extLst>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E85D-48A8-8A6F-A755180EA4D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'IMVI-005'!$C$43:$G$43</c15:sqref>
                        </c15:formulaRef>
                      </c:ext>
                    </c:extLst>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E85D-48A8-8A6F-A755180EA4DB}"/>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'IMVI-005'!$C$39</c:f>
              <c:extLst xmlns:c15="http://schemas.microsoft.com/office/drawing/2012/chart"/>
            </c:strRef>
          </c:tx>
          <c:spPr>
            <a:solidFill>
              <a:schemeClr val="accent6">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'IMVI-005'!$D$39:$I$39</c:f>
            </c:numRef>
          </c:val>
          <c:extLst xmlns:c15="http://schemas.microsoft.com/office/drawing/2012/chart">
            <c:ext xmlns:c16="http://schemas.microsoft.com/office/drawing/2014/chart" uri="{C3380CC4-5D6E-409C-BE32-E72D297353CC}">
              <c16:uniqueId val="{00000000-0A21-4765-9692-6A9F6E565CDD}"/>
            </c:ext>
          </c:extLst>
        </c:ser>
        <c:ser>
          <c:idx val="4"/>
          <c:order val="4"/>
          <c:tx>
            <c:strRef>
              <c:f>'IMVI-005'!$C$40</c:f>
              <c:extLst xmlns:c15="http://schemas.microsoft.com/office/drawing/2012/chart"/>
            </c:strRef>
          </c:tx>
          <c:spPr>
            <a:solidFill>
              <a:schemeClr val="accent5">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'IMVI-005'!$D$40:$I$40</c:f>
            </c:numRef>
          </c:val>
          <c:extLst xmlns:c15="http://schemas.microsoft.com/office/drawing/2012/chart">
            <c:ext xmlns:c16="http://schemas.microsoft.com/office/drawing/2014/chart" uri="{C3380CC4-5D6E-409C-BE32-E72D297353CC}">
              <c16:uniqueId val="{00000001-0A21-4765-9692-6A9F6E565CDD}"/>
            </c:ext>
          </c:extLst>
        </c:ser>
        <c:ser>
          <c:idx val="5"/>
          <c:order val="5"/>
          <c:tx>
            <c:strRef>
              <c:f>'IMVI-005'!$C$41</c:f>
              <c:extLst xmlns:c15="http://schemas.microsoft.com/office/drawing/2012/chart"/>
            </c:strRef>
          </c:tx>
          <c:spPr>
            <a:solidFill>
              <a:schemeClr val="accent4">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'IMVI-005'!$D$41:$I$41</c:f>
            </c:numRef>
          </c:val>
          <c:extLst xmlns:c15="http://schemas.microsoft.com/office/drawing/2012/chart">
            <c:ext xmlns:c16="http://schemas.microsoft.com/office/drawing/2014/chart" uri="{C3380CC4-5D6E-409C-BE32-E72D297353CC}">
              <c16:uniqueId val="{00000002-0A21-4765-9692-6A9F6E565CDD}"/>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'IMVI-005'!$C$36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ormulaRef>
                          <c15:sqref>'IMVI-005'!$D$35:$I$35</c15:sqref>
                        </c15:formulaRef>
                      </c:ext>
                    </c:extLst>
                    <c:strCache>
                      <c:ptCount val="6"/>
                      <c:pt idx="4">
                        <c:v># Metros cuadrados intervenidos</c:v>
                      </c:pt>
                      <c:pt idx="5">
                        <c:v># Metros cuadrados programados</c:v>
                      </c:pt>
                    </c:strCache>
                  </c:strRef>
                </c:cat>
                <c:val>
                  <c:numRef>
                    <c:extLst>
                      <c:ext uri="{02D57815-91ED-43cb-92C2-25804820EDAC}">
                        <c15:formulaRef>
                          <c15:sqref>'IMVI-005'!$D$36:$I$36</c15:sqref>
                        </c15:formulaRef>
                      </c:ext>
                    </c:extLst>
                    <c:numCache>
                      <c:formatCode>General</c:formatCode>
                      <c:ptCount val="6"/>
                      <c:pt idx="4" formatCode="0.00">
                        <c:v>2515.23</c:v>
                      </c:pt>
                      <c:pt idx="5" formatCode="0.00">
                        <c:v>2500</c:v>
                      </c:pt>
                    </c:numCache>
                  </c:numRef>
                </c:val>
                <c:extLst>
                  <c:ext xmlns:c16="http://schemas.microsoft.com/office/drawing/2014/chart" uri="{C3380CC4-5D6E-409C-BE32-E72D297353CC}">
                    <c16:uniqueId val="{00000003-0A21-4765-9692-6A9F6E565CD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'IMVI-005'!$C$37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ormulaRef>
                          <c15:sqref>'IMVI-005'!$D$35:$I$35</c15:sqref>
                        </c15:formulaRef>
                      </c:ext>
                    </c:extLst>
                    <c:strCache>
                      <c:ptCount val="6"/>
                      <c:pt idx="4">
                        <c:v># Metros cuadrados intervenidos</c:v>
                      </c:pt>
                      <c:pt idx="5">
                        <c:v># Metros cuadrados programados</c:v>
                      </c:pt>
                    </c:strCache>
                  </c:strRef>
                </c:cat>
                <c:val>
                  <c:numRef>
                    <c:extLst>
                      <c:ext xmlns:c15="http://schemas.microsoft.com/office/drawing/2012/chart" uri="{02D57815-91ED-43cb-92C2-25804820EDAC}">
                        <c15:formulaRef>
                          <c15:sqref>'IMVI-005'!$D$37:$I$37</c15:sqref>
                        </c15:formulaRef>
                      </c:ext>
                    </c:extLst>
                    <c:numCache>
                      <c:formatCode>General</c:formatCode>
                      <c:ptCount val="6"/>
                      <c:pt idx="4" formatCode="0.00">
                        <c:v>6942.75</c:v>
                      </c:pt>
                      <c:pt idx="5" formatCode="0.00">
                        <c:v>6900</c:v>
                      </c:pt>
                    </c:numCache>
                  </c:numRef>
                </c:val>
                <c:extLst xmlns:c15="http://schemas.microsoft.com/office/drawing/2012/chart">
                  <c:ext xmlns:c16="http://schemas.microsoft.com/office/drawing/2014/chart" uri="{C3380CC4-5D6E-409C-BE32-E72D297353CC}">
                    <c16:uniqueId val="{00000004-0A21-4765-9692-6A9F6E565CD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'IMVI-005'!$C$38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ormulaRef>
                          <c15:sqref>'IMVI-005'!$D$35:$I$35</c15:sqref>
                        </c15:formulaRef>
                      </c:ext>
                    </c:extLst>
                    <c:strCache>
                      <c:ptCount val="6"/>
                      <c:pt idx="4">
                        <c:v># Metros cuadrados intervenidos</c:v>
                      </c:pt>
                      <c:pt idx="5">
                        <c:v># Metros cuadrados programados</c:v>
                      </c:pt>
                    </c:strCache>
                  </c:strRef>
                </c:cat>
                <c:val>
                  <c:numRef>
                    <c:extLst>
                      <c:ext xmlns:c15="http://schemas.microsoft.com/office/drawing/2012/chart" uri="{02D57815-91ED-43cb-92C2-25804820EDAC}">
                        <c15:formulaRef>
                          <c15:sqref>'IMVI-005'!$D$38:$I$38</c15:sqref>
                        </c15:formulaRef>
                      </c:ext>
                    </c:extLst>
                    <c:numCache>
                      <c:formatCode>General</c:formatCode>
                      <c:ptCount val="6"/>
                      <c:pt idx="4" formatCode="0.00">
                        <c:v>1442.65</c:v>
                      </c:pt>
                      <c:pt idx="5" formatCode="0.00">
                        <c:v>1400</c:v>
                      </c:pt>
                    </c:numCache>
                  </c:numRef>
                </c:val>
                <c:extLst xmlns:c15="http://schemas.microsoft.com/office/drawing/2012/chart">
                  <c:ext xmlns:c16="http://schemas.microsoft.com/office/drawing/2014/chart" uri="{C3380CC4-5D6E-409C-BE32-E72D297353CC}">
                    <c16:uniqueId val="{00000005-0A21-4765-9692-6A9F6E565CD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'IMVI-005'!$C$44:$G$44</c15:sqref>
                        </c15:formulaRef>
                      </c:ext>
                    </c:extLst>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0A21-4765-9692-6A9F6E565CD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'IMVI-005'!$C$42:$G$42</c15:sqref>
                        </c15:formulaRef>
                      </c:ext>
                    </c:extLst>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0A21-4765-9692-6A9F6E565CD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'IMVI-005'!$C$43:$G$43</c15:sqref>
                        </c15:formulaRef>
                      </c:ext>
                    </c:extLst>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0A21-4765-9692-6A9F6E565CDD}"/>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'IMVI-005'!$C$39</c:f>
              <c:extLst xmlns:c15="http://schemas.microsoft.com/office/drawing/2012/chart"/>
            </c:strRef>
          </c:tx>
          <c:spPr>
            <a:solidFill>
              <a:schemeClr val="accent4"/>
            </a:solidFill>
            <a:ln>
              <a:noFill/>
            </a:ln>
            <a:effectLst/>
          </c:spPr>
          <c:invertIfNegative val="0"/>
          <c:cat>
            <c:strRef>
              <c:f>'IMVI-005'!$D$35:$I$35</c:f>
              <c:strCache>
                <c:ptCount val="6"/>
                <c:pt idx="4">
                  <c:v># Metros cuadrados intervenidos</c:v>
                </c:pt>
                <c:pt idx="5">
                  <c:v># Metros cuadrados programados</c:v>
                </c:pt>
              </c:strCache>
            </c:strRef>
          </c:cat>
          <c:val>
            <c:numRef>
              <c:f>'IMVI-005'!$D$39:$I$39</c:f>
            </c:numRef>
          </c:val>
          <c:extLst xmlns:c15="http://schemas.microsoft.com/office/drawing/2012/chart">
            <c:ext xmlns:c16="http://schemas.microsoft.com/office/drawing/2014/chart" uri="{C3380CC4-5D6E-409C-BE32-E72D297353CC}">
              <c16:uniqueId val="{00000000-D340-402B-BE98-A2A3F8D2BC80}"/>
            </c:ext>
          </c:extLst>
        </c:ser>
        <c:ser>
          <c:idx val="4"/>
          <c:order val="4"/>
          <c:tx>
            <c:strRef>
              <c:f>'IMVI-005'!$C$40</c:f>
              <c:extLst xmlns:c15="http://schemas.microsoft.com/office/drawing/2012/chart"/>
            </c:strRef>
          </c:tx>
          <c:spPr>
            <a:solidFill>
              <a:schemeClr val="accent5"/>
            </a:solidFill>
            <a:ln>
              <a:noFill/>
            </a:ln>
            <a:effectLst/>
          </c:spPr>
          <c:invertIfNegative val="0"/>
          <c:cat>
            <c:strRef>
              <c:f>'IMVI-005'!$D$35:$I$35</c:f>
              <c:strCache>
                <c:ptCount val="6"/>
                <c:pt idx="4">
                  <c:v># Metros cuadrados intervenidos</c:v>
                </c:pt>
                <c:pt idx="5">
                  <c:v># Metros cuadrados programados</c:v>
                </c:pt>
              </c:strCache>
            </c:strRef>
          </c:cat>
          <c:val>
            <c:numRef>
              <c:f>'IMVI-005'!$D$40:$I$40</c:f>
            </c:numRef>
          </c:val>
          <c:extLst xmlns:c15="http://schemas.microsoft.com/office/drawing/2012/chart">
            <c:ext xmlns:c16="http://schemas.microsoft.com/office/drawing/2014/chart" uri="{C3380CC4-5D6E-409C-BE32-E72D297353CC}">
              <c16:uniqueId val="{00000001-D340-402B-BE98-A2A3F8D2BC80}"/>
            </c:ext>
          </c:extLst>
        </c:ser>
        <c:ser>
          <c:idx val="5"/>
          <c:order val="5"/>
          <c:tx>
            <c:strRef>
              <c:f>'IMVI-005'!$C$41</c:f>
              <c:extLst xmlns:c15="http://schemas.microsoft.com/office/drawing/2012/chart"/>
            </c:strRef>
          </c:tx>
          <c:spPr>
            <a:solidFill>
              <a:schemeClr val="accent6"/>
            </a:solidFill>
            <a:ln>
              <a:noFill/>
            </a:ln>
            <a:effectLst/>
          </c:spPr>
          <c:invertIfNegative val="0"/>
          <c:cat>
            <c:strRef>
              <c:f>'IMVI-005'!$D$35:$I$35</c:f>
              <c:strCache>
                <c:ptCount val="6"/>
                <c:pt idx="4">
                  <c:v># Metros cuadrados intervenidos</c:v>
                </c:pt>
                <c:pt idx="5">
                  <c:v># Metros cuadrados programados</c:v>
                </c:pt>
              </c:strCache>
            </c:strRef>
          </c:cat>
          <c:val>
            <c:numRef>
              <c:f>'IMVI-005'!$D$41:$I$41</c:f>
            </c:numRef>
          </c:val>
          <c:extLst xmlns:c15="http://schemas.microsoft.com/office/drawing/2012/chart">
            <c:ext xmlns:c16="http://schemas.microsoft.com/office/drawing/2014/chart" uri="{C3380CC4-5D6E-409C-BE32-E72D297353CC}">
              <c16:uniqueId val="{00000002-D340-402B-BE98-A2A3F8D2BC80}"/>
            </c:ext>
          </c:extLst>
        </c:ser>
        <c:ser>
          <c:idx val="6"/>
          <c:order val="6"/>
          <c:tx>
            <c:strRef>
              <c:f>'IMVI-005'!$C$42</c:f>
            </c:strRef>
          </c:tx>
          <c:spPr>
            <a:solidFill>
              <a:schemeClr val="accent1">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'IMVI-005'!$D$42:$I$42</c:f>
            </c:numRef>
          </c:val>
          <c:extLst xmlns:c15="http://schemas.microsoft.com/office/drawing/2012/chart">
            <c:ext xmlns:c16="http://schemas.microsoft.com/office/drawing/2014/chart" uri="{C3380CC4-5D6E-409C-BE32-E72D297353CC}">
              <c16:uniqueId val="{00000003-D340-402B-BE98-A2A3F8D2BC80}"/>
            </c:ext>
          </c:extLst>
        </c:ser>
        <c:ser>
          <c:idx val="7"/>
          <c:order val="7"/>
          <c:tx>
            <c:strRef>
              <c:f>'IMVI-005'!$C$43</c:f>
            </c:strRef>
          </c:tx>
          <c:spPr>
            <a:solidFill>
              <a:schemeClr val="accent2">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'IMVI-005'!$D$43:$I$43</c:f>
            </c:numRef>
          </c:val>
          <c:extLst xmlns:c15="http://schemas.microsoft.com/office/drawing/2012/chart">
            <c:ext xmlns:c16="http://schemas.microsoft.com/office/drawing/2014/chart" uri="{C3380CC4-5D6E-409C-BE32-E72D297353CC}">
              <c16:uniqueId val="{00000004-D340-402B-BE98-A2A3F8D2BC80}"/>
            </c:ext>
          </c:extLst>
        </c:ser>
        <c:ser>
          <c:idx val="8"/>
          <c:order val="8"/>
          <c:tx>
            <c:strRef>
              <c:f>'IMVI-005'!$C$44</c:f>
            </c:strRef>
          </c:tx>
          <c:spPr>
            <a:solidFill>
              <a:schemeClr val="accent3">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'IMVI-005'!$D$44:$I$44</c:f>
            </c:numRef>
          </c:val>
          <c:extLst xmlns:c15="http://schemas.microsoft.com/office/drawing/2012/chart">
            <c:ext xmlns:c16="http://schemas.microsoft.com/office/drawing/2014/chart" uri="{C3380CC4-5D6E-409C-BE32-E72D297353CC}">
              <c16:uniqueId val="{00000005-D340-402B-BE98-A2A3F8D2BC80}"/>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'IMVI-005'!$C$36</c15:sqref>
                        </c15:formulaRef>
                      </c:ext>
                    </c:extLst>
                    <c:strCache>
                      <c:ptCount val="1"/>
                      <c:pt idx="0">
                        <c:v>Enero</c:v>
                      </c:pt>
                    </c:strCache>
                  </c:strRef>
                </c:tx>
                <c:spPr>
                  <a:solidFill>
                    <a:schemeClr val="accent1"/>
                  </a:solidFill>
                  <a:ln>
                    <a:noFill/>
                  </a:ln>
                  <a:effectLst/>
                </c:spPr>
                <c:invertIfNegative val="0"/>
                <c:cat>
                  <c:strRef>
                    <c:extLst>
                      <c:ext uri="{02D57815-91ED-43cb-92C2-25804820EDAC}">
                        <c15:formulaRef>
                          <c15:sqref>'IMVI-005'!$D$35:$I$35</c15:sqref>
                        </c15:formulaRef>
                      </c:ext>
                    </c:extLst>
                    <c:strCache>
                      <c:ptCount val="6"/>
                      <c:pt idx="4">
                        <c:v># Metros cuadrados intervenidos</c:v>
                      </c:pt>
                      <c:pt idx="5">
                        <c:v># Metros cuadrados programados</c:v>
                      </c:pt>
                    </c:strCache>
                  </c:strRef>
                </c:cat>
                <c:val>
                  <c:numRef>
                    <c:extLst>
                      <c:ext uri="{02D57815-91ED-43cb-92C2-25804820EDAC}">
                        <c15:formulaRef>
                          <c15:sqref>'IMVI-005'!$D$36:$I$36</c15:sqref>
                        </c15:formulaRef>
                      </c:ext>
                    </c:extLst>
                    <c:numCache>
                      <c:formatCode>General</c:formatCode>
                      <c:ptCount val="6"/>
                      <c:pt idx="4" formatCode="0.00">
                        <c:v>2515.23</c:v>
                      </c:pt>
                      <c:pt idx="5" formatCode="0.00">
                        <c:v>2500</c:v>
                      </c:pt>
                    </c:numCache>
                  </c:numRef>
                </c:val>
                <c:extLst>
                  <c:ext xmlns:c16="http://schemas.microsoft.com/office/drawing/2014/chart" uri="{C3380CC4-5D6E-409C-BE32-E72D297353CC}">
                    <c16:uniqueId val="{00000006-D340-402B-BE98-A2A3F8D2BC8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'IMVI-005'!$C$37</c15:sqref>
                        </c15:formulaRef>
                      </c:ext>
                    </c:extLst>
                    <c:strCache>
                      <c:ptCount val="1"/>
                      <c:pt idx="0">
                        <c:v>Febrero</c:v>
                      </c:pt>
                    </c:strCache>
                  </c:strRef>
                </c:tx>
                <c:spPr>
                  <a:solidFill>
                    <a:schemeClr val="accent2"/>
                  </a:solidFill>
                  <a:ln>
                    <a:noFill/>
                  </a:ln>
                  <a:effectLst/>
                </c:spPr>
                <c:invertIfNegative val="0"/>
                <c:cat>
                  <c:strRef>
                    <c:extLst>
                      <c:ext xmlns:c15="http://schemas.microsoft.com/office/drawing/2012/chart" uri="{02D57815-91ED-43cb-92C2-25804820EDAC}">
                        <c15:formulaRef>
                          <c15:sqref>'IMVI-005'!$D$35:$I$35</c15:sqref>
                        </c15:formulaRef>
                      </c:ext>
                    </c:extLst>
                    <c:strCache>
                      <c:ptCount val="6"/>
                      <c:pt idx="4">
                        <c:v># Metros cuadrados intervenidos</c:v>
                      </c:pt>
                      <c:pt idx="5">
                        <c:v># Metros cuadrados programados</c:v>
                      </c:pt>
                    </c:strCache>
                  </c:strRef>
                </c:cat>
                <c:val>
                  <c:numRef>
                    <c:extLst>
                      <c:ext xmlns:c15="http://schemas.microsoft.com/office/drawing/2012/chart" uri="{02D57815-91ED-43cb-92C2-25804820EDAC}">
                        <c15:formulaRef>
                          <c15:sqref>'IMVI-005'!$D$37:$I$37</c15:sqref>
                        </c15:formulaRef>
                      </c:ext>
                    </c:extLst>
                    <c:numCache>
                      <c:formatCode>General</c:formatCode>
                      <c:ptCount val="6"/>
                      <c:pt idx="4" formatCode="0.00">
                        <c:v>6942.75</c:v>
                      </c:pt>
                      <c:pt idx="5" formatCode="0.00">
                        <c:v>6900</c:v>
                      </c:pt>
                    </c:numCache>
                  </c:numRef>
                </c:val>
                <c:extLst xmlns:c15="http://schemas.microsoft.com/office/drawing/2012/chart">
                  <c:ext xmlns:c16="http://schemas.microsoft.com/office/drawing/2014/chart" uri="{C3380CC4-5D6E-409C-BE32-E72D297353CC}">
                    <c16:uniqueId val="{00000007-D340-402B-BE98-A2A3F8D2BC8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'IMVI-005'!$C$38</c15:sqref>
                        </c15:formulaRef>
                      </c:ext>
                    </c:extLst>
                    <c:strCache>
                      <c:ptCount val="1"/>
                      <c:pt idx="0">
                        <c:v>Marzo</c:v>
                      </c:pt>
                    </c:strCache>
                  </c:strRef>
                </c:tx>
                <c:spPr>
                  <a:solidFill>
                    <a:schemeClr val="accent3"/>
                  </a:solidFill>
                  <a:ln>
                    <a:noFill/>
                  </a:ln>
                  <a:effectLst/>
                </c:spPr>
                <c:invertIfNegative val="0"/>
                <c:cat>
                  <c:strRef>
                    <c:extLst>
                      <c:ext xmlns:c15="http://schemas.microsoft.com/office/drawing/2012/chart" uri="{02D57815-91ED-43cb-92C2-25804820EDAC}">
                        <c15:formulaRef>
                          <c15:sqref>'IMVI-005'!$D$35:$I$35</c15:sqref>
                        </c15:formulaRef>
                      </c:ext>
                    </c:extLst>
                    <c:strCache>
                      <c:ptCount val="6"/>
                      <c:pt idx="4">
                        <c:v># Metros cuadrados intervenidos</c:v>
                      </c:pt>
                      <c:pt idx="5">
                        <c:v># Metros cuadrados programados</c:v>
                      </c:pt>
                    </c:strCache>
                  </c:strRef>
                </c:cat>
                <c:val>
                  <c:numRef>
                    <c:extLst>
                      <c:ext xmlns:c15="http://schemas.microsoft.com/office/drawing/2012/chart" uri="{02D57815-91ED-43cb-92C2-25804820EDAC}">
                        <c15:formulaRef>
                          <c15:sqref>'IMVI-005'!$D$38:$I$38</c15:sqref>
                        </c15:formulaRef>
                      </c:ext>
                    </c:extLst>
                    <c:numCache>
                      <c:formatCode>General</c:formatCode>
                      <c:ptCount val="6"/>
                      <c:pt idx="4" formatCode="0.00">
                        <c:v>1442.65</c:v>
                      </c:pt>
                      <c:pt idx="5" formatCode="0.00">
                        <c:v>1400</c:v>
                      </c:pt>
                    </c:numCache>
                  </c:numRef>
                </c:val>
                <c:extLst xmlns:c15="http://schemas.microsoft.com/office/drawing/2012/chart">
                  <c:ext xmlns:c16="http://schemas.microsoft.com/office/drawing/2014/chart" uri="{C3380CC4-5D6E-409C-BE32-E72D297353CC}">
                    <c16:uniqueId val="{00000008-D340-402B-BE98-A2A3F8D2BC80}"/>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'IMVI-005'!$C$39</c:f>
              <c:extLst xmlns:c15="http://schemas.microsoft.com/office/drawing/2012/chart"/>
            </c:strRef>
          </c:tx>
          <c:spPr>
            <a:solidFill>
              <a:schemeClr val="accent4"/>
            </a:solidFill>
            <a:ln>
              <a:noFill/>
            </a:ln>
            <a:effectLst/>
          </c:spPr>
          <c:invertIfNegative val="0"/>
          <c:cat>
            <c:strRef>
              <c:f>'IMVI-005'!$D$35:$I$35</c:f>
              <c:strCache>
                <c:ptCount val="6"/>
                <c:pt idx="4">
                  <c:v># Metros cuadrados intervenidos</c:v>
                </c:pt>
                <c:pt idx="5">
                  <c:v># Metros cuadrados programados</c:v>
                </c:pt>
              </c:strCache>
            </c:strRef>
          </c:cat>
          <c:val>
            <c:numRef>
              <c:f>'IMVI-005'!$D$39:$I$39</c:f>
            </c:numRef>
          </c:val>
          <c:extLst xmlns:c15="http://schemas.microsoft.com/office/drawing/2012/chart">
            <c:ext xmlns:c16="http://schemas.microsoft.com/office/drawing/2014/chart" uri="{C3380CC4-5D6E-409C-BE32-E72D297353CC}">
              <c16:uniqueId val="{00000000-F2EE-480C-9755-2A38CB817BF0}"/>
            </c:ext>
          </c:extLst>
        </c:ser>
        <c:ser>
          <c:idx val="4"/>
          <c:order val="4"/>
          <c:tx>
            <c:strRef>
              <c:f>'IMVI-005'!$C$40</c:f>
              <c:extLst xmlns:c15="http://schemas.microsoft.com/office/drawing/2012/chart"/>
            </c:strRef>
          </c:tx>
          <c:spPr>
            <a:solidFill>
              <a:schemeClr val="accent5"/>
            </a:solidFill>
            <a:ln>
              <a:noFill/>
            </a:ln>
            <a:effectLst/>
          </c:spPr>
          <c:invertIfNegative val="0"/>
          <c:cat>
            <c:strRef>
              <c:f>'IMVI-005'!$D$35:$I$35</c:f>
              <c:strCache>
                <c:ptCount val="6"/>
                <c:pt idx="4">
                  <c:v># Metros cuadrados intervenidos</c:v>
                </c:pt>
                <c:pt idx="5">
                  <c:v># Metros cuadrados programados</c:v>
                </c:pt>
              </c:strCache>
            </c:strRef>
          </c:cat>
          <c:val>
            <c:numRef>
              <c:f>'IMVI-005'!$D$40:$I$40</c:f>
            </c:numRef>
          </c:val>
          <c:extLst xmlns:c15="http://schemas.microsoft.com/office/drawing/2012/chart">
            <c:ext xmlns:c16="http://schemas.microsoft.com/office/drawing/2014/chart" uri="{C3380CC4-5D6E-409C-BE32-E72D297353CC}">
              <c16:uniqueId val="{00000001-F2EE-480C-9755-2A38CB817BF0}"/>
            </c:ext>
          </c:extLst>
        </c:ser>
        <c:ser>
          <c:idx val="5"/>
          <c:order val="5"/>
          <c:tx>
            <c:strRef>
              <c:f>'IMVI-005'!$C$41</c:f>
              <c:extLst xmlns:c15="http://schemas.microsoft.com/office/drawing/2012/chart"/>
            </c:strRef>
          </c:tx>
          <c:spPr>
            <a:solidFill>
              <a:schemeClr val="accent6"/>
            </a:solidFill>
            <a:ln>
              <a:noFill/>
            </a:ln>
            <a:effectLst/>
          </c:spPr>
          <c:invertIfNegative val="0"/>
          <c:cat>
            <c:strRef>
              <c:f>'IMVI-005'!$D$35:$I$35</c:f>
              <c:strCache>
                <c:ptCount val="6"/>
                <c:pt idx="4">
                  <c:v># Metros cuadrados intervenidos</c:v>
                </c:pt>
                <c:pt idx="5">
                  <c:v># Metros cuadrados programados</c:v>
                </c:pt>
              </c:strCache>
            </c:strRef>
          </c:cat>
          <c:val>
            <c:numRef>
              <c:f>'IMVI-005'!$D$41:$I$41</c:f>
            </c:numRef>
          </c:val>
          <c:extLst xmlns:c15="http://schemas.microsoft.com/office/drawing/2012/chart">
            <c:ext xmlns:c16="http://schemas.microsoft.com/office/drawing/2014/chart" uri="{C3380CC4-5D6E-409C-BE32-E72D297353CC}">
              <c16:uniqueId val="{00000002-F2EE-480C-9755-2A38CB817BF0}"/>
            </c:ext>
          </c:extLst>
        </c:ser>
        <c:ser>
          <c:idx val="6"/>
          <c:order val="6"/>
          <c:tx>
            <c:strRef>
              <c:f>'IMVI-005'!$C$42</c:f>
              <c:extLst xmlns:c15="http://schemas.microsoft.com/office/drawing/2012/chart"/>
            </c:strRef>
          </c:tx>
          <c:spPr>
            <a:solidFill>
              <a:schemeClr val="accent1">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'IMVI-005'!$D$42:$I$42</c:f>
            </c:numRef>
          </c:val>
          <c:extLst xmlns:c15="http://schemas.microsoft.com/office/drawing/2012/chart">
            <c:ext xmlns:c16="http://schemas.microsoft.com/office/drawing/2014/chart" uri="{C3380CC4-5D6E-409C-BE32-E72D297353CC}">
              <c16:uniqueId val="{00000003-F2EE-480C-9755-2A38CB817BF0}"/>
            </c:ext>
          </c:extLst>
        </c:ser>
        <c:ser>
          <c:idx val="7"/>
          <c:order val="7"/>
          <c:tx>
            <c:strRef>
              <c:f>'IMVI-005'!$C$43</c:f>
              <c:extLst xmlns:c15="http://schemas.microsoft.com/office/drawing/2012/chart"/>
            </c:strRef>
          </c:tx>
          <c:spPr>
            <a:solidFill>
              <a:schemeClr val="accent2">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'IMVI-005'!$D$43:$I$43</c:f>
            </c:numRef>
          </c:val>
          <c:extLst xmlns:c15="http://schemas.microsoft.com/office/drawing/2012/chart">
            <c:ext xmlns:c16="http://schemas.microsoft.com/office/drawing/2014/chart" uri="{C3380CC4-5D6E-409C-BE32-E72D297353CC}">
              <c16:uniqueId val="{00000004-F2EE-480C-9755-2A38CB817BF0}"/>
            </c:ext>
          </c:extLst>
        </c:ser>
        <c:ser>
          <c:idx val="8"/>
          <c:order val="8"/>
          <c:tx>
            <c:strRef>
              <c:f>'IMVI-005'!$C$44</c:f>
              <c:extLst xmlns:c15="http://schemas.microsoft.com/office/drawing/2012/chart"/>
            </c:strRef>
          </c:tx>
          <c:spPr>
            <a:solidFill>
              <a:schemeClr val="accent3">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'IMVI-005'!$D$44:$I$44</c:f>
            </c:numRef>
          </c:val>
          <c:extLst xmlns:c15="http://schemas.microsoft.com/office/drawing/2012/chart">
            <c:ext xmlns:c16="http://schemas.microsoft.com/office/drawing/2014/chart" uri="{C3380CC4-5D6E-409C-BE32-E72D297353CC}">
              <c16:uniqueId val="{00000005-F2EE-480C-9755-2A38CB817BF0}"/>
            </c:ext>
          </c:extLst>
        </c:ser>
        <c:ser>
          <c:idx val="9"/>
          <c:order val="9"/>
          <c:tx>
            <c:strRef>
              <c:f>'IMVI-005'!$C$45</c:f>
            </c:strRef>
          </c:tx>
          <c:spPr>
            <a:solidFill>
              <a:schemeClr val="accent4">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'IMVI-005'!$D$45:$I$45</c:f>
            </c:numRef>
          </c:val>
          <c:extLst>
            <c:ext xmlns:c16="http://schemas.microsoft.com/office/drawing/2014/chart" uri="{C3380CC4-5D6E-409C-BE32-E72D297353CC}">
              <c16:uniqueId val="{00000006-F2EE-480C-9755-2A38CB817BF0}"/>
            </c:ext>
          </c:extLst>
        </c:ser>
        <c:ser>
          <c:idx val="10"/>
          <c:order val="10"/>
          <c:tx>
            <c:strRef>
              <c:f>'IMVI-005'!$C$46</c:f>
            </c:strRef>
          </c:tx>
          <c:spPr>
            <a:solidFill>
              <a:schemeClr val="accent5">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'IMVI-005'!$D$46:$I$46</c:f>
            </c:numRef>
          </c:val>
          <c:extLst>
            <c:ext xmlns:c16="http://schemas.microsoft.com/office/drawing/2014/chart" uri="{C3380CC4-5D6E-409C-BE32-E72D297353CC}">
              <c16:uniqueId val="{00000007-F2EE-480C-9755-2A38CB817BF0}"/>
            </c:ext>
          </c:extLst>
        </c:ser>
        <c:ser>
          <c:idx val="11"/>
          <c:order val="11"/>
          <c:tx>
            <c:strRef>
              <c:f>'IMVI-005'!$C$47</c:f>
            </c:strRef>
          </c:tx>
          <c:spPr>
            <a:solidFill>
              <a:schemeClr val="accent6">
                <a:lumMod val="60000"/>
              </a:schemeClr>
            </a:solidFill>
            <a:ln>
              <a:noFill/>
            </a:ln>
            <a:effectLst/>
          </c:spPr>
          <c:invertIfNegative val="0"/>
          <c:cat>
            <c:strRef>
              <c:f>'IMVI-005'!$D$35:$I$35</c:f>
              <c:strCache>
                <c:ptCount val="6"/>
                <c:pt idx="4">
                  <c:v># Metros cuadrados intervenidos</c:v>
                </c:pt>
                <c:pt idx="5">
                  <c:v># Metros cuadrados programados</c:v>
                </c:pt>
              </c:strCache>
            </c:strRef>
          </c:cat>
          <c:val>
            <c:numRef>
              <c:f>'IMVI-005'!$D$47:$I$47</c:f>
            </c:numRef>
          </c:val>
          <c:extLst>
            <c:ext xmlns:c16="http://schemas.microsoft.com/office/drawing/2014/chart" uri="{C3380CC4-5D6E-409C-BE32-E72D297353CC}">
              <c16:uniqueId val="{00000008-F2EE-480C-9755-2A38CB817BF0}"/>
            </c:ext>
          </c:extLst>
        </c:ser>
        <c:dLbls>
          <c:showLegendKey val="0"/>
          <c:showVal val="0"/>
          <c:showCatName val="0"/>
          <c:showSerName val="0"/>
          <c:showPercent val="0"/>
          <c:showBubbleSize val="0"/>
        </c:dLbls>
        <c:gapWidth val="219"/>
        <c:overlap val="-27"/>
        <c:axId val="65874176"/>
        <c:axId val="66187264"/>
        <c:extLst>
          <c:ext xmlns:c15="http://schemas.microsoft.com/office/drawing/2012/chart" uri="{02D57815-91ED-43cb-92C2-25804820EDAC}">
            <c15:filteredBarSeries>
              <c15:ser>
                <c:idx val="0"/>
                <c:order val="0"/>
                <c:tx>
                  <c:strRef>
                    <c:extLst>
                      <c:ext uri="{02D57815-91ED-43cb-92C2-25804820EDAC}">
                        <c15:formulaRef>
                          <c15:sqref>'IMVI-005'!$C$36</c15:sqref>
                        </c15:formulaRef>
                      </c:ext>
                    </c:extLst>
                    <c:strCache>
                      <c:ptCount val="1"/>
                      <c:pt idx="0">
                        <c:v>Enero</c:v>
                      </c:pt>
                    </c:strCache>
                  </c:strRef>
                </c:tx>
                <c:spPr>
                  <a:solidFill>
                    <a:schemeClr val="accent1"/>
                  </a:solidFill>
                  <a:ln>
                    <a:noFill/>
                  </a:ln>
                  <a:effectLst/>
                </c:spPr>
                <c:invertIfNegative val="0"/>
                <c:cat>
                  <c:strRef>
                    <c:extLst>
                      <c:ext uri="{02D57815-91ED-43cb-92C2-25804820EDAC}">
                        <c15:formulaRef>
                          <c15:sqref>'IMVI-005'!$D$35:$I$35</c15:sqref>
                        </c15:formulaRef>
                      </c:ext>
                    </c:extLst>
                    <c:strCache>
                      <c:ptCount val="6"/>
                      <c:pt idx="4">
                        <c:v># Metros cuadrados intervenidos</c:v>
                      </c:pt>
                      <c:pt idx="5">
                        <c:v># Metros cuadrados programados</c:v>
                      </c:pt>
                    </c:strCache>
                  </c:strRef>
                </c:cat>
                <c:val>
                  <c:numRef>
                    <c:extLst>
                      <c:ext uri="{02D57815-91ED-43cb-92C2-25804820EDAC}">
                        <c15:formulaRef>
                          <c15:sqref>'IMVI-005'!$D$36:$I$36</c15:sqref>
                        </c15:formulaRef>
                      </c:ext>
                    </c:extLst>
                    <c:numCache>
                      <c:formatCode>General</c:formatCode>
                      <c:ptCount val="6"/>
                      <c:pt idx="4" formatCode="0.00">
                        <c:v>2515.23</c:v>
                      </c:pt>
                      <c:pt idx="5" formatCode="0.00">
                        <c:v>2500</c:v>
                      </c:pt>
                    </c:numCache>
                  </c:numRef>
                </c:val>
                <c:extLst>
                  <c:ext xmlns:c16="http://schemas.microsoft.com/office/drawing/2014/chart" uri="{C3380CC4-5D6E-409C-BE32-E72D297353CC}">
                    <c16:uniqueId val="{00000009-F2EE-480C-9755-2A38CB817B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'IMVI-005'!$C$37</c15:sqref>
                        </c15:formulaRef>
                      </c:ext>
                    </c:extLst>
                    <c:strCache>
                      <c:ptCount val="1"/>
                      <c:pt idx="0">
                        <c:v>Febrero</c:v>
                      </c:pt>
                    </c:strCache>
                  </c:strRef>
                </c:tx>
                <c:spPr>
                  <a:solidFill>
                    <a:schemeClr val="accent2"/>
                  </a:solidFill>
                  <a:ln>
                    <a:noFill/>
                  </a:ln>
                  <a:effectLst/>
                </c:spPr>
                <c:invertIfNegative val="0"/>
                <c:cat>
                  <c:strRef>
                    <c:extLst>
                      <c:ext xmlns:c15="http://schemas.microsoft.com/office/drawing/2012/chart" uri="{02D57815-91ED-43cb-92C2-25804820EDAC}">
                        <c15:formulaRef>
                          <c15:sqref>'IMVI-005'!$D$35:$I$35</c15:sqref>
                        </c15:formulaRef>
                      </c:ext>
                    </c:extLst>
                    <c:strCache>
                      <c:ptCount val="6"/>
                      <c:pt idx="4">
                        <c:v># Metros cuadrados intervenidos</c:v>
                      </c:pt>
                      <c:pt idx="5">
                        <c:v># Metros cuadrados programados</c:v>
                      </c:pt>
                    </c:strCache>
                  </c:strRef>
                </c:cat>
                <c:val>
                  <c:numRef>
                    <c:extLst>
                      <c:ext xmlns:c15="http://schemas.microsoft.com/office/drawing/2012/chart" uri="{02D57815-91ED-43cb-92C2-25804820EDAC}">
                        <c15:formulaRef>
                          <c15:sqref>'IMVI-005'!$D$37:$I$37</c15:sqref>
                        </c15:formulaRef>
                      </c:ext>
                    </c:extLst>
                    <c:numCache>
                      <c:formatCode>General</c:formatCode>
                      <c:ptCount val="6"/>
                      <c:pt idx="4" formatCode="0.00">
                        <c:v>6942.75</c:v>
                      </c:pt>
                      <c:pt idx="5" formatCode="0.00">
                        <c:v>6900</c:v>
                      </c:pt>
                    </c:numCache>
                  </c:numRef>
                </c:val>
                <c:extLst xmlns:c15="http://schemas.microsoft.com/office/drawing/2012/chart">
                  <c:ext xmlns:c16="http://schemas.microsoft.com/office/drawing/2014/chart" uri="{C3380CC4-5D6E-409C-BE32-E72D297353CC}">
                    <c16:uniqueId val="{0000000A-F2EE-480C-9755-2A38CB817BF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'IMVI-005'!$C$38</c15:sqref>
                        </c15:formulaRef>
                      </c:ext>
                    </c:extLst>
                    <c:strCache>
                      <c:ptCount val="1"/>
                      <c:pt idx="0">
                        <c:v>Marzo</c:v>
                      </c:pt>
                    </c:strCache>
                  </c:strRef>
                </c:tx>
                <c:spPr>
                  <a:solidFill>
                    <a:schemeClr val="accent3"/>
                  </a:solidFill>
                  <a:ln>
                    <a:noFill/>
                  </a:ln>
                  <a:effectLst/>
                </c:spPr>
                <c:invertIfNegative val="0"/>
                <c:cat>
                  <c:strRef>
                    <c:extLst>
                      <c:ext xmlns:c15="http://schemas.microsoft.com/office/drawing/2012/chart" uri="{02D57815-91ED-43cb-92C2-25804820EDAC}">
                        <c15:formulaRef>
                          <c15:sqref>'IMVI-005'!$D$35:$I$35</c15:sqref>
                        </c15:formulaRef>
                      </c:ext>
                    </c:extLst>
                    <c:strCache>
                      <c:ptCount val="6"/>
                      <c:pt idx="4">
                        <c:v># Metros cuadrados intervenidos</c:v>
                      </c:pt>
                      <c:pt idx="5">
                        <c:v># Metros cuadrados programados</c:v>
                      </c:pt>
                    </c:strCache>
                  </c:strRef>
                </c:cat>
                <c:val>
                  <c:numRef>
                    <c:extLst>
                      <c:ext xmlns:c15="http://schemas.microsoft.com/office/drawing/2012/chart" uri="{02D57815-91ED-43cb-92C2-25804820EDAC}">
                        <c15:formulaRef>
                          <c15:sqref>'IMVI-005'!$D$38:$I$38</c15:sqref>
                        </c15:formulaRef>
                      </c:ext>
                    </c:extLst>
                    <c:numCache>
                      <c:formatCode>General</c:formatCode>
                      <c:ptCount val="6"/>
                      <c:pt idx="4" formatCode="0.00">
                        <c:v>1442.65</c:v>
                      </c:pt>
                      <c:pt idx="5" formatCode="0.00">
                        <c:v>1400</c:v>
                      </c:pt>
                    </c:numCache>
                  </c:numRef>
                </c:val>
                <c:extLst xmlns:c15="http://schemas.microsoft.com/office/drawing/2012/chart">
                  <c:ext xmlns:c16="http://schemas.microsoft.com/office/drawing/2014/chart" uri="{C3380CC4-5D6E-409C-BE32-E72D297353CC}">
                    <c16:uniqueId val="{0000000B-F2EE-480C-9755-2A38CB817BF0}"/>
                  </c:ext>
                </c:extLst>
              </c15:ser>
            </c15:filteredBarSeries>
          </c:ext>
        </c:extLst>
      </c:barChart>
      <c:catAx>
        <c:axId val="658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87264"/>
        <c:crosses val="autoZero"/>
        <c:auto val="1"/>
        <c:lblAlgn val="ctr"/>
        <c:lblOffset val="100"/>
        <c:noMultiLvlLbl val="0"/>
      </c:catAx>
      <c:valAx>
        <c:axId val="66187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'GSIT-001'!$H$35</c:f>
              <c:strCache>
                <c:ptCount val="1"/>
                <c:pt idx="0">
                  <c:v>CIRI</c:v>
                </c:pt>
              </c:strCache>
            </c:strRef>
          </c:tx>
          <c:spPr>
            <a:solidFill>
              <a:schemeClr val="accent5"/>
            </a:solidFill>
            <a:ln>
              <a:noFill/>
            </a:ln>
            <a:effectLst/>
          </c:spPr>
          <c:invertIfNegative val="0"/>
          <c:cat>
            <c:strLit>
              <c:ptCount val="5"/>
              <c:pt idx="0">
                <c:v>Primer trimestre</c:v>
              </c:pt>
              <c:pt idx="1">
                <c:v>Segundo trimestre</c:v>
              </c:pt>
              <c:pt idx="2">
                <c:v>Tercer Trimestres</c:v>
              </c:pt>
              <c:pt idx="3">
                <c:v>Cuarto Trimestre</c:v>
              </c:pt>
              <c:pt idx="4">
                <c:v>TOTAL</c:v>
              </c:pt>
            </c:strLit>
          </c:cat>
          <c:val>
            <c:numRef>
              <c:f>'GSIT-001'!$H$36:$H$40</c:f>
              <c:numCache>
                <c:formatCode>0</c:formatCode>
                <c:ptCount val="5"/>
                <c:pt idx="0">
                  <c:v>3537</c:v>
                </c:pt>
                <c:pt idx="1">
                  <c:v>0</c:v>
                </c:pt>
                <c:pt idx="2">
                  <c:v>0</c:v>
                </c:pt>
                <c:pt idx="3">
                  <c:v>0</c:v>
                </c:pt>
                <c:pt idx="4" formatCode="_(* #,##0_);_(* \(#,##0\);_(* &quot;-&quot;??_);_(@_)">
                  <c:v>3537</c:v>
                </c:pt>
              </c:numCache>
            </c:numRef>
          </c:val>
          <c:extLst>
            <c:ext xmlns:c16="http://schemas.microsoft.com/office/drawing/2014/chart" uri="{C3380CC4-5D6E-409C-BE32-E72D297353CC}">
              <c16:uniqueId val="{00000000-E28A-4F8A-9FEC-4784D91DC426}"/>
            </c:ext>
          </c:extLst>
        </c:ser>
        <c:ser>
          <c:idx val="5"/>
          <c:order val="1"/>
          <c:tx>
            <c:strRef>
              <c:f>'GSIT-001'!$I$35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Primer trimestre</c:v>
              </c:pt>
              <c:pt idx="1">
                <c:v>Segundo trimestre</c:v>
              </c:pt>
              <c:pt idx="2">
                <c:v>Tercer Trimestres</c:v>
              </c:pt>
              <c:pt idx="3">
                <c:v>Cuarto Trimestre</c:v>
              </c:pt>
              <c:pt idx="4">
                <c:v>TOTAL</c:v>
              </c:pt>
            </c:strLit>
          </c:cat>
          <c:val>
            <c:numRef>
              <c:f>'GSIT-001'!$I$36:$I$40</c:f>
              <c:numCache>
                <c:formatCode>0</c:formatCode>
                <c:ptCount val="5"/>
                <c:pt idx="0">
                  <c:v>4132</c:v>
                </c:pt>
                <c:pt idx="1">
                  <c:v>0</c:v>
                </c:pt>
                <c:pt idx="2">
                  <c:v>0</c:v>
                </c:pt>
                <c:pt idx="3">
                  <c:v>0</c:v>
                </c:pt>
                <c:pt idx="4" formatCode="_(* #,##0_);_(* \(#,##0\);_(* &quot;-&quot;??_);_(@_)">
                  <c:v>4132</c:v>
                </c:pt>
              </c:numCache>
            </c:numRef>
          </c:val>
          <c:extLst>
            <c:ext xmlns:c16="http://schemas.microsoft.com/office/drawing/2014/chart" uri="{C3380CC4-5D6E-409C-BE32-E72D297353CC}">
              <c16:uniqueId val="{00000001-E28A-4F8A-9FEC-4784D91DC426}"/>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'GSIT-001'!$J$35</c:f>
              <c:strCache>
                <c:ptCount val="1"/>
                <c:pt idx="0">
                  <c:v>RESULTADO</c:v>
                </c:pt>
              </c:strCache>
            </c:strRef>
          </c:tx>
          <c:spPr>
            <a:ln w="28575" cap="rnd">
              <a:solidFill>
                <a:schemeClr val="accent1"/>
              </a:solidFill>
              <a:round/>
            </a:ln>
            <a:effectLst/>
          </c:spPr>
          <c:marker>
            <c:symbol val="none"/>
          </c:marker>
          <c:cat>
            <c:strLit>
              <c:ptCount val="5"/>
              <c:pt idx="0">
                <c:v>Primer trimestre</c:v>
              </c:pt>
              <c:pt idx="1">
                <c:v>Segundo trimestre</c:v>
              </c:pt>
              <c:pt idx="2">
                <c:v>Tercer Trimestres</c:v>
              </c:pt>
              <c:pt idx="3">
                <c:v>Cuarto Trimestre</c:v>
              </c:pt>
              <c:pt idx="4">
                <c:v>TOTAL</c:v>
              </c:pt>
            </c:strLit>
          </c:cat>
          <c:val>
            <c:numRef>
              <c:f>'GSIT-001'!$J$36:$J$40</c:f>
              <c:numCache>
                <c:formatCode>0.00%</c:formatCode>
                <c:ptCount val="5"/>
                <c:pt idx="0">
                  <c:v>0.85600193610842212</c:v>
                </c:pt>
                <c:pt idx="1">
                  <c:v>0</c:v>
                </c:pt>
                <c:pt idx="2">
                  <c:v>0</c:v>
                </c:pt>
                <c:pt idx="3">
                  <c:v>0</c:v>
                </c:pt>
                <c:pt idx="4">
                  <c:v>0.85600193610842212</c:v>
                </c:pt>
              </c:numCache>
            </c:numRef>
          </c:val>
          <c:smooth val="0"/>
          <c:extLst>
            <c:ext xmlns:c16="http://schemas.microsoft.com/office/drawing/2014/chart" uri="{C3380CC4-5D6E-409C-BE32-E72D297353CC}">
              <c16:uniqueId val="{00000002-E28A-4F8A-9FEC-4784D91DC426}"/>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Aprehensión del Plan de acción de responsabilidad social - modelo de sostenibilidad</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spPr>
            <a:solidFill>
              <a:schemeClr val="accent5"/>
            </a:solidFill>
            <a:ln>
              <a:noFill/>
            </a:ln>
            <a:effectLst/>
          </c:spPr>
          <c:invertIfNegative val="0"/>
          <c:cat>
            <c:strRef>
              <c:f>' APIC-006'!$C$37:$C$38</c:f>
              <c:strCache>
                <c:ptCount val="2"/>
                <c:pt idx="0">
                  <c:v>Semestre 1</c:v>
                </c:pt>
                <c:pt idx="1">
                  <c:v>Semestre 2 </c:v>
                </c:pt>
              </c:strCache>
            </c:strRef>
          </c:cat>
          <c:val>
            <c:numRef>
              <c:f>' APIC-006'!$H$37:$H$38</c:f>
              <c:numCache>
                <c:formatCode>0</c:formatCode>
                <c:ptCount val="2"/>
              </c:numCache>
            </c:numRef>
          </c:val>
          <c:extLst>
            <c:ext xmlns:c16="http://schemas.microsoft.com/office/drawing/2014/chart" uri="{C3380CC4-5D6E-409C-BE32-E72D297353CC}">
              <c16:uniqueId val="{00000000-9725-4B99-969D-C641033D49D5}"/>
            </c:ext>
          </c:extLst>
        </c:ser>
        <c:dLbls>
          <c:showLegendKey val="0"/>
          <c:showVal val="0"/>
          <c:showCatName val="0"/>
          <c:showSerName val="0"/>
          <c:showPercent val="0"/>
          <c:showBubbleSize val="0"/>
        </c:dLbls>
        <c:gapWidth val="219"/>
        <c:overlap val="-27"/>
        <c:axId val="322028160"/>
        <c:axId val="32202855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APIC-006'!$C$37:$C$38</c15:sqref>
                        </c15:formulaRef>
                      </c:ext>
                    </c:extLst>
                    <c:strCache>
                      <c:ptCount val="2"/>
                      <c:pt idx="0">
                        <c:v>Semestre 1</c:v>
                      </c:pt>
                      <c:pt idx="1">
                        <c:v>Semestre 2 </c:v>
                      </c:pt>
                    </c:strCache>
                  </c:strRef>
                </c:cat>
                <c:val>
                  <c:numRef>
                    <c:extLst>
                      <c:ext uri="{02D57815-91ED-43cb-92C2-25804820EDAC}">
                        <c15:formulaRef>
                          <c15:sqref>' APIC-006'!$D$37:$D$38</c15:sqref>
                        </c15:formulaRef>
                      </c:ext>
                    </c:extLst>
                    <c:numCache>
                      <c:formatCode>[$-C0A]mmm\-yy;@</c:formatCode>
                      <c:ptCount val="2"/>
                    </c:numCache>
                  </c:numRef>
                </c:val>
                <c:extLst>
                  <c:ext xmlns:c16="http://schemas.microsoft.com/office/drawing/2014/chart" uri="{C3380CC4-5D6E-409C-BE32-E72D297353CC}">
                    <c16:uniqueId val="{00000001-9725-4B99-969D-C641033D49D5}"/>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APIC-006'!$E$37:$E$38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2-9725-4B99-969D-C641033D49D5}"/>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APIC-006'!$F$37:$F$38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3-9725-4B99-969D-C641033D49D5}"/>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APIC-006'!$G$37:$G$38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4-9725-4B99-969D-C641033D49D5}"/>
                  </c:ext>
                </c:extLst>
              </c15:ser>
            </c15:filteredBarSeries>
          </c:ext>
        </c:extLst>
      </c:barChart>
      <c:catAx>
        <c:axId val="32202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28552"/>
        <c:crosses val="autoZero"/>
        <c:auto val="1"/>
        <c:lblAlgn val="ctr"/>
        <c:lblOffset val="100"/>
        <c:noMultiLvlLbl val="0"/>
      </c:catAx>
      <c:valAx>
        <c:axId val="322028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2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TIEMPO PROMEDIO DE SOLICITUDES ATENDIDAS DE BIENES DE CONSUMO </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'GREF-001'!$D$35</c:f>
              <c:strCache>
                <c:ptCount val="1"/>
              </c:strCache>
            </c:strRef>
          </c:tx>
          <c:spPr>
            <a:solidFill>
              <a:schemeClr val="accent1"/>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'GREF-001'!$D$36:$D$39</c:f>
              <c:numCache>
                <c:formatCode>General</c:formatCode>
                <c:ptCount val="4"/>
              </c:numCache>
            </c:numRef>
          </c:val>
          <c:extLst xmlns:c15="http://schemas.microsoft.com/office/drawing/2012/chart">
            <c:ext xmlns:c16="http://schemas.microsoft.com/office/drawing/2014/chart" uri="{C3380CC4-5D6E-409C-BE32-E72D297353CC}">
              <c16:uniqueId val="{00000000-DD5F-4966-B495-6E6A2E62A674}"/>
            </c:ext>
          </c:extLst>
        </c:ser>
        <c:ser>
          <c:idx val="1"/>
          <c:order val="1"/>
          <c:tx>
            <c:strRef>
              <c:f>'GREF-001'!$E$35</c:f>
              <c:strCache>
                <c:ptCount val="1"/>
              </c:strCache>
            </c:strRef>
          </c:tx>
          <c:spPr>
            <a:solidFill>
              <a:schemeClr val="accent2"/>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'GREF-001'!$E$36:$E$39</c:f>
              <c:numCache>
                <c:formatCode>General</c:formatCode>
                <c:ptCount val="4"/>
              </c:numCache>
            </c:numRef>
          </c:val>
          <c:extLst xmlns:c15="http://schemas.microsoft.com/office/drawing/2012/chart">
            <c:ext xmlns:c16="http://schemas.microsoft.com/office/drawing/2014/chart" uri="{C3380CC4-5D6E-409C-BE32-E72D297353CC}">
              <c16:uniqueId val="{00000001-DD5F-4966-B495-6E6A2E62A674}"/>
            </c:ext>
          </c:extLst>
        </c:ser>
        <c:ser>
          <c:idx val="2"/>
          <c:order val="2"/>
          <c:tx>
            <c:strRef>
              <c:f>'GREF-001'!$F$35</c:f>
              <c:strCache>
                <c:ptCount val="1"/>
              </c:strCache>
            </c:strRef>
          </c:tx>
          <c:spPr>
            <a:solidFill>
              <a:schemeClr val="accent3"/>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'GREF-001'!$F$36:$F$39</c:f>
              <c:numCache>
                <c:formatCode>General</c:formatCode>
                <c:ptCount val="4"/>
              </c:numCache>
            </c:numRef>
          </c:val>
          <c:extLst xmlns:c15="http://schemas.microsoft.com/office/drawing/2012/chart">
            <c:ext xmlns:c16="http://schemas.microsoft.com/office/drawing/2014/chart" uri="{C3380CC4-5D6E-409C-BE32-E72D297353CC}">
              <c16:uniqueId val="{00000002-DD5F-4966-B495-6E6A2E62A674}"/>
            </c:ext>
          </c:extLst>
        </c:ser>
        <c:ser>
          <c:idx val="3"/>
          <c:order val="3"/>
          <c:tx>
            <c:strRef>
              <c:f>'GREF-001'!$G$35</c:f>
              <c:strCache>
                <c:ptCount val="1"/>
              </c:strCache>
            </c:strRef>
          </c:tx>
          <c:spPr>
            <a:solidFill>
              <a:schemeClr val="accent4"/>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'GREF-001'!$G$36:$G$39</c:f>
              <c:numCache>
                <c:formatCode>General</c:formatCode>
                <c:ptCount val="4"/>
              </c:numCache>
            </c:numRef>
          </c:val>
          <c:extLst xmlns:c15="http://schemas.microsoft.com/office/drawing/2012/chart">
            <c:ext xmlns:c16="http://schemas.microsoft.com/office/drawing/2014/chart" uri="{C3380CC4-5D6E-409C-BE32-E72D297353CC}">
              <c16:uniqueId val="{00000003-DD5F-4966-B495-6E6A2E62A674}"/>
            </c:ext>
          </c:extLst>
        </c:ser>
        <c:ser>
          <c:idx val="4"/>
          <c:order val="4"/>
          <c:tx>
            <c:strRef>
              <c:f>'GREF-001'!$H$35</c:f>
              <c:strCache>
                <c:ptCount val="1"/>
                <c:pt idx="0">
                  <c:v>Suma días hábiles de cada egreso </c:v>
                </c:pt>
              </c:strCache>
            </c:strRef>
          </c:tx>
          <c:spPr>
            <a:solidFill>
              <a:schemeClr val="accent5"/>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'GREF-001'!$H$36:$H$39</c:f>
              <c:numCache>
                <c:formatCode>0</c:formatCode>
                <c:ptCount val="4"/>
                <c:pt idx="0">
                  <c:v>440</c:v>
                </c:pt>
              </c:numCache>
            </c:numRef>
          </c:val>
          <c:extLst>
            <c:ext xmlns:c16="http://schemas.microsoft.com/office/drawing/2014/chart" uri="{C3380CC4-5D6E-409C-BE32-E72D297353CC}">
              <c16:uniqueId val="{00000004-DD5F-4966-B495-6E6A2E62A674}"/>
            </c:ext>
          </c:extLst>
        </c:ser>
        <c:ser>
          <c:idx val="5"/>
          <c:order val="5"/>
          <c:tx>
            <c:strRef>
              <c:f>'GREF-001'!$I$35</c:f>
              <c:strCache>
                <c:ptCount val="1"/>
                <c:pt idx="0">
                  <c:v>Número de egresos efectivos en el mes</c:v>
                </c:pt>
              </c:strCache>
            </c:strRef>
          </c:tx>
          <c:spPr>
            <a:solidFill>
              <a:schemeClr val="accent6"/>
            </a:solidFill>
            <a:ln>
              <a:noFill/>
            </a:ln>
            <a:effectLst/>
          </c:spPr>
          <c:invertIfNegative val="0"/>
          <c:cat>
            <c:strRef>
              <c:f>'GREF-001'!$C$36:$C$39</c:f>
              <c:strCache>
                <c:ptCount val="4"/>
                <c:pt idx="0">
                  <c:v>TRIMESTRE 1</c:v>
                </c:pt>
                <c:pt idx="1">
                  <c:v>TRIMESTRE 2</c:v>
                </c:pt>
                <c:pt idx="2">
                  <c:v>TRIMESTRE 3</c:v>
                </c:pt>
                <c:pt idx="3">
                  <c:v>TRIMESTRE 4</c:v>
                </c:pt>
              </c:strCache>
            </c:strRef>
          </c:cat>
          <c:val>
            <c:numRef>
              <c:f>'GREF-001'!$I$36:$I$39</c:f>
              <c:numCache>
                <c:formatCode>0</c:formatCode>
                <c:ptCount val="4"/>
                <c:pt idx="0">
                  <c:v>568</c:v>
                </c:pt>
              </c:numCache>
            </c:numRef>
          </c:val>
          <c:extLst>
            <c:ext xmlns:c16="http://schemas.microsoft.com/office/drawing/2014/chart" uri="{C3380CC4-5D6E-409C-BE32-E72D297353CC}">
              <c16:uniqueId val="{00000005-DD5F-4966-B495-6E6A2E62A674}"/>
            </c:ext>
          </c:extLst>
        </c:ser>
        <c:ser>
          <c:idx val="6"/>
          <c:order val="6"/>
          <c:tx>
            <c:strRef>
              <c:f>'GREF-001'!$J$35</c:f>
              <c:strCache>
                <c:ptCount val="1"/>
                <c:pt idx="0">
                  <c:v>RESULTADO</c:v>
                </c:pt>
              </c:strCache>
            </c:strRef>
          </c:tx>
          <c:spPr>
            <a:solidFill>
              <a:schemeClr val="accent1">
                <a:lumMod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5F-4966-B495-6E6A2E62A6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'GREF-001'!$C$36:$C$39</c:f>
              <c:strCache>
                <c:ptCount val="4"/>
                <c:pt idx="0">
                  <c:v>TRIMESTRE 1</c:v>
                </c:pt>
                <c:pt idx="1">
                  <c:v>TRIMESTRE 2</c:v>
                </c:pt>
                <c:pt idx="2">
                  <c:v>TRIMESTRE 3</c:v>
                </c:pt>
                <c:pt idx="3">
                  <c:v>TRIMESTRE 4</c:v>
                </c:pt>
              </c:strCache>
            </c:strRef>
          </c:cat>
          <c:val>
            <c:numRef>
              <c:f>'GREF-001'!$J$36:$J$39</c:f>
              <c:numCache>
                <c:formatCode>0.00%</c:formatCode>
                <c:ptCount val="4"/>
                <c:pt idx="0" formatCode="_-* #,##0.00_-;\-* #,##0.00_-;_-* &quot;-&quot;??_-;_-@_-">
                  <c:v>0.77464788732394363</c:v>
                </c:pt>
              </c:numCache>
            </c:numRef>
          </c:val>
          <c:extLst>
            <c:ext xmlns:c16="http://schemas.microsoft.com/office/drawing/2014/chart" uri="{C3380CC4-5D6E-409C-BE32-E72D297353CC}">
              <c16:uniqueId val="{00000007-DD5F-4966-B495-6E6A2E62A674}"/>
            </c:ext>
          </c:extLst>
        </c:ser>
        <c:dLbls>
          <c:showLegendKey val="0"/>
          <c:showVal val="0"/>
          <c:showCatName val="0"/>
          <c:showSerName val="0"/>
          <c:showPercent val="0"/>
          <c:showBubbleSize val="0"/>
        </c:dLbls>
        <c:gapWidth val="219"/>
        <c:overlap val="-27"/>
        <c:axId val="-1968532960"/>
        <c:axId val="-1968526432"/>
        <c:extLst/>
      </c:barChart>
      <c:catAx>
        <c:axId val="-19685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26432"/>
        <c:crosses val="autoZero"/>
        <c:auto val="1"/>
        <c:lblAlgn val="ctr"/>
        <c:lblOffset val="100"/>
        <c:noMultiLvlLbl val="0"/>
      </c:catAx>
      <c:valAx>
        <c:axId val="-1968526432"/>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'GREF-002'!$H$35</c:f>
              <c:strCache>
                <c:ptCount val="1"/>
                <c:pt idx="0">
                  <c:v>Coste productos entregados por el almacén general </c:v>
                </c:pt>
              </c:strCache>
            </c:strRef>
          </c:tx>
          <c:spPr>
            <a:solidFill>
              <a:schemeClr val="accent5"/>
            </a:solidFill>
            <a:ln>
              <a:noFill/>
            </a:ln>
            <a:effectLst/>
          </c:spPr>
          <c:invertIfNegative val="0"/>
          <c:cat>
            <c:strRef>
              <c:f>'GREF-002'!$C$36:$C$39</c:f>
              <c:strCache>
                <c:ptCount val="4"/>
                <c:pt idx="0">
                  <c:v>TRIMESTRE 1</c:v>
                </c:pt>
                <c:pt idx="1">
                  <c:v>TRIMESTRE 2</c:v>
                </c:pt>
                <c:pt idx="2">
                  <c:v>TRIMESTRE 3</c:v>
                </c:pt>
                <c:pt idx="3">
                  <c:v>TRIMESTRE 4</c:v>
                </c:pt>
              </c:strCache>
            </c:strRef>
          </c:cat>
          <c:val>
            <c:numRef>
              <c:f>'GREF-002'!$H$36:$H$39</c:f>
              <c:numCache>
                <c:formatCode>0</c:formatCode>
                <c:ptCount val="4"/>
                <c:pt idx="0" formatCode="_-* #,##0_-;\-* #,##0_-;_-* &quot;-&quot;??_-;_-@_-">
                  <c:v>19461952497</c:v>
                </c:pt>
              </c:numCache>
            </c:numRef>
          </c:val>
          <c:extLst>
            <c:ext xmlns:c16="http://schemas.microsoft.com/office/drawing/2014/chart" uri="{C3380CC4-5D6E-409C-BE32-E72D297353CC}">
              <c16:uniqueId val="{00000000-4B86-4FD3-90A7-7D20ADDEA768}"/>
            </c:ext>
          </c:extLst>
        </c:ser>
        <c:ser>
          <c:idx val="5"/>
          <c:order val="5"/>
          <c:tx>
            <c:strRef>
              <c:f>'GREF-002'!$I$35</c:f>
              <c:strCache>
                <c:ptCount val="1"/>
                <c:pt idx="0">
                  <c:v>Promedio inventario en Bogeda del almacén general </c:v>
                </c:pt>
              </c:strCache>
            </c:strRef>
          </c:tx>
          <c:spPr>
            <a:solidFill>
              <a:schemeClr val="accent6"/>
            </a:solidFill>
            <a:ln>
              <a:noFill/>
            </a:ln>
            <a:effectLst/>
          </c:spPr>
          <c:invertIfNegative val="0"/>
          <c:cat>
            <c:strRef>
              <c:f>'GREF-002'!$C$36:$C$39</c:f>
              <c:strCache>
                <c:ptCount val="4"/>
                <c:pt idx="0">
                  <c:v>TRIMESTRE 1</c:v>
                </c:pt>
                <c:pt idx="1">
                  <c:v>TRIMESTRE 2</c:v>
                </c:pt>
                <c:pt idx="2">
                  <c:v>TRIMESTRE 3</c:v>
                </c:pt>
                <c:pt idx="3">
                  <c:v>TRIMESTRE 4</c:v>
                </c:pt>
              </c:strCache>
            </c:strRef>
          </c:cat>
          <c:val>
            <c:numRef>
              <c:f>'GREF-002'!$I$36:$I$39</c:f>
              <c:numCache>
                <c:formatCode>0</c:formatCode>
                <c:ptCount val="4"/>
                <c:pt idx="0" formatCode="_-* #,##0_-;\-* #,##0_-;_-* &quot;-&quot;??_-;_-@_-">
                  <c:v>5415684777.7000008</c:v>
                </c:pt>
              </c:numCache>
            </c:numRef>
          </c:val>
          <c:extLst>
            <c:ext xmlns:c16="http://schemas.microsoft.com/office/drawing/2014/chart" uri="{C3380CC4-5D6E-409C-BE32-E72D297353CC}">
              <c16:uniqueId val="{00000001-4B86-4FD3-90A7-7D20ADDEA768}"/>
            </c:ext>
          </c:extLst>
        </c:ser>
        <c:dLbls>
          <c:showLegendKey val="0"/>
          <c:showVal val="0"/>
          <c:showCatName val="0"/>
          <c:showSerName val="0"/>
          <c:showPercent val="0"/>
          <c:showBubbleSize val="0"/>
        </c:dLbls>
        <c:gapWidth val="219"/>
        <c:overlap val="-27"/>
        <c:axId val="-1968532960"/>
        <c:axId val="-1968526432"/>
        <c:extLst>
          <c:ext xmlns:c15="http://schemas.microsoft.com/office/drawing/2012/chart" uri="{02D57815-91ED-43cb-92C2-25804820EDAC}">
            <c15:filteredBarSeries>
              <c15:ser>
                <c:idx val="0"/>
                <c:order val="0"/>
                <c:tx>
                  <c:strRef>
                    <c:extLst>
                      <c:ext uri="{02D57815-91ED-43cb-92C2-25804820EDAC}">
                        <c15:formulaRef>
                          <c15:sqref>'GREF-002'!$D$35</c15:sqref>
                        </c15:formulaRef>
                      </c:ext>
                    </c:extLst>
                    <c:strCache>
                      <c:ptCount val="1"/>
                    </c:strCache>
                  </c:strRef>
                </c:tx>
                <c:spPr>
                  <a:solidFill>
                    <a:schemeClr val="accent1"/>
                  </a:solidFill>
                  <a:ln>
                    <a:noFill/>
                  </a:ln>
                  <a:effectLst/>
                </c:spPr>
                <c:invertIfNegative val="0"/>
                <c:cat>
                  <c:strRef>
                    <c:extLst>
                      <c:ext uri="{02D57815-91ED-43cb-92C2-25804820EDAC}">
                        <c15:formulaRef>
                          <c15:sqref>'GREF-002'!$C$36:$C$39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'GREF-002'!$D$36:$D$39</c15:sqref>
                        </c15:formulaRef>
                      </c:ext>
                    </c:extLst>
                    <c:numCache>
                      <c:formatCode>General</c:formatCode>
                      <c:ptCount val="4"/>
                    </c:numCache>
                  </c:numRef>
                </c:val>
                <c:extLst>
                  <c:ext xmlns:c16="http://schemas.microsoft.com/office/drawing/2014/chart" uri="{C3380CC4-5D6E-409C-BE32-E72D297353CC}">
                    <c16:uniqueId val="{00000002-4B86-4FD3-90A7-7D20ADDEA76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'GREF-002'!$E$35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'GREF-002'!$C$36:$C$39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4B86-4FD3-90A7-7D20ADDEA76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'GREF-002'!$F$35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'GREF-002'!$C$36:$C$39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4B86-4FD3-90A7-7D20ADDEA76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'GREF-002'!$G$35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'GREF-002'!$C$36:$C$39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4B86-4FD3-90A7-7D20ADDEA768}"/>
                  </c:ext>
                </c:extLst>
              </c15:ser>
            </c15:filteredBarSeries>
          </c:ext>
        </c:extLst>
      </c:barChart>
      <c:catAx>
        <c:axId val="-19685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26432"/>
        <c:crosses val="autoZero"/>
        <c:auto val="1"/>
        <c:lblAlgn val="ctr"/>
        <c:lblOffset val="100"/>
        <c:noMultiLvlLbl val="0"/>
      </c:catAx>
      <c:valAx>
        <c:axId val="-196852643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853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SEGUIMIENTO AL PLAN DE ADQUISICIONES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v>No. PROC CONT PUBL EN SECOP EN EL PERIODO</c:v>
          </c:tx>
          <c:spPr>
            <a:solidFill>
              <a:schemeClr val="accent5"/>
            </a:solidFill>
            <a:ln>
              <a:noFill/>
            </a:ln>
            <a:effectLst/>
          </c:spPr>
          <c:invertIfNegative val="0"/>
          <c:cat>
            <c:strRef>
              <c:f>'GCON-002'!$C$36:$C$39</c:f>
              <c:strCache>
                <c:ptCount val="4"/>
                <c:pt idx="0">
                  <c:v>TRIMESTRE 1</c:v>
                </c:pt>
                <c:pt idx="1">
                  <c:v>TRIMESTRE 2</c:v>
                </c:pt>
                <c:pt idx="2">
                  <c:v>TRIMESTRE 3</c:v>
                </c:pt>
                <c:pt idx="3">
                  <c:v>TRIMESTRE 4</c:v>
                </c:pt>
              </c:strCache>
            </c:strRef>
          </c:cat>
          <c:val>
            <c:numRef>
              <c:f>'GCON-002'!$H$36:$H$39</c:f>
              <c:numCache>
                <c:formatCode>0</c:formatCode>
                <c:ptCount val="4"/>
                <c:pt idx="0">
                  <c:v>21</c:v>
                </c:pt>
              </c:numCache>
            </c:numRef>
          </c:val>
          <c:extLst>
            <c:ext xmlns:c16="http://schemas.microsoft.com/office/drawing/2014/chart" uri="{C3380CC4-5D6E-409C-BE32-E72D297353CC}">
              <c16:uniqueId val="{00000000-0DF5-4196-B313-E381DDDE0B06}"/>
            </c:ext>
          </c:extLst>
        </c:ser>
        <c:ser>
          <c:idx val="5"/>
          <c:order val="5"/>
          <c:tx>
            <c:v>No. PROC CONT PROG PLAN ADQU</c:v>
          </c:tx>
          <c:spPr>
            <a:solidFill>
              <a:schemeClr val="accent6"/>
            </a:solidFill>
            <a:ln>
              <a:noFill/>
            </a:ln>
            <a:effectLst/>
          </c:spPr>
          <c:invertIfNegative val="0"/>
          <c:cat>
            <c:strRef>
              <c:f>'GCON-002'!$C$36:$C$39</c:f>
              <c:strCache>
                <c:ptCount val="4"/>
                <c:pt idx="0">
                  <c:v>TRIMESTRE 1</c:v>
                </c:pt>
                <c:pt idx="1">
                  <c:v>TRIMESTRE 2</c:v>
                </c:pt>
                <c:pt idx="2">
                  <c:v>TRIMESTRE 3</c:v>
                </c:pt>
                <c:pt idx="3">
                  <c:v>TRIMESTRE 4</c:v>
                </c:pt>
              </c:strCache>
            </c:strRef>
          </c:cat>
          <c:val>
            <c:numRef>
              <c:f>'GCON-002'!$I$36:$I$39</c:f>
              <c:numCache>
                <c:formatCode>0</c:formatCode>
                <c:ptCount val="4"/>
                <c:pt idx="0">
                  <c:v>23</c:v>
                </c:pt>
              </c:numCache>
            </c:numRef>
          </c:val>
          <c:extLst>
            <c:ext xmlns:c16="http://schemas.microsoft.com/office/drawing/2014/chart" uri="{C3380CC4-5D6E-409C-BE32-E72D297353CC}">
              <c16:uniqueId val="{00000001-0DF5-4196-B313-E381DDDE0B06}"/>
            </c:ext>
          </c:extLst>
        </c:ser>
        <c:dLbls>
          <c:showLegendKey val="0"/>
          <c:showVal val="0"/>
          <c:showCatName val="0"/>
          <c:showSerName val="0"/>
          <c:showPercent val="0"/>
          <c:showBubbleSize val="0"/>
        </c:dLbls>
        <c:gapWidth val="219"/>
        <c:overlap val="-27"/>
        <c:axId val="-177672304"/>
        <c:axId val="-177682096"/>
        <c:extLs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c:ext uri="{02D57815-91ED-43cb-92C2-25804820EDAC}">
                        <c15:formulaRef>
                          <c15:sqref>'GCON-002'!$C$36:$C$39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'GCON-002'!$D$36:$D$39</c15:sqref>
                        </c15:formulaRef>
                      </c:ext>
                    </c:extLst>
                    <c:numCache>
                      <c:formatCode>General</c:formatCode>
                      <c:ptCount val="4"/>
                    </c:numCache>
                  </c:numRef>
                </c:val>
                <c:extLst>
                  <c:ext xmlns:c16="http://schemas.microsoft.com/office/drawing/2014/chart" uri="{C3380CC4-5D6E-409C-BE32-E72D297353CC}">
                    <c16:uniqueId val="{00000002-0DF5-4196-B313-E381DDDE0B06}"/>
                  </c:ext>
                </c:extLst>
              </c15:ser>
            </c15:filteredBarSeries>
            <c15:filteredBarSeries>
              <c15:ser>
                <c:idx val="1"/>
                <c:order val="1"/>
                <c:tx>
                  <c:v>Series2</c:v>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0DF5-4196-B313-E381DDDE0B06}"/>
                  </c:ext>
                </c:extLst>
              </c15:ser>
            </c15:filteredBarSeries>
            <c15:filteredBarSeries>
              <c15:ser>
                <c:idx val="2"/>
                <c:order val="2"/>
                <c:tx>
                  <c:v>Series3</c:v>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0DF5-4196-B313-E381DDDE0B06}"/>
                  </c:ext>
                </c:extLst>
              </c15:ser>
            </c15:filteredBarSeries>
            <c15:filteredBarSeries>
              <c15:ser>
                <c:idx val="3"/>
                <c:order val="3"/>
                <c:tx>
                  <c:v>Series4</c:v>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0DF5-4196-B313-E381DDDE0B06}"/>
                  </c:ext>
                </c:extLst>
              </c15:ser>
            </c15:filteredBarSeries>
          </c:ext>
        </c:extLst>
      </c:barChart>
      <c:catAx>
        <c:axId val="-1776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82096"/>
        <c:crosses val="autoZero"/>
        <c:auto val="1"/>
        <c:lblAlgn val="ctr"/>
        <c:lblOffset val="100"/>
        <c:noMultiLvlLbl val="0"/>
      </c:catAx>
      <c:valAx>
        <c:axId val="-177682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72304"/>
        <c:crosses val="autoZero"/>
        <c:crossBetween val="between"/>
      </c:valAx>
      <c:spPr>
        <a:noFill/>
        <a:ln>
          <a:noFill/>
        </a:ln>
        <a:effectLst/>
      </c:spPr>
    </c:plotArea>
    <c:legend>
      <c:legendPos val="b"/>
      <c:layout>
        <c:manualLayout>
          <c:xMode val="edge"/>
          <c:yMode val="edge"/>
          <c:x val="0.12283504503834775"/>
          <c:y val="0.85453147303955423"/>
          <c:w val="0.66873673139248735"/>
          <c:h val="9.8684901229451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200"/>
              <a:t>EJECUCIÓN PRESUPUESTAL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478440194975628"/>
          <c:y val="0.20810810810810812"/>
          <c:w val="0.47703910428917906"/>
          <c:h val="0.48629684802913148"/>
        </c:manualLayout>
      </c:layout>
      <c:barChart>
        <c:barDir val="col"/>
        <c:grouping val="clustered"/>
        <c:varyColors val="0"/>
        <c:ser>
          <c:idx val="4"/>
          <c:order val="4"/>
          <c:tx>
            <c:strRef>
              <c:f>'GEFI-002'!$H$35</c:f>
              <c:strCache>
                <c:ptCount val="1"/>
                <c:pt idx="0">
                  <c:v>Valor ejecutado del presupuesto (compromisos)</c:v>
                </c:pt>
              </c:strCache>
            </c:strRef>
          </c:tx>
          <c:spPr>
            <a:solidFill>
              <a:schemeClr val="accent5"/>
            </a:solidFill>
            <a:ln>
              <a:noFill/>
            </a:ln>
            <a:effectLst/>
          </c:spPr>
          <c:invertIfNegative val="0"/>
          <c:dLbls>
            <c:delete val="1"/>
          </c:dLbls>
          <c:cat>
            <c:multiLvlStrRef>
              <c:f>'GEFI-002'!$C$36:$H$39</c:f>
              <c:multiLvlStrCache>
                <c:ptCount val="1"/>
                <c:lvl>
                  <c:pt idx="0">
                    <c:v> $109.570.567.700 </c:v>
                  </c:pt>
                </c:lvl>
                <c:lvl/>
                <c:lvl/>
                <c:lvl/>
                <c:lvl/>
                <c:lvl>
                  <c:pt idx="0">
                    <c:v>1ER TRIMESTRE</c:v>
                  </c:pt>
                </c:lvl>
              </c:multiLvlStrCache>
            </c:multiLvlStrRef>
          </c:cat>
          <c:val>
            <c:numRef>
              <c:f>'GEFI-002'!$H$36:$H$39</c:f>
              <c:numCache>
                <c:formatCode>_-* #,##0_-;\-* #,##0_-;_-* "-"??_-;_-@_-</c:formatCode>
                <c:ptCount val="4"/>
                <c:pt idx="0" formatCode="_-&quot;$&quot;* #,##0_-;\-&quot;$&quot;* #,##0_-;_-&quot;$&quot;* &quot;-&quot;??_-;_-@_-">
                  <c:v>109570567700</c:v>
                </c:pt>
              </c:numCache>
            </c:numRef>
          </c:val>
          <c:extLst>
            <c:ext xmlns:c16="http://schemas.microsoft.com/office/drawing/2014/chart" uri="{C3380CC4-5D6E-409C-BE32-E72D297353CC}">
              <c16:uniqueId val="{00000000-99BA-4F71-851C-A3FDC1F67209}"/>
            </c:ext>
          </c:extLst>
        </c:ser>
        <c:ser>
          <c:idx val="5"/>
          <c:order val="5"/>
          <c:tx>
            <c:strRef>
              <c:f>'GEFI-002'!$I$35</c:f>
              <c:strCache>
                <c:ptCount val="1"/>
                <c:pt idx="0">
                  <c:v>Valor total de presupuesto asignado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'GEFI-002'!$C$36:$H$39</c:f>
              <c:multiLvlStrCache>
                <c:ptCount val="1"/>
                <c:lvl>
                  <c:pt idx="0">
                    <c:v> $109.570.567.700 </c:v>
                  </c:pt>
                </c:lvl>
                <c:lvl/>
                <c:lvl/>
                <c:lvl/>
                <c:lvl/>
                <c:lvl>
                  <c:pt idx="0">
                    <c:v>1ER TRIMESTRE</c:v>
                  </c:pt>
                </c:lvl>
              </c:multiLvlStrCache>
            </c:multiLvlStrRef>
          </c:cat>
          <c:val>
            <c:numRef>
              <c:f>'GEFI-002'!$I$36:$I$39</c:f>
              <c:numCache>
                <c:formatCode>_-* #,##0_-;\-* #,##0_-;_-* "-"??_-;_-@_-</c:formatCode>
                <c:ptCount val="4"/>
                <c:pt idx="0" formatCode="_-&quot;$&quot;* #,##0_-;\-&quot;$&quot;* #,##0_-;_-&quot;$&quot;* &quot;-&quot;??_-;_-@_-">
                  <c:v>199421526000</c:v>
                </c:pt>
              </c:numCache>
            </c:numRef>
          </c:val>
          <c:extLst>
            <c:ext xmlns:c16="http://schemas.microsoft.com/office/drawing/2014/chart" uri="{C3380CC4-5D6E-409C-BE32-E72D297353CC}">
              <c16:uniqueId val="{00000001-99BA-4F71-851C-A3FDC1F67209}"/>
            </c:ext>
          </c:extLst>
        </c:ser>
        <c:dLbls>
          <c:dLblPos val="outEnd"/>
          <c:showLegendKey val="0"/>
          <c:showVal val="1"/>
          <c:showCatName val="0"/>
          <c:showSerName val="0"/>
          <c:showPercent val="0"/>
          <c:showBubbleSize val="0"/>
        </c:dLbls>
        <c:gapWidth val="219"/>
        <c:overlap val="-27"/>
        <c:axId val="436906528"/>
        <c:axId val="436910136"/>
        <c:extLst>
          <c:ext xmlns:c15="http://schemas.microsoft.com/office/drawing/2012/chart" uri="{02D57815-91ED-43cb-92C2-25804820EDAC}">
            <c15:filteredBarSeries>
              <c15:ser>
                <c:idx val="0"/>
                <c:order val="0"/>
                <c:tx>
                  <c:strRef>
                    <c:extLst>
                      <c:ext uri="{02D57815-91ED-43cb-92C2-25804820EDAC}">
                        <c15:formulaRef>
                          <c15:sqref>'GEFI-002'!$D$35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'GEFI-002'!$C$36:$H$39</c15:sqref>
                        </c15:formulaRef>
                      </c:ext>
                    </c:extLst>
                    <c:multiLvlStrCache>
                      <c:ptCount val="1"/>
                      <c:lvl>
                        <c:pt idx="0">
                          <c:v> $109.570.567.700 </c:v>
                        </c:pt>
                      </c:lvl>
                      <c:lvl/>
                      <c:lvl/>
                      <c:lvl/>
                      <c:lvl/>
                      <c:lvl>
                        <c:pt idx="0">
                          <c:v>1ER TRIMESTRE</c:v>
                        </c:pt>
                      </c:lvl>
                    </c:multiLvlStrCache>
                  </c:multiLvlStrRef>
                </c:cat>
                <c:val>
                  <c:numRef>
                    <c:extLst>
                      <c:ext uri="{02D57815-91ED-43cb-92C2-25804820EDAC}">
                        <c15:formulaRef>
                          <c15:sqref>'GEFI-002'!$D$36:$D$37</c15:sqref>
                        </c15:formulaRef>
                      </c:ext>
                    </c:extLst>
                    <c:numCache>
                      <c:formatCode>General</c:formatCode>
                      <c:ptCount val="2"/>
                    </c:numCache>
                  </c:numRef>
                </c:val>
                <c:extLst>
                  <c:ext xmlns:c16="http://schemas.microsoft.com/office/drawing/2014/chart" uri="{C3380CC4-5D6E-409C-BE32-E72D297353CC}">
                    <c16:uniqueId val="{00000002-99BA-4F71-851C-A3FDC1F6720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'GEFI-002'!$E$35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xmlns:c15="http://schemas.microsoft.com/office/drawing/2012/chart">
                      <c:ext xmlns:c15="http://schemas.microsoft.com/office/drawing/2012/chart" uri="{02D57815-91ED-43cb-92C2-25804820EDAC}">
                        <c15:formulaRef>
                          <c15:sqref>'GEFI-002'!$C$36:$H$39</c15:sqref>
                        </c15:formulaRef>
                      </c:ext>
                    </c:extLst>
                    <c:multiLvlStrCache>
                      <c:ptCount val="1"/>
                      <c:lvl>
                        <c:pt idx="0">
                          <c:v> $109.570.567.700 </c:v>
                        </c:pt>
                      </c:lvl>
                      <c:lvl/>
                      <c:lvl/>
                      <c:lvl/>
                      <c:lvl/>
                      <c:lvl>
                        <c:pt idx="0">
                          <c:v>1ER TRIMESTRE</c:v>
                        </c:pt>
                      </c:lvl>
                    </c:multiLvlStrCache>
                  </c:multiLvlStrRef>
                </c:cat>
                <c:val>
                  <c:numRef>
                    <c:extLst xmlns:c15="http://schemas.microsoft.com/office/drawing/2012/chart">
                      <c:ext xmlns:c15="http://schemas.microsoft.com/office/drawing/2012/chart" uri="{02D57815-91ED-43cb-92C2-25804820EDAC}">
                        <c15:formulaRef>
                          <c15:sqref>'GEFI-002'!$E$36:$E$37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99BA-4F71-851C-A3FDC1F672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'GEFI-002'!$F$35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xmlns:c15="http://schemas.microsoft.com/office/drawing/2012/chart">
                      <c:ext xmlns:c15="http://schemas.microsoft.com/office/drawing/2012/chart" uri="{02D57815-91ED-43cb-92C2-25804820EDAC}">
                        <c15:formulaRef>
                          <c15:sqref>'GEFI-002'!$C$36:$H$39</c15:sqref>
                        </c15:formulaRef>
                      </c:ext>
                    </c:extLst>
                    <c:multiLvlStrCache>
                      <c:ptCount val="1"/>
                      <c:lvl>
                        <c:pt idx="0">
                          <c:v> $109.570.567.700 </c:v>
                        </c:pt>
                      </c:lvl>
                      <c:lvl/>
                      <c:lvl/>
                      <c:lvl/>
                      <c:lvl/>
                      <c:lvl>
                        <c:pt idx="0">
                          <c:v>1ER TRIMESTRE</c:v>
                        </c:pt>
                      </c:lvl>
                    </c:multiLvlStrCache>
                  </c:multiLvlStrRef>
                </c:cat>
                <c:val>
                  <c:numRef>
                    <c:extLst xmlns:c15="http://schemas.microsoft.com/office/drawing/2012/chart">
                      <c:ext xmlns:c15="http://schemas.microsoft.com/office/drawing/2012/chart" uri="{02D57815-91ED-43cb-92C2-25804820EDAC}">
                        <c15:formulaRef>
                          <c15:sqref>'GEFI-002'!$F$36:$F$37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99BA-4F71-851C-A3FDC1F6720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'GEFI-002'!$G$35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xmlns:c15="http://schemas.microsoft.com/office/drawing/2012/chart">
                      <c:ext xmlns:c15="http://schemas.microsoft.com/office/drawing/2012/chart" uri="{02D57815-91ED-43cb-92C2-25804820EDAC}">
                        <c15:formulaRef>
                          <c15:sqref>'GEFI-002'!$C$36:$H$39</c15:sqref>
                        </c15:formulaRef>
                      </c:ext>
                    </c:extLst>
                    <c:multiLvlStrCache>
                      <c:ptCount val="1"/>
                      <c:lvl>
                        <c:pt idx="0">
                          <c:v> $109.570.567.700 </c:v>
                        </c:pt>
                      </c:lvl>
                      <c:lvl/>
                      <c:lvl/>
                      <c:lvl/>
                      <c:lvl/>
                      <c:lvl>
                        <c:pt idx="0">
                          <c:v>1ER TRIMESTRE</c:v>
                        </c:pt>
                      </c:lvl>
                    </c:multiLvlStrCache>
                  </c:multiLvlStrRef>
                </c:cat>
                <c:val>
                  <c:numRef>
                    <c:extLst xmlns:c15="http://schemas.microsoft.com/office/drawing/2012/chart">
                      <c:ext xmlns:c15="http://schemas.microsoft.com/office/drawing/2012/chart" uri="{02D57815-91ED-43cb-92C2-25804820EDAC}">
                        <c15:formulaRef>
                          <c15:sqref>'GEFI-002'!$G$36:$G$37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99BA-4F71-851C-A3FDC1F67209}"/>
                  </c:ext>
                </c:extLst>
              </c15:ser>
            </c15:filteredBarSeries>
          </c:ext>
        </c:extLst>
      </c:barChart>
      <c:catAx>
        <c:axId val="436906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910136"/>
        <c:crosses val="autoZero"/>
        <c:auto val="1"/>
        <c:lblAlgn val="ctr"/>
        <c:lblOffset val="100"/>
        <c:noMultiLvlLbl val="0"/>
      </c:catAx>
      <c:valAx>
        <c:axId val="4369101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906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'GEFI-003'!$H$35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'GEFI-003'!$C$36:$C$39</c:f>
              <c:strCache>
                <c:ptCount val="1"/>
                <c:pt idx="0">
                  <c:v>PIMER TRIMESTRE</c:v>
                </c:pt>
              </c:strCache>
            </c:strRef>
          </c:cat>
          <c:val>
            <c:numRef>
              <c:f>'GEFI-003'!$H$36:$H$39</c:f>
              <c:numCache>
                <c:formatCode>_-* #,##0_-;\-* #,##0_-;_-* "-"??_-;_-@_-</c:formatCode>
                <c:ptCount val="4"/>
                <c:pt idx="0">
                  <c:v>13637602774</c:v>
                </c:pt>
              </c:numCache>
            </c:numRef>
          </c:val>
          <c:extLst>
            <c:ext xmlns:c16="http://schemas.microsoft.com/office/drawing/2014/chart" uri="{C3380CC4-5D6E-409C-BE32-E72D297353CC}">
              <c16:uniqueId val="{00000000-29C0-433B-A3A4-CD98C7A70ADF}"/>
            </c:ext>
          </c:extLst>
        </c:ser>
        <c:ser>
          <c:idx val="5"/>
          <c:order val="5"/>
          <c:tx>
            <c:strRef>
              <c:f>'GEFI-003'!$I$35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C0-433B-A3A4-CD98C7A70ADF}"/>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C0-433B-A3A4-CD98C7A70ADF}"/>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C0-433B-A3A4-CD98C7A70AD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'GEFI-003'!$C$36:$C$39</c:f>
              <c:strCache>
                <c:ptCount val="1"/>
                <c:pt idx="0">
                  <c:v>PIMER TRIMESTRE</c:v>
                </c:pt>
              </c:strCache>
            </c:strRef>
          </c:cat>
          <c:val>
            <c:numRef>
              <c:f>'GEFI-003'!$I$36:$I$39</c:f>
              <c:numCache>
                <c:formatCode>_-* #,##0_-;\-* #,##0_-;_-* "-"??_-;_-@_-</c:formatCode>
                <c:ptCount val="4"/>
                <c:pt idx="0">
                  <c:v>14112711513</c:v>
                </c:pt>
              </c:numCache>
            </c:numRef>
          </c:val>
          <c:extLst>
            <c:ext xmlns:c16="http://schemas.microsoft.com/office/drawing/2014/chart" uri="{C3380CC4-5D6E-409C-BE32-E72D297353CC}">
              <c16:uniqueId val="{00000004-29C0-433B-A3A4-CD98C7A70ADF}"/>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'GEFI-003'!$D$35</c15:sqref>
                        </c15:formulaRef>
                      </c:ext>
                    </c:extLst>
                    <c:strCache>
                      <c:ptCount val="1"/>
                    </c:strCache>
                  </c:strRef>
                </c:tx>
                <c:spPr>
                  <a:solidFill>
                    <a:schemeClr val="accent1"/>
                  </a:solidFill>
                  <a:ln>
                    <a:noFill/>
                  </a:ln>
                  <a:effectLst/>
                </c:spPr>
                <c:invertIfNegative val="0"/>
                <c:cat>
                  <c:strRef>
                    <c:extLst>
                      <c:ext uri="{02D57815-91ED-43cb-92C2-25804820EDAC}">
                        <c15:formulaRef>
                          <c15:sqref>'GEFI-003'!$C$36:$C$39</c15:sqref>
                        </c15:formulaRef>
                      </c:ext>
                    </c:extLst>
                    <c:strCache>
                      <c:ptCount val="1"/>
                      <c:pt idx="0">
                        <c:v>PIMER TRIMESTRE</c:v>
                      </c:pt>
                    </c:strCache>
                  </c:strRef>
                </c:cat>
                <c:val>
                  <c:numRef>
                    <c:extLst>
                      <c:ext uri="{02D57815-91ED-43cb-92C2-25804820EDAC}">
                        <c15:formulaRef>
                          <c15:sqref>'GEFI-003'!$D$36:$D$38</c15:sqref>
                        </c15:formulaRef>
                      </c:ext>
                    </c:extLst>
                    <c:numCache>
                      <c:formatCode>General</c:formatCode>
                      <c:ptCount val="3"/>
                    </c:numCache>
                  </c:numRef>
                </c:val>
                <c:extLst>
                  <c:ext xmlns:c16="http://schemas.microsoft.com/office/drawing/2014/chart" uri="{C3380CC4-5D6E-409C-BE32-E72D297353CC}">
                    <c16:uniqueId val="{00000005-29C0-433B-A3A4-CD98C7A70AD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'GEFI-003'!$E$35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'GEFI-003'!$C$36:$C$39</c15:sqref>
                        </c15:formulaRef>
                      </c:ext>
                    </c:extLst>
                    <c:strCache>
                      <c:ptCount val="1"/>
                      <c:pt idx="0">
                        <c:v>PIMER TRIMESTRE</c:v>
                      </c:pt>
                    </c:strCache>
                  </c:strRef>
                </c:cat>
                <c:val>
                  <c:numRef>
                    <c:extLst xmlns:c15="http://schemas.microsoft.com/office/drawing/2012/chart">
                      <c:ext xmlns:c15="http://schemas.microsoft.com/office/drawing/2012/chart" uri="{02D57815-91ED-43cb-92C2-25804820EDAC}">
                        <c15:formulaRef>
                          <c15:sqref>'GEFI-003'!$E$36:$E$38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29C0-433B-A3A4-CD98C7A70A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'GEFI-003'!$F$35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'GEFI-003'!$C$36:$C$39</c15:sqref>
                        </c15:formulaRef>
                      </c:ext>
                    </c:extLst>
                    <c:strCache>
                      <c:ptCount val="1"/>
                      <c:pt idx="0">
                        <c:v>PIMER TRIMESTRE</c:v>
                      </c:pt>
                    </c:strCache>
                  </c:strRef>
                </c:cat>
                <c:val>
                  <c:numRef>
                    <c:extLst xmlns:c15="http://schemas.microsoft.com/office/drawing/2012/chart">
                      <c:ext xmlns:c15="http://schemas.microsoft.com/office/drawing/2012/chart" uri="{02D57815-91ED-43cb-92C2-25804820EDAC}">
                        <c15:formulaRef>
                          <c15:sqref>'GEFI-003'!$F$36:$F$38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29C0-433B-A3A4-CD98C7A70A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'GEFI-003'!$G$35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'GEFI-003'!$C$36:$C$39</c15:sqref>
                        </c15:formulaRef>
                      </c:ext>
                    </c:extLst>
                    <c:strCache>
                      <c:ptCount val="1"/>
                      <c:pt idx="0">
                        <c:v>PIMER TRIMESTRE</c:v>
                      </c:pt>
                    </c:strCache>
                  </c:strRef>
                </c:cat>
                <c:val>
                  <c:numRef>
                    <c:extLst xmlns:c15="http://schemas.microsoft.com/office/drawing/2012/chart">
                      <c:ext xmlns:c15="http://schemas.microsoft.com/office/drawing/2012/chart" uri="{02D57815-91ED-43cb-92C2-25804820EDAC}">
                        <c15:formulaRef>
                          <c15:sqref>'GEFI-003'!$G$36:$G$38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29C0-433B-A3A4-CD98C7A70ADF}"/>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Presupuestal Pasivos Exigibles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tx>
            <c:strRef>
              <c:f>'GEFI-004'!$H$35</c:f>
              <c:strCache>
                <c:ptCount val="1"/>
                <c:pt idx="0">
                  <c:v>Valor de la ejecución de pasivos exigibles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'GEFI-004'!$H$36:$H$39</c:f>
              <c:numCache>
                <c:formatCode>_-* #,##0_-;\-* #,##0_-;_-* "-"??_-;_-@_-</c:formatCode>
                <c:ptCount val="4"/>
                <c:pt idx="0" formatCode="_-&quot;$&quot;* #,##0_-;\-&quot;$&quot;* #,##0_-;_-&quot;$&quot;* &quot;-&quot;??_-;_-@_-">
                  <c:v>556382131</c:v>
                </c:pt>
              </c:numCache>
            </c:numRef>
          </c:val>
          <c:extLst>
            <c:ext xmlns:c15="http://schemas.microsoft.com/office/drawing/2012/chart" uri="{02D57815-91ED-43cb-92C2-25804820EDAC}">
              <c15:filteredCategoryTitle>
                <c15:cat>
                  <c:multiLvlStrRef>
                    <c:extLst>
                      <c:ext uri="{02D57815-91ED-43cb-92C2-25804820EDAC}">
                        <c15:formulaRef>
                          <c15:sqref>'GEFI-004'!$C$36:$D$39</c15:sqref>
                        </c15:formulaRef>
                      </c:ext>
                    </c:extLst>
                    <c:multiLvlStrCache>
                      <c:ptCount val="1"/>
                      <c:lvl/>
                      <c:lvl>
                        <c:pt idx="0">
                          <c:v>1ER TRIMESTRE</c:v>
                        </c:pt>
                      </c:lvl>
                    </c:multiLvlStrCache>
                  </c:multiLvlStrRef>
                </c15:cat>
              </c15:filteredCategoryTitle>
            </c:ext>
            <c:ext xmlns:c16="http://schemas.microsoft.com/office/drawing/2014/chart" uri="{C3380CC4-5D6E-409C-BE32-E72D297353CC}">
              <c16:uniqueId val="{00000000-410C-4C34-AFB4-3B5F59E6A9B9}"/>
            </c:ext>
          </c:extLst>
        </c:ser>
        <c:ser>
          <c:idx val="5"/>
          <c:order val="5"/>
          <c:tx>
            <c:strRef>
              <c:f>'GEFI-004'!$I$35</c:f>
              <c:strCache>
                <c:ptCount val="1"/>
                <c:pt idx="0">
                  <c:v>Presupuesto total de Pasivos Exigibles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'GEFI-004'!$I$36:$I$39</c:f>
              <c:numCache>
                <c:formatCode>_-* #,##0_-;\-* #,##0_-;_-* "-"??_-;_-@_-</c:formatCode>
                <c:ptCount val="4"/>
                <c:pt idx="0" formatCode="_-&quot;$&quot;* #,##0_-;\-&quot;$&quot;* #,##0_-;_-&quot;$&quot;* &quot;-&quot;??_-;_-@_-">
                  <c:v>9097408677</c:v>
                </c:pt>
              </c:numCache>
            </c:numRef>
          </c:val>
          <c:extLst>
            <c:ext xmlns:c15="http://schemas.microsoft.com/office/drawing/2012/chart" uri="{02D57815-91ED-43cb-92C2-25804820EDAC}">
              <c15:filteredCategoryTitle>
                <c15:cat>
                  <c:multiLvlStrRef>
                    <c:extLst>
                      <c:ext uri="{02D57815-91ED-43cb-92C2-25804820EDAC}">
                        <c15:formulaRef>
                          <c15:sqref>'GEFI-004'!$C$36:$D$39</c15:sqref>
                        </c15:formulaRef>
                      </c:ext>
                    </c:extLst>
                    <c:multiLvlStrCache>
                      <c:ptCount val="1"/>
                      <c:lvl/>
                      <c:lvl>
                        <c:pt idx="0">
                          <c:v>1ER TRIMESTRE</c:v>
                        </c:pt>
                      </c:lvl>
                    </c:multiLvlStrCache>
                  </c:multiLvlStrRef>
                </c15:cat>
              </c15:filteredCategoryTitle>
            </c:ext>
            <c:ext xmlns:c16="http://schemas.microsoft.com/office/drawing/2014/chart" uri="{C3380CC4-5D6E-409C-BE32-E72D297353CC}">
              <c16:uniqueId val="{00000001-410C-4C34-AFB4-3B5F59E6A9B9}"/>
            </c:ext>
          </c:extLst>
        </c:ser>
        <c:dLbls>
          <c:showLegendKey val="0"/>
          <c:showVal val="0"/>
          <c:showCatName val="0"/>
          <c:showSerName val="0"/>
          <c:showPercent val="0"/>
          <c:showBubbleSize val="0"/>
        </c:dLbls>
        <c:gapWidth val="150"/>
        <c:shape val="box"/>
        <c:axId val="-816165968"/>
        <c:axId val="-816166512"/>
        <c:axId val="0"/>
        <c:extLst>
          <c:ext xmlns:c15="http://schemas.microsoft.com/office/drawing/2012/chart" uri="{02D57815-91ED-43cb-92C2-25804820EDAC}">
            <c15:filteredBarSeries>
              <c15:ser>
                <c:idx val="0"/>
                <c:order val="0"/>
                <c:tx>
                  <c:strRef>
                    <c:extLst>
                      <c:ext uri="{02D57815-91ED-43cb-92C2-25804820EDAC}">
                        <c15:formulaRef>
                          <c15:sqref>'GEFI-004'!$D$35</c15:sqref>
                        </c15:formulaRef>
                      </c:ext>
                    </c:extLst>
                    <c:strCache>
                      <c:ptCount val="1"/>
                    </c:strCache>
                  </c:strRef>
                </c:tx>
                <c:spPr>
                  <a:solidFill>
                    <a:schemeClr val="accent1"/>
                  </a:solidFill>
                  <a:ln>
                    <a:noFill/>
                  </a:ln>
                  <a:effectLst/>
                  <a:sp3d/>
                </c:spPr>
                <c:invertIfNegative val="0"/>
                <c:val>
                  <c:numRef>
                    <c:extLst>
                      <c:ext uri="{02D57815-91ED-43cb-92C2-25804820EDAC}">
                        <c15:formulaRef>
                          <c15:sqref>'GEFI-004'!$D$36:$D$37</c15:sqref>
                        </c15:formulaRef>
                      </c:ext>
                    </c:extLst>
                    <c:numCache>
                      <c:formatCode>General</c:formatCode>
                      <c:ptCount val="2"/>
                    </c:numCache>
                  </c:numRef>
                </c:val>
                <c:extLst>
                  <c:ext uri="{02D57815-91ED-43cb-92C2-25804820EDAC}">
                    <c15:filteredCategoryTitle>
                      <c15:cat>
                        <c:multiLvlStrRef>
                          <c:extLst>
                            <c:ext uri="{02D57815-91ED-43cb-92C2-25804820EDAC}">
                              <c15:formulaRef>
                                <c15:sqref>'GEFI-004'!$C$36:$D$39</c15:sqref>
                              </c15:formulaRef>
                            </c:ext>
                          </c:extLst>
                          <c:multiLvlStrCache>
                            <c:ptCount val="1"/>
                            <c:lvl/>
                            <c:lvl>
                              <c:pt idx="0">
                                <c:v>1ER TRIMESTRE</c:v>
                              </c:pt>
                            </c:lvl>
                          </c:multiLvlStrCache>
                        </c:multiLvlStrRef>
                      </c15:cat>
                    </c15:filteredCategoryTitle>
                  </c:ext>
                  <c:ext xmlns:c16="http://schemas.microsoft.com/office/drawing/2014/chart" uri="{C3380CC4-5D6E-409C-BE32-E72D297353CC}">
                    <c16:uniqueId val="{00000002-410C-4C34-AFB4-3B5F59E6A9B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'GEFI-004'!$E$35</c15:sqref>
                        </c15:formulaRef>
                      </c:ext>
                    </c:extLst>
                    <c:strCache>
                      <c:ptCount val="1"/>
                    </c:strCache>
                  </c:strRef>
                </c:tx>
                <c:spPr>
                  <a:solidFill>
                    <a:schemeClr val="accent2"/>
                  </a:solidFill>
                  <a:ln>
                    <a:noFill/>
                  </a:ln>
                  <a:effectLst/>
                  <a:sp3d/>
                </c:spPr>
                <c:invertIfNegative val="0"/>
                <c:val>
                  <c:numRef>
                    <c:extLst xmlns:c15="http://schemas.microsoft.com/office/drawing/2012/chart">
                      <c:ext xmlns:c15="http://schemas.microsoft.com/office/drawing/2012/chart" uri="{02D57815-91ED-43cb-92C2-25804820EDAC}">
                        <c15:formulaRef>
                          <c15:sqref>'GEFI-004'!$E$36:$E$37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'GEFI-004'!$C$36:$D$39</c15:sqref>
                              </c15:formulaRef>
                            </c:ext>
                          </c:extLst>
                          <c:multiLvlStrCache>
                            <c:ptCount val="1"/>
                            <c:lvl/>
                            <c:lvl>
                              <c:pt idx="0">
                                <c:v>1ER TRIMESTRE</c:v>
                              </c:pt>
                            </c:lvl>
                          </c:multiLvlStrCache>
                        </c:multiLvlStrRef>
                      </c15:cat>
                    </c15:filteredCategoryTitle>
                  </c:ext>
                  <c:ext xmlns:c16="http://schemas.microsoft.com/office/drawing/2014/chart" uri="{C3380CC4-5D6E-409C-BE32-E72D297353CC}">
                    <c16:uniqueId val="{00000003-410C-4C34-AFB4-3B5F59E6A9B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'GEFI-004'!$F$35</c15:sqref>
                        </c15:formulaRef>
                      </c:ext>
                    </c:extLst>
                    <c:strCache>
                      <c:ptCount val="1"/>
                    </c:strCache>
                  </c:strRef>
                </c:tx>
                <c:spPr>
                  <a:solidFill>
                    <a:schemeClr val="accent3"/>
                  </a:solidFill>
                  <a:ln>
                    <a:noFill/>
                  </a:ln>
                  <a:effectLst/>
                  <a:sp3d/>
                </c:spPr>
                <c:invertIfNegative val="0"/>
                <c:val>
                  <c:numRef>
                    <c:extLst xmlns:c15="http://schemas.microsoft.com/office/drawing/2012/chart">
                      <c:ext xmlns:c15="http://schemas.microsoft.com/office/drawing/2012/chart" uri="{02D57815-91ED-43cb-92C2-25804820EDAC}">
                        <c15:formulaRef>
                          <c15:sqref>'GEFI-004'!$F$36:$F$37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'GEFI-004'!$C$36:$D$39</c15:sqref>
                              </c15:formulaRef>
                            </c:ext>
                          </c:extLst>
                          <c:multiLvlStrCache>
                            <c:ptCount val="1"/>
                            <c:lvl/>
                            <c:lvl>
                              <c:pt idx="0">
                                <c:v>1ER TRIMESTRE</c:v>
                              </c:pt>
                            </c:lvl>
                          </c:multiLvlStrCache>
                        </c:multiLvlStrRef>
                      </c15:cat>
                    </c15:filteredCategoryTitle>
                  </c:ext>
                  <c:ext xmlns:c16="http://schemas.microsoft.com/office/drawing/2014/chart" uri="{C3380CC4-5D6E-409C-BE32-E72D297353CC}">
                    <c16:uniqueId val="{00000004-410C-4C34-AFB4-3B5F59E6A9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'GEFI-004'!$G$35</c15:sqref>
                        </c15:formulaRef>
                      </c:ext>
                    </c:extLst>
                    <c:strCache>
                      <c:ptCount val="1"/>
                    </c:strCache>
                  </c:strRef>
                </c:tx>
                <c:spPr>
                  <a:solidFill>
                    <a:schemeClr val="accent4"/>
                  </a:solidFill>
                  <a:ln>
                    <a:noFill/>
                  </a:ln>
                  <a:effectLst/>
                  <a:sp3d/>
                </c:spPr>
                <c:invertIfNegative val="0"/>
                <c:val>
                  <c:numRef>
                    <c:extLst xmlns:c15="http://schemas.microsoft.com/office/drawing/2012/chart">
                      <c:ext xmlns:c15="http://schemas.microsoft.com/office/drawing/2012/chart" uri="{02D57815-91ED-43cb-92C2-25804820EDAC}">
                        <c15:formulaRef>
                          <c15:sqref>'GEFI-004'!$G$36:$G$37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'GEFI-004'!$C$36:$D$39</c15:sqref>
                              </c15:formulaRef>
                            </c:ext>
                          </c:extLst>
                          <c:multiLvlStrCache>
                            <c:ptCount val="1"/>
                            <c:lvl/>
                            <c:lvl>
                              <c:pt idx="0">
                                <c:v>1ER TRIMESTRE</c:v>
                              </c:pt>
                            </c:lvl>
                          </c:multiLvlStrCache>
                        </c:multiLvlStrRef>
                      </c15:cat>
                    </c15:filteredCategoryTitle>
                  </c:ext>
                  <c:ext xmlns:c16="http://schemas.microsoft.com/office/drawing/2014/chart" uri="{C3380CC4-5D6E-409C-BE32-E72D297353CC}">
                    <c16:uniqueId val="{00000005-410C-4C34-AFB4-3B5F59E6A9B9}"/>
                  </c:ext>
                </c:extLst>
              </c15:ser>
            </c15:filteredBarSeries>
          </c:ext>
        </c:extLst>
      </c:bar3DChart>
      <c:catAx>
        <c:axId val="-816165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6512"/>
        <c:crosses val="autoZero"/>
        <c:auto val="1"/>
        <c:lblAlgn val="ctr"/>
        <c:lblOffset val="100"/>
        <c:noMultiLvlLbl val="0"/>
      </c:catAx>
      <c:valAx>
        <c:axId val="-8161665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5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DE RESERVAS PRESUPUESTALES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'GEFI-005'!$H$35</c:f>
              <c:strCache>
                <c:ptCount val="1"/>
                <c:pt idx="0">
                  <c:v>Valor de la ejecución de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'GEFI-005'!$C$36:$G$39</c:f>
              <c:multiLvlStrCache>
                <c:ptCount val="1"/>
                <c:lvl/>
                <c:lvl/>
                <c:lvl/>
                <c:lvl/>
                <c:lvl>
                  <c:pt idx="0">
                    <c:v>1ER TRIMESTRE</c:v>
                  </c:pt>
                </c:lvl>
              </c:multiLvlStrCache>
            </c:multiLvlStrRef>
          </c:cat>
          <c:val>
            <c:numRef>
              <c:f>'GEFI-005'!$H$36:$H$39</c:f>
              <c:numCache>
                <c:formatCode>_-* #,##0_-;\-* #,##0_-;_-* "-"??_-;_-@_-</c:formatCode>
                <c:ptCount val="4"/>
                <c:pt idx="0">
                  <c:v>35592899690</c:v>
                </c:pt>
              </c:numCache>
            </c:numRef>
          </c:val>
          <c:extLst>
            <c:ext xmlns:c16="http://schemas.microsoft.com/office/drawing/2014/chart" uri="{C3380CC4-5D6E-409C-BE32-E72D297353CC}">
              <c16:uniqueId val="{00000000-5118-4500-A935-672BBF190796}"/>
            </c:ext>
          </c:extLst>
        </c:ser>
        <c:ser>
          <c:idx val="5"/>
          <c:order val="5"/>
          <c:tx>
            <c:strRef>
              <c:f>'GEFI-005'!$I$35</c:f>
              <c:strCache>
                <c:ptCount val="1"/>
                <c:pt idx="0">
                  <c:v>Presupuesto total de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'GEFI-005'!$C$36:$G$39</c:f>
              <c:multiLvlStrCache>
                <c:ptCount val="1"/>
                <c:lvl/>
                <c:lvl/>
                <c:lvl/>
                <c:lvl/>
                <c:lvl>
                  <c:pt idx="0">
                    <c:v>1ER TRIMESTRE</c:v>
                  </c:pt>
                </c:lvl>
              </c:multiLvlStrCache>
            </c:multiLvlStrRef>
          </c:cat>
          <c:val>
            <c:numRef>
              <c:f>'GEFI-005'!$I$36:$I$39</c:f>
              <c:numCache>
                <c:formatCode>_-* #,##0_-;\-* #,##0_-;_-* "-"??_-;_-@_-</c:formatCode>
                <c:ptCount val="4"/>
                <c:pt idx="0">
                  <c:v>54507721944</c:v>
                </c:pt>
              </c:numCache>
            </c:numRef>
          </c:val>
          <c:extLst>
            <c:ext xmlns:c16="http://schemas.microsoft.com/office/drawing/2014/chart" uri="{C3380CC4-5D6E-409C-BE32-E72D297353CC}">
              <c16:uniqueId val="{00000001-5118-4500-A935-672BBF190796}"/>
            </c:ext>
          </c:extLst>
        </c:ser>
        <c:dLbls>
          <c:showLegendKey val="0"/>
          <c:showVal val="0"/>
          <c:showCatName val="0"/>
          <c:showSerName val="0"/>
          <c:showPercent val="0"/>
          <c:showBubbleSize val="0"/>
        </c:dLbls>
        <c:gapWidth val="219"/>
        <c:overlap val="-27"/>
        <c:axId val="-816167600"/>
        <c:axId val="-816169232"/>
        <c:extLst>
          <c:ext xmlns:c15="http://schemas.microsoft.com/office/drawing/2012/chart" uri="{02D57815-91ED-43cb-92C2-25804820EDAC}">
            <c15:filteredBarSeries>
              <c15:ser>
                <c:idx val="0"/>
                <c:order val="0"/>
                <c:tx>
                  <c:strRef>
                    <c:extLst>
                      <c:ext uri="{02D57815-91ED-43cb-92C2-25804820EDAC}">
                        <c15:formulaRef>
                          <c15:sqref>'GEFI-005'!$D$35</c15:sqref>
                        </c15:formulaRef>
                      </c:ext>
                    </c:extLst>
                    <c:strCache>
                      <c:ptCount val="1"/>
                    </c:strCache>
                  </c:strRef>
                </c:tx>
                <c:spPr>
                  <a:solidFill>
                    <a:schemeClr val="accent1"/>
                  </a:solidFill>
                  <a:ln>
                    <a:noFill/>
                  </a:ln>
                  <a:effectLst/>
                </c:spPr>
                <c:invertIfNegative val="0"/>
                <c:cat>
                  <c:multiLvlStrRef>
                    <c:extLst>
                      <c:ext uri="{02D57815-91ED-43cb-92C2-25804820EDAC}">
                        <c15:formulaRef>
                          <c15:sqref>'GEFI-005'!$C$36:$G$39</c15:sqref>
                        </c15:formulaRef>
                      </c:ext>
                    </c:extLst>
                    <c:multiLvlStrCache>
                      <c:ptCount val="1"/>
                      <c:lvl/>
                      <c:lvl/>
                      <c:lvl/>
                      <c:lvl/>
                      <c:lvl>
                        <c:pt idx="0">
                          <c:v>1ER TRIMESTRE</c:v>
                        </c:pt>
                      </c:lvl>
                    </c:multiLvlStrCache>
                  </c:multiLvlStrRef>
                </c:cat>
                <c:val>
                  <c:numRef>
                    <c:extLst>
                      <c:ext uri="{02D57815-91ED-43cb-92C2-25804820EDAC}">
                        <c15:formulaRef>
                          <c15:sqref>'GEFI-005'!$D$36:$D$37</c15:sqref>
                        </c15:formulaRef>
                      </c:ext>
                    </c:extLst>
                    <c:numCache>
                      <c:formatCode>General</c:formatCode>
                      <c:ptCount val="2"/>
                    </c:numCache>
                  </c:numRef>
                </c:val>
                <c:extLst>
                  <c:ext xmlns:c16="http://schemas.microsoft.com/office/drawing/2014/chart" uri="{C3380CC4-5D6E-409C-BE32-E72D297353CC}">
                    <c16:uniqueId val="{00000002-5118-4500-A935-672BBF19079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'GEFI-005'!$E$35</c15:sqref>
                        </c15:formulaRef>
                      </c:ext>
                    </c:extLst>
                    <c:strCache>
                      <c:ptCount val="1"/>
                    </c:strCache>
                  </c:strRef>
                </c:tx>
                <c:spPr>
                  <a:solidFill>
                    <a:schemeClr val="accent2"/>
                  </a:solidFill>
                  <a:ln>
                    <a:noFill/>
                  </a:ln>
                  <a:effectLst/>
                </c:spPr>
                <c:invertIfNegative val="0"/>
                <c:cat>
                  <c:multiLvlStrRef>
                    <c:extLst>
                      <c:ext xmlns:c15="http://schemas.microsoft.com/office/drawing/2012/chart" uri="{02D57815-91ED-43cb-92C2-25804820EDAC}">
                        <c15:formulaRef>
                          <c15:sqref>'GEFI-005'!$C$36:$G$39</c15:sqref>
                        </c15:formulaRef>
                      </c:ext>
                    </c:extLst>
                    <c:multiLvlStrCache>
                      <c:ptCount val="1"/>
                      <c:lvl/>
                      <c:lvl/>
                      <c:lvl/>
                      <c:lvl/>
                      <c:lvl>
                        <c:pt idx="0">
                          <c:v>1ER TRIMESTRE</c:v>
                        </c:pt>
                      </c:lvl>
                    </c:multiLvlStrCache>
                  </c:multiLvlStrRef>
                </c:cat>
                <c:val>
                  <c:numRef>
                    <c:extLst xmlns:c15="http://schemas.microsoft.com/office/drawing/2012/chart">
                      <c:ext xmlns:c15="http://schemas.microsoft.com/office/drawing/2012/chart" uri="{02D57815-91ED-43cb-92C2-25804820EDAC}">
                        <c15:formulaRef>
                          <c15:sqref>'GEFI-005'!$E$36:$E$37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5118-4500-A935-672BBF19079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'GEFI-005'!$F$35</c15:sqref>
                        </c15:formulaRef>
                      </c:ext>
                    </c:extLst>
                    <c:strCache>
                      <c:ptCount val="1"/>
                    </c:strCache>
                  </c:strRef>
                </c:tx>
                <c:spPr>
                  <a:solidFill>
                    <a:schemeClr val="accent3"/>
                  </a:solidFill>
                  <a:ln>
                    <a:noFill/>
                  </a:ln>
                  <a:effectLst/>
                </c:spPr>
                <c:invertIfNegative val="0"/>
                <c:cat>
                  <c:multiLvlStrRef>
                    <c:extLst>
                      <c:ext xmlns:c15="http://schemas.microsoft.com/office/drawing/2012/chart" uri="{02D57815-91ED-43cb-92C2-25804820EDAC}">
                        <c15:formulaRef>
                          <c15:sqref>'GEFI-005'!$C$36:$G$39</c15:sqref>
                        </c15:formulaRef>
                      </c:ext>
                    </c:extLst>
                    <c:multiLvlStrCache>
                      <c:ptCount val="1"/>
                      <c:lvl/>
                      <c:lvl/>
                      <c:lvl/>
                      <c:lvl/>
                      <c:lvl>
                        <c:pt idx="0">
                          <c:v>1ER TRIMESTRE</c:v>
                        </c:pt>
                      </c:lvl>
                    </c:multiLvlStrCache>
                  </c:multiLvlStrRef>
                </c:cat>
                <c:val>
                  <c:numRef>
                    <c:extLst xmlns:c15="http://schemas.microsoft.com/office/drawing/2012/chart">
                      <c:ext xmlns:c15="http://schemas.microsoft.com/office/drawing/2012/chart" uri="{02D57815-91ED-43cb-92C2-25804820EDAC}">
                        <c15:formulaRef>
                          <c15:sqref>'GEFI-005'!$F$36:$F$37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5118-4500-A935-672BBF19079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'GEFI-005'!$G$35</c15:sqref>
                        </c15:formulaRef>
                      </c:ext>
                    </c:extLst>
                    <c:strCache>
                      <c:ptCount val="1"/>
                    </c:strCache>
                  </c:strRef>
                </c:tx>
                <c:spPr>
                  <a:solidFill>
                    <a:schemeClr val="accent4"/>
                  </a:solidFill>
                  <a:ln>
                    <a:noFill/>
                  </a:ln>
                  <a:effectLst/>
                </c:spPr>
                <c:invertIfNegative val="0"/>
                <c:cat>
                  <c:multiLvlStrRef>
                    <c:extLst>
                      <c:ext xmlns:c15="http://schemas.microsoft.com/office/drawing/2012/chart" uri="{02D57815-91ED-43cb-92C2-25804820EDAC}">
                        <c15:formulaRef>
                          <c15:sqref>'GEFI-005'!$C$36:$G$39</c15:sqref>
                        </c15:formulaRef>
                      </c:ext>
                    </c:extLst>
                    <c:multiLvlStrCache>
                      <c:ptCount val="1"/>
                      <c:lvl/>
                      <c:lvl/>
                      <c:lvl/>
                      <c:lvl/>
                      <c:lvl>
                        <c:pt idx="0">
                          <c:v>1ER TRIMESTRE</c:v>
                        </c:pt>
                      </c:lvl>
                    </c:multiLvlStrCache>
                  </c:multiLvlStrRef>
                </c:cat>
                <c:val>
                  <c:numRef>
                    <c:extLst xmlns:c15="http://schemas.microsoft.com/office/drawing/2012/chart">
                      <c:ext xmlns:c15="http://schemas.microsoft.com/office/drawing/2012/chart" uri="{02D57815-91ED-43cb-92C2-25804820EDAC}">
                        <c15:formulaRef>
                          <c15:sqref>'GEFI-005'!$G$36:$G$37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5118-4500-A935-672BBF190796}"/>
                  </c:ext>
                </c:extLst>
              </c15:ser>
            </c15:filteredBarSeries>
          </c:ext>
        </c:extLst>
      </c:barChart>
      <c:catAx>
        <c:axId val="-81616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169232"/>
        <c:crosses val="autoZero"/>
        <c:auto val="1"/>
        <c:lblAlgn val="ctr"/>
        <c:lblOffset val="100"/>
        <c:noMultiLvlLbl val="0"/>
      </c:catAx>
      <c:valAx>
        <c:axId val="-81616923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1616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DIFERENCIAS ENCONTRADAS EN LAS CONCILIACIONES DE CUENTAS RECÍPROCAS</a:t>
            </a:r>
          </a:p>
        </c:rich>
      </c:tx>
      <c:layout>
        <c:manualLayout>
          <c:xMode val="edge"/>
          <c:yMode val="edge"/>
          <c:x val="0.15372085354234694"/>
          <c:y val="4.94269415317768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122342351300955E-2"/>
          <c:y val="0.21467768271968396"/>
          <c:w val="0.94730026406352141"/>
          <c:h val="0.30583341693679233"/>
        </c:manualLayout>
      </c:layout>
      <c:barChart>
        <c:barDir val="col"/>
        <c:grouping val="clustered"/>
        <c:varyColors val="0"/>
        <c:ser>
          <c:idx val="4"/>
          <c:order val="4"/>
          <c:tx>
            <c:strRef>
              <c:f>'GEFI-006'!$H$35</c:f>
              <c:strCache>
                <c:ptCount val="1"/>
                <c:pt idx="0">
                  <c:v>Número de cuentas que presentan diferencias de la UAERMV con Entidades Públicas vinculadas económicamente</c:v>
                </c:pt>
              </c:strCache>
            </c:strRef>
          </c:tx>
          <c:spPr>
            <a:solidFill>
              <a:schemeClr val="accent5"/>
            </a:solidFill>
            <a:ln>
              <a:noFill/>
            </a:ln>
            <a:effectLst/>
          </c:spPr>
          <c:invertIfNegative val="0"/>
          <c:cat>
            <c:strRef>
              <c:f>'GEFI-006'!$C$36:$C$43</c:f>
              <c:strCache>
                <c:ptCount val="1"/>
                <c:pt idx="0">
                  <c:v>1er trimestre</c:v>
                </c:pt>
              </c:strCache>
            </c:strRef>
          </c:cat>
          <c:val>
            <c:numRef>
              <c:f>'GEFI-006'!$H$36:$H$43</c:f>
              <c:numCache>
                <c:formatCode>0</c:formatCode>
                <c:ptCount val="8"/>
                <c:pt idx="0">
                  <c:v>4</c:v>
                </c:pt>
              </c:numCache>
            </c:numRef>
          </c:val>
          <c:extLst>
            <c:ext xmlns:c16="http://schemas.microsoft.com/office/drawing/2014/chart" uri="{C3380CC4-5D6E-409C-BE32-E72D297353CC}">
              <c16:uniqueId val="{00000000-C220-4952-BDB0-498CCC9C3E68}"/>
            </c:ext>
          </c:extLst>
        </c:ser>
        <c:ser>
          <c:idx val="5"/>
          <c:order val="5"/>
          <c:tx>
            <c:strRef>
              <c:f>'GEFI-006'!$I$35</c:f>
              <c:strCache>
                <c:ptCount val="1"/>
                <c:pt idx="0">
                  <c:v>Total cuentas reciprocas con Entidades Públicas</c:v>
                </c:pt>
              </c:strCache>
            </c:strRef>
          </c:tx>
          <c:spPr>
            <a:solidFill>
              <a:schemeClr val="accent6"/>
            </a:solidFill>
            <a:ln>
              <a:noFill/>
            </a:ln>
            <a:effectLst/>
          </c:spPr>
          <c:invertIfNegative val="0"/>
          <c:cat>
            <c:strRef>
              <c:f>'GEFI-006'!$C$36:$C$43</c:f>
              <c:strCache>
                <c:ptCount val="1"/>
                <c:pt idx="0">
                  <c:v>1er trimestre</c:v>
                </c:pt>
              </c:strCache>
            </c:strRef>
          </c:cat>
          <c:val>
            <c:numRef>
              <c:f>'GEFI-006'!$I$36:$I$43</c:f>
              <c:numCache>
                <c:formatCode>0</c:formatCode>
                <c:ptCount val="8"/>
                <c:pt idx="0">
                  <c:v>27</c:v>
                </c:pt>
              </c:numCache>
            </c:numRef>
          </c:val>
          <c:extLst>
            <c:ext xmlns:c16="http://schemas.microsoft.com/office/drawing/2014/chart" uri="{C3380CC4-5D6E-409C-BE32-E72D297353CC}">
              <c16:uniqueId val="{00000001-C220-4952-BDB0-498CCC9C3E68}"/>
            </c:ext>
          </c:extLst>
        </c:ser>
        <c:ser>
          <c:idx val="6"/>
          <c:order val="6"/>
          <c:tx>
            <c:strRef>
              <c:f>'GEFI-006'!$J$35</c:f>
              <c:strCache>
                <c:ptCount val="1"/>
                <c:pt idx="0">
                  <c:v>RESULTADO</c:v>
                </c:pt>
              </c:strCache>
            </c:strRef>
          </c:tx>
          <c:spPr>
            <a:solidFill>
              <a:schemeClr val="accent1">
                <a:lumMod val="60000"/>
              </a:schemeClr>
            </a:solidFill>
            <a:ln>
              <a:noFill/>
            </a:ln>
            <a:effectLst/>
          </c:spPr>
          <c:invertIfNegative val="0"/>
          <c:cat>
            <c:strRef>
              <c:f>'GEFI-006'!$C$36:$C$43</c:f>
              <c:strCache>
                <c:ptCount val="1"/>
                <c:pt idx="0">
                  <c:v>1er trimestre</c:v>
                </c:pt>
              </c:strCache>
            </c:strRef>
          </c:cat>
          <c:val>
            <c:numRef>
              <c:f>'GEFI-006'!$J$36:$J$43</c:f>
              <c:numCache>
                <c:formatCode>0%</c:formatCode>
                <c:ptCount val="8"/>
                <c:pt idx="0">
                  <c:v>0.14814814814814814</c:v>
                </c:pt>
              </c:numCache>
            </c:numRef>
          </c:val>
          <c:extLst>
            <c:ext xmlns:c16="http://schemas.microsoft.com/office/drawing/2014/chart" uri="{C3380CC4-5D6E-409C-BE32-E72D297353CC}">
              <c16:uniqueId val="{00000002-C220-4952-BDB0-498CCC9C3E68}"/>
            </c:ext>
          </c:extLst>
        </c:ser>
        <c:dLbls>
          <c:showLegendKey val="0"/>
          <c:showVal val="0"/>
          <c:showCatName val="0"/>
          <c:showSerName val="0"/>
          <c:showPercent val="0"/>
          <c:showBubbleSize val="0"/>
        </c:dLbls>
        <c:gapWidth val="219"/>
        <c:overlap val="-27"/>
        <c:axId val="340709216"/>
        <c:axId val="340712744"/>
        <c:extLst>
          <c:ext xmlns:c15="http://schemas.microsoft.com/office/drawing/2012/chart" uri="{02D57815-91ED-43cb-92C2-25804820EDAC}">
            <c15:filteredBarSeries>
              <c15:ser>
                <c:idx val="0"/>
                <c:order val="0"/>
                <c:tx>
                  <c:strRef>
                    <c:extLst>
                      <c:ext uri="{02D57815-91ED-43cb-92C2-25804820EDAC}">
                        <c15:formulaRef>
                          <c15:sqref>'GEFI-006'!$D$35</c15:sqref>
                        </c15:formulaRef>
                      </c:ext>
                    </c:extLst>
                    <c:strCache>
                      <c:ptCount val="1"/>
                    </c:strCache>
                  </c:strRef>
                </c:tx>
                <c:spPr>
                  <a:solidFill>
                    <a:schemeClr val="accent1"/>
                  </a:solidFill>
                  <a:ln>
                    <a:noFill/>
                  </a:ln>
                  <a:effectLst/>
                </c:spPr>
                <c:invertIfNegative val="0"/>
                <c:cat>
                  <c:strRef>
                    <c:extLst>
                      <c:ext uri="{02D57815-91ED-43cb-92C2-25804820EDAC}">
                        <c15:formulaRef>
                          <c15:sqref>'GEFI-006'!$C$36:$C$43</c15:sqref>
                        </c15:formulaRef>
                      </c:ext>
                    </c:extLst>
                    <c:strCache>
                      <c:ptCount val="1"/>
                      <c:pt idx="0">
                        <c:v>1er trimestre</c:v>
                      </c:pt>
                    </c:strCache>
                  </c:strRef>
                </c:cat>
                <c:val>
                  <c:numRef>
                    <c:extLst>
                      <c:ext uri="{02D57815-91ED-43cb-92C2-25804820EDAC}">
                        <c15:formulaRef>
                          <c15:sqref>'GEFI-006'!$D$36:$D$43</c15:sqref>
                        </c15:formulaRef>
                      </c:ext>
                    </c:extLst>
                    <c:numCache>
                      <c:formatCode>General</c:formatCode>
                      <c:ptCount val="8"/>
                    </c:numCache>
                  </c:numRef>
                </c:val>
                <c:extLst>
                  <c:ext xmlns:c16="http://schemas.microsoft.com/office/drawing/2014/chart" uri="{C3380CC4-5D6E-409C-BE32-E72D297353CC}">
                    <c16:uniqueId val="{00000003-C220-4952-BDB0-498CCC9C3E6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'GEFI-006'!$E$35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'GEFI-006'!$C$36:$C$43</c15:sqref>
                        </c15:formulaRef>
                      </c:ext>
                    </c:extLst>
                    <c:strCache>
                      <c:ptCount val="1"/>
                      <c:pt idx="0">
                        <c:v>1er trimestre</c:v>
                      </c:pt>
                    </c:strCache>
                  </c:strRef>
                </c:cat>
                <c:val>
                  <c:numRef>
                    <c:extLst xmlns:c15="http://schemas.microsoft.com/office/drawing/2012/chart">
                      <c:ext xmlns:c15="http://schemas.microsoft.com/office/drawing/2012/chart" uri="{02D57815-91ED-43cb-92C2-25804820EDAC}">
                        <c15:formulaRef>
                          <c15:sqref>'GEFI-006'!$E$36:$E$43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4-C220-4952-BDB0-498CCC9C3E6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'GEFI-006'!$F$35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'GEFI-006'!$C$36:$C$43</c15:sqref>
                        </c15:formulaRef>
                      </c:ext>
                    </c:extLst>
                    <c:strCache>
                      <c:ptCount val="1"/>
                      <c:pt idx="0">
                        <c:v>1er trimestre</c:v>
                      </c:pt>
                    </c:strCache>
                  </c:strRef>
                </c:cat>
                <c:val>
                  <c:numRef>
                    <c:extLst xmlns:c15="http://schemas.microsoft.com/office/drawing/2012/chart">
                      <c:ext xmlns:c15="http://schemas.microsoft.com/office/drawing/2012/chart" uri="{02D57815-91ED-43cb-92C2-25804820EDAC}">
                        <c15:formulaRef>
                          <c15:sqref>'GEFI-006'!$F$36:$F$43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5-C220-4952-BDB0-498CCC9C3E6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'GEFI-006'!$G$35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'GEFI-006'!$C$36:$C$43</c15:sqref>
                        </c15:formulaRef>
                      </c:ext>
                    </c:extLst>
                    <c:strCache>
                      <c:ptCount val="1"/>
                      <c:pt idx="0">
                        <c:v>1er trimestre</c:v>
                      </c:pt>
                    </c:strCache>
                  </c:strRef>
                </c:cat>
                <c:val>
                  <c:numRef>
                    <c:extLst xmlns:c15="http://schemas.microsoft.com/office/drawing/2012/chart">
                      <c:ext xmlns:c15="http://schemas.microsoft.com/office/drawing/2012/chart" uri="{02D57815-91ED-43cb-92C2-25804820EDAC}">
                        <c15:formulaRef>
                          <c15:sqref>'GEFI-006'!$G$36:$G$43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6-C220-4952-BDB0-498CCC9C3E68}"/>
                  </c:ext>
                </c:extLst>
              </c15:ser>
            </c15:filteredBarSeries>
          </c:ext>
        </c:extLst>
      </c:barChart>
      <c:catAx>
        <c:axId val="34070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12744"/>
        <c:crosses val="autoZero"/>
        <c:auto val="1"/>
        <c:lblAlgn val="ctr"/>
        <c:lblOffset val="100"/>
        <c:noMultiLvlLbl val="0"/>
      </c:catAx>
      <c:valAx>
        <c:axId val="340712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709216"/>
        <c:crosses val="autoZero"/>
        <c:crossBetween val="between"/>
      </c:valAx>
      <c:spPr>
        <a:noFill/>
        <a:ln>
          <a:noFill/>
        </a:ln>
        <a:effectLst/>
      </c:spPr>
    </c:plotArea>
    <c:legend>
      <c:legendPos val="b"/>
      <c:layout>
        <c:manualLayout>
          <c:xMode val="edge"/>
          <c:yMode val="edge"/>
          <c:x val="0.15845792979088158"/>
          <c:y val="0.68078238999802809"/>
          <c:w val="0.64088701990082275"/>
          <c:h val="0.2697906684701950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4"/>
          <c:order val="4"/>
          <c:tx>
            <c:strRef>
              <c:f>'GEFI-007'!$H$35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'GEFI-007'!$C$36:$C$40</c:f>
              <c:strCache>
                <c:ptCount val="1"/>
                <c:pt idx="0">
                  <c:v>PRIMER TRIMESTRE</c:v>
                </c:pt>
              </c:strCache>
            </c:strRef>
          </c:cat>
          <c:val>
            <c:numRef>
              <c:f>'GEFI-007'!$H$36:$H$41</c:f>
              <c:numCache>
                <c:formatCode>_-* #,##0_-;\-* #,##0_-;_-* "-"??_-;_-@_-</c:formatCode>
                <c:ptCount val="6"/>
                <c:pt idx="0" formatCode="_-&quot;$&quot;* #,##0_-;\-&quot;$&quot;* #,##0_-;_-&quot;$&quot;* &quot;-&quot;??_-;_-@_-">
                  <c:v>30537898212</c:v>
                </c:pt>
              </c:numCache>
            </c:numRef>
          </c:val>
          <c:extLst>
            <c:ext xmlns:c16="http://schemas.microsoft.com/office/drawing/2014/chart" uri="{C3380CC4-5D6E-409C-BE32-E72D297353CC}">
              <c16:uniqueId val="{00000000-BE2C-43E9-86F5-5CE5C90D8FF1}"/>
            </c:ext>
          </c:extLst>
        </c:ser>
        <c:ser>
          <c:idx val="5"/>
          <c:order val="5"/>
          <c:tx>
            <c:strRef>
              <c:f>'GEFI-007'!$I$35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2C-43E9-86F5-5CE5C90D8FF1}"/>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2C-43E9-86F5-5CE5C90D8FF1}"/>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2C-43E9-86F5-5CE5C90D8FF1}"/>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2C-43E9-86F5-5CE5C90D8FF1}"/>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2C-43E9-86F5-5CE5C90D8FF1}"/>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2C-43E9-86F5-5CE5C90D8FF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'GEFI-007'!$C$36:$C$40</c:f>
              <c:strCache>
                <c:ptCount val="1"/>
                <c:pt idx="0">
                  <c:v>PRIMER TRIMESTRE</c:v>
                </c:pt>
              </c:strCache>
            </c:strRef>
          </c:cat>
          <c:val>
            <c:numRef>
              <c:f>'GEFI-007'!$I$36:$I$41</c:f>
              <c:numCache>
                <c:formatCode>_-* #,##0_-;\-* #,##0_-;_-* "-"??_-;_-@_-</c:formatCode>
                <c:ptCount val="6"/>
                <c:pt idx="0" formatCode="_-&quot;$&quot;* #,##0_-;\-&quot;$&quot;* #,##0_-;_-&quot;$&quot;* &quot;-&quot;??_-;_-@_-">
                  <c:v>42735610382</c:v>
                </c:pt>
              </c:numCache>
            </c:numRef>
          </c:val>
          <c:extLst>
            <c:ext xmlns:c16="http://schemas.microsoft.com/office/drawing/2014/chart" uri="{C3380CC4-5D6E-409C-BE32-E72D297353CC}">
              <c16:uniqueId val="{00000007-BE2C-43E9-86F5-5CE5C90D8FF1}"/>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'GEFI-007'!$D$35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'GEFI-007'!$C$36:$C$40</c15:sqref>
                        </c15:formulaRef>
                      </c:ext>
                    </c:extLst>
                    <c:strCache>
                      <c:ptCount val="1"/>
                      <c:pt idx="0">
                        <c:v>PRIMER TRIMESTRE</c:v>
                      </c:pt>
                    </c:strCache>
                  </c:strRef>
                </c:cat>
                <c:val>
                  <c:numRef>
                    <c:extLst>
                      <c:ext uri="{02D57815-91ED-43cb-92C2-25804820EDAC}">
                        <c15:formulaRef>
                          <c15:sqref>'GEFI-007'!$D$36:$D$40</c15:sqref>
                        </c15:formulaRef>
                      </c:ext>
                    </c:extLst>
                    <c:numCache>
                      <c:formatCode>General</c:formatCode>
                      <c:ptCount val="5"/>
                    </c:numCache>
                  </c:numRef>
                </c:val>
                <c:extLst>
                  <c:ext xmlns:c16="http://schemas.microsoft.com/office/drawing/2014/chart" uri="{C3380CC4-5D6E-409C-BE32-E72D297353CC}">
                    <c16:uniqueId val="{00000008-BE2C-43E9-86F5-5CE5C90D8FF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'GEFI-007'!$E$35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'GEFI-007'!$C$36:$C$40</c15:sqref>
                        </c15:formulaRef>
                      </c:ext>
                    </c:extLst>
                    <c:strCache>
                      <c:ptCount val="1"/>
                      <c:pt idx="0">
                        <c:v>PRIMER TRIMESTRE</c:v>
                      </c:pt>
                    </c:strCache>
                  </c:strRef>
                </c:cat>
                <c:val>
                  <c:numRef>
                    <c:extLst xmlns:c15="http://schemas.microsoft.com/office/drawing/2012/chart">
                      <c:ext xmlns:c15="http://schemas.microsoft.com/office/drawing/2012/chart" uri="{02D57815-91ED-43cb-92C2-25804820EDAC}">
                        <c15:formulaRef>
                          <c15:sqref>'GEFI-007'!$E$36:$E$40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BE2C-43E9-86F5-5CE5C90D8FF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'GEFI-007'!$F$35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'GEFI-007'!$C$36:$C$40</c15:sqref>
                        </c15:formulaRef>
                      </c:ext>
                    </c:extLst>
                    <c:strCache>
                      <c:ptCount val="1"/>
                      <c:pt idx="0">
                        <c:v>PRIMER TRIMESTRE</c:v>
                      </c:pt>
                    </c:strCache>
                  </c:strRef>
                </c:cat>
                <c:val>
                  <c:numRef>
                    <c:extLst xmlns:c15="http://schemas.microsoft.com/office/drawing/2012/chart">
                      <c:ext xmlns:c15="http://schemas.microsoft.com/office/drawing/2012/chart" uri="{02D57815-91ED-43cb-92C2-25804820EDAC}">
                        <c15:formulaRef>
                          <c15:sqref>'GEFI-007'!$F$36:$F$40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BE2C-43E9-86F5-5CE5C90D8FF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'GEFI-007'!$G$35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'GEFI-007'!$C$36:$C$40</c15:sqref>
                        </c15:formulaRef>
                      </c:ext>
                    </c:extLst>
                    <c:strCache>
                      <c:ptCount val="1"/>
                      <c:pt idx="0">
                        <c:v>PRIMER TRIMESTRE</c:v>
                      </c:pt>
                    </c:strCache>
                  </c:strRef>
                </c:cat>
                <c:val>
                  <c:numRef>
                    <c:extLst xmlns:c15="http://schemas.microsoft.com/office/drawing/2012/chart">
                      <c:ext xmlns:c15="http://schemas.microsoft.com/office/drawing/2012/chart" uri="{02D57815-91ED-43cb-92C2-25804820EDAC}">
                        <c15:formulaRef>
                          <c15:sqref>'GEFI-007'!$G$36:$G$40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BE2C-43E9-86F5-5CE5C90D8FF1}"/>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'GLAB-001'!$D$36</c:f>
              <c:strCache>
                <c:ptCount val="1"/>
              </c:strCache>
            </c:strRef>
          </c:tx>
          <c:spPr>
            <a:solidFill>
              <a:schemeClr val="accent5"/>
            </a:solidFill>
            <a:ln>
              <a:noFill/>
            </a:ln>
            <a:effectLst/>
          </c:spPr>
          <c:invertIfNegative val="0"/>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'GLAB-001'!$D$37:$D$49</c:f>
              <c:numCache>
                <c:formatCode>[$-C0A]mmm\-yy;@</c:formatCode>
                <c:ptCount val="13"/>
              </c:numCache>
            </c:numRef>
          </c:val>
          <c:extLst>
            <c:ext xmlns:c16="http://schemas.microsoft.com/office/drawing/2014/chart" uri="{C3380CC4-5D6E-409C-BE32-E72D297353CC}">
              <c16:uniqueId val="{00000000-0B81-4B7C-BDE8-622A35F7E74C}"/>
            </c:ext>
          </c:extLst>
        </c:ser>
        <c:ser>
          <c:idx val="5"/>
          <c:order val="1"/>
          <c:tx>
            <c:strRef>
              <c:f>'GLAB-001'!$E$36</c:f>
              <c:strCache>
                <c:ptCount val="1"/>
              </c:strCache>
            </c:strRef>
          </c:tx>
          <c:spPr>
            <a:solidFill>
              <a:schemeClr val="accent6"/>
            </a:solidFill>
            <a:ln>
              <a:noFill/>
            </a:ln>
            <a:effectLst/>
          </c:spPr>
          <c:invertIfNegative val="0"/>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'GLAB-001'!$E$37:$E$49</c:f>
              <c:numCache>
                <c:formatCode>[$-C0A]mmm\-yy;@</c:formatCode>
                <c:ptCount val="13"/>
              </c:numCache>
            </c:numRef>
          </c:val>
          <c:extLst>
            <c:ext xmlns:c16="http://schemas.microsoft.com/office/drawing/2014/chart" uri="{C3380CC4-5D6E-409C-BE32-E72D297353CC}">
              <c16:uniqueId val="{00000001-0B81-4B7C-BDE8-622A35F7E74C}"/>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'GLAB-001'!$F$36</c:f>
              <c:strCache>
                <c:ptCount val="1"/>
              </c:strCache>
            </c:strRef>
          </c:tx>
          <c:spPr>
            <a:ln w="28575" cap="rnd">
              <a:solidFill>
                <a:schemeClr val="accent1">
                  <a:lumMod val="60000"/>
                </a:schemeClr>
              </a:solidFill>
              <a:round/>
            </a:ln>
            <a:effectLst/>
          </c:spPr>
          <c:marker>
            <c:symbol val="none"/>
          </c:marker>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'GLAB-001'!$F$37:$F$49</c:f>
              <c:numCache>
                <c:formatCode>[$-C0A]mmm\-yy;@</c:formatCode>
                <c:ptCount val="13"/>
              </c:numCache>
            </c:numRef>
          </c:val>
          <c:smooth val="0"/>
          <c:extLst>
            <c:ext xmlns:c16="http://schemas.microsoft.com/office/drawing/2014/chart" uri="{C3380CC4-5D6E-409C-BE32-E72D297353CC}">
              <c16:uniqueId val="{00000002-0B81-4B7C-BDE8-622A35F7E74C}"/>
            </c:ext>
          </c:extLst>
        </c:ser>
        <c:ser>
          <c:idx val="0"/>
          <c:order val="3"/>
          <c:tx>
            <c:strRef>
              <c:f>'GLAB-001'!$G$36</c:f>
              <c:strCache>
                <c:ptCount val="1"/>
              </c:strCache>
            </c:strRef>
          </c:tx>
          <c:spPr>
            <a:ln w="28575" cap="rnd">
              <a:solidFill>
                <a:schemeClr val="accent1"/>
              </a:solidFill>
              <a:round/>
            </a:ln>
            <a:effectLst/>
          </c:spPr>
          <c:marker>
            <c:symbol val="none"/>
          </c:marker>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'GLAB-001'!$G$37:$G$49</c:f>
              <c:numCache>
                <c:formatCode>[$-C0A]mmm\-yy;@</c:formatCode>
                <c:ptCount val="13"/>
              </c:numCache>
            </c:numRef>
          </c:val>
          <c:smooth val="0"/>
          <c:extLst>
            <c:ext xmlns:c16="http://schemas.microsoft.com/office/drawing/2014/chart" uri="{C3380CC4-5D6E-409C-BE32-E72D297353CC}">
              <c16:uniqueId val="{00000003-0B81-4B7C-BDE8-622A35F7E74C}"/>
            </c:ext>
          </c:extLst>
        </c:ser>
        <c:ser>
          <c:idx val="1"/>
          <c:order val="4"/>
          <c:tx>
            <c:strRef>
              <c:f>'GLAB-001'!$H$36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'GLAB-001'!$H$37:$H$49</c:f>
              <c:numCache>
                <c:formatCode>0</c:formatCode>
                <c:ptCount val="13"/>
                <c:pt idx="1">
                  <c:v>3991</c:v>
                </c:pt>
                <c:pt idx="2">
                  <c:v>3061</c:v>
                </c:pt>
                <c:pt idx="3" formatCode="General">
                  <c:v>4956</c:v>
                </c:pt>
              </c:numCache>
            </c:numRef>
          </c:val>
          <c:smooth val="0"/>
          <c:extLst>
            <c:ext xmlns:c16="http://schemas.microsoft.com/office/drawing/2014/chart" uri="{C3380CC4-5D6E-409C-BE32-E72D297353CC}">
              <c16:uniqueId val="{00000004-0B81-4B7C-BDE8-622A35F7E74C}"/>
            </c:ext>
          </c:extLst>
        </c:ser>
        <c:ser>
          <c:idx val="2"/>
          <c:order val="5"/>
          <c:tx>
            <c:strRef>
              <c:f>'GLAB-001'!$I$36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'GLAB-001'!$I$37:$I$49</c:f>
              <c:numCache>
                <c:formatCode>0</c:formatCode>
                <c:ptCount val="13"/>
                <c:pt idx="1">
                  <c:v>3991</c:v>
                </c:pt>
                <c:pt idx="2">
                  <c:v>3061</c:v>
                </c:pt>
                <c:pt idx="3">
                  <c:v>4956</c:v>
                </c:pt>
              </c:numCache>
            </c:numRef>
          </c:val>
          <c:smooth val="0"/>
          <c:extLst>
            <c:ext xmlns:c16="http://schemas.microsoft.com/office/drawing/2014/chart" uri="{C3380CC4-5D6E-409C-BE32-E72D297353CC}">
              <c16:uniqueId val="{00000005-0B81-4B7C-BDE8-622A35F7E74C}"/>
            </c:ext>
          </c:extLst>
        </c:ser>
        <c:ser>
          <c:idx val="3"/>
          <c:order val="6"/>
          <c:tx>
            <c:strRef>
              <c:f>'GLAB-001'!$J$36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'GLAB-001'!$C$37:$C$49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'GLAB-001'!$J$37:$J$49</c:f>
              <c:numCache>
                <c:formatCode>0%</c:formatCode>
                <c:ptCount val="13"/>
                <c:pt idx="1">
                  <c:v>1</c:v>
                </c:pt>
                <c:pt idx="2">
                  <c:v>1</c:v>
                </c:pt>
                <c:pt idx="3">
                  <c:v>1</c:v>
                </c:pt>
              </c:numCache>
            </c:numRef>
          </c:val>
          <c:smooth val="0"/>
          <c:extLst>
            <c:ext xmlns:c16="http://schemas.microsoft.com/office/drawing/2014/chart" uri="{C3380CC4-5D6E-409C-BE32-E72D297353CC}">
              <c16:uniqueId val="{00000006-0B81-4B7C-BDE8-622A35F7E74C}"/>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5608843183876525"/>
          <c:h val="0.6835466721115541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PORCENTAJE DE DESATENCIÓN DE PQRSFD CON TÉRMINOS DE 15 DÍAS HÁBILES AÑO 2022</a:t>
            </a:r>
          </a:p>
          <a:p>
            <a:pPr>
              <a:defRPr sz="1400" b="0" i="0" u="none" strike="noStrike" kern="1200" spc="0" baseline="0">
                <a:solidFill>
                  <a:schemeClr val="tx1">
                    <a:lumMod val="65000"/>
                    <a:lumOff val="35000"/>
                  </a:schemeClr>
                </a:solidFill>
                <a:latin typeface="+mn-lt"/>
                <a:ea typeface="+mn-ea"/>
                <a:cs typeface="+mn-cs"/>
              </a:defRPr>
            </a:pP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'APIC-007'!$C$36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'APIC-007'!$J$36</c:f>
              <c:numCache>
                <c:formatCode>0%</c:formatCode>
                <c:ptCount val="1"/>
                <c:pt idx="0">
                  <c:v>0</c:v>
                </c:pt>
              </c:numCache>
            </c:numRef>
          </c:val>
          <c:extLst>
            <c:ext xmlns:c16="http://schemas.microsoft.com/office/drawing/2014/chart" uri="{C3380CC4-5D6E-409C-BE32-E72D297353CC}">
              <c16:uniqueId val="{00000000-15D1-44F1-B93A-E5C448B69829}"/>
            </c:ext>
          </c:extLst>
        </c:ser>
        <c:ser>
          <c:idx val="1"/>
          <c:order val="1"/>
          <c:tx>
            <c:strRef>
              <c:f>'APIC-007'!$C$37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'APIC-007'!$J$37</c:f>
              <c:numCache>
                <c:formatCode>0%</c:formatCode>
                <c:ptCount val="1"/>
              </c:numCache>
            </c:numRef>
          </c:val>
          <c:extLst>
            <c:ext xmlns:c16="http://schemas.microsoft.com/office/drawing/2014/chart" uri="{C3380CC4-5D6E-409C-BE32-E72D297353CC}">
              <c16:uniqueId val="{00000001-15D1-44F1-B93A-E5C448B69829}"/>
            </c:ext>
          </c:extLst>
        </c:ser>
        <c:ser>
          <c:idx val="2"/>
          <c:order val="2"/>
          <c:tx>
            <c:strRef>
              <c:f>'APIC-007'!$C$38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'APIC-007'!$J$38</c:f>
              <c:numCache>
                <c:formatCode>0%</c:formatCode>
                <c:ptCount val="1"/>
              </c:numCache>
            </c:numRef>
          </c:val>
          <c:extLst>
            <c:ext xmlns:c16="http://schemas.microsoft.com/office/drawing/2014/chart" uri="{C3380CC4-5D6E-409C-BE32-E72D297353CC}">
              <c16:uniqueId val="{00000002-15D1-44F1-B93A-E5C448B69829}"/>
            </c:ext>
          </c:extLst>
        </c:ser>
        <c:ser>
          <c:idx val="3"/>
          <c:order val="3"/>
          <c:tx>
            <c:strRef>
              <c:f>'APIC-007'!$C$39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'APIC-007'!$J$39</c:f>
              <c:numCache>
                <c:formatCode>0%</c:formatCode>
                <c:ptCount val="1"/>
              </c:numCache>
            </c:numRef>
          </c:val>
          <c:extLst>
            <c:ext xmlns:c16="http://schemas.microsoft.com/office/drawing/2014/chart" uri="{C3380CC4-5D6E-409C-BE32-E72D297353CC}">
              <c16:uniqueId val="{00000003-15D1-44F1-B93A-E5C448B69829}"/>
            </c:ext>
          </c:extLst>
        </c:ser>
        <c:dLbls>
          <c:dLblPos val="outEnd"/>
          <c:showLegendKey val="0"/>
          <c:showVal val="1"/>
          <c:showCatName val="0"/>
          <c:showSerName val="0"/>
          <c:showPercent val="0"/>
          <c:showBubbleSize val="0"/>
        </c:dLbls>
        <c:gapWidth val="219"/>
        <c:overlap val="-27"/>
        <c:axId val="1695617824"/>
        <c:axId val="1695618912"/>
      </c:barChart>
      <c:catAx>
        <c:axId val="1695617824"/>
        <c:scaling>
          <c:orientation val="minMax"/>
        </c:scaling>
        <c:delete val="1"/>
        <c:axPos val="b"/>
        <c:majorTickMark val="out"/>
        <c:minorTickMark val="none"/>
        <c:tickLblPos val="nextTo"/>
        <c:crossAx val="1695618912"/>
        <c:crosses val="autoZero"/>
        <c:auto val="1"/>
        <c:lblAlgn val="ctr"/>
        <c:lblOffset val="100"/>
        <c:noMultiLvlLbl val="0"/>
      </c:catAx>
      <c:valAx>
        <c:axId val="169561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5617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8547219333432385"/>
          <c:h val="0.6216162004139727"/>
        </c:manualLayout>
      </c:layout>
      <c:barChart>
        <c:barDir val="col"/>
        <c:grouping val="clustered"/>
        <c:varyColors val="0"/>
        <c:ser>
          <c:idx val="4"/>
          <c:order val="0"/>
          <c:tx>
            <c:strRef>
              <c:f>'GLAB-002'!$H$36:$H$37</c:f>
              <c:strCache>
                <c:ptCount val="2"/>
                <c:pt idx="0">
                  <c:v>NÚMERO DE TRABAJOS NO CONFORMES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'GLAB-002'!$C$38:$C$41</c:f>
              <c:strCache>
                <c:ptCount val="4"/>
                <c:pt idx="0">
                  <c:v>TRIMESTRE 1</c:v>
                </c:pt>
                <c:pt idx="1">
                  <c:v>TRIMESTRE 2</c:v>
                </c:pt>
                <c:pt idx="2">
                  <c:v>TRIMESTRE 3</c:v>
                </c:pt>
                <c:pt idx="3">
                  <c:v>TRIMESTRE 4</c:v>
                </c:pt>
              </c:strCache>
            </c:strRef>
          </c:cat>
          <c:val>
            <c:numRef>
              <c:f>'GLAB-002'!$H$38:$H$41</c:f>
              <c:numCache>
                <c:formatCode>0</c:formatCode>
                <c:ptCount val="4"/>
                <c:pt idx="0">
                  <c:v>23</c:v>
                </c:pt>
              </c:numCache>
            </c:numRef>
          </c:val>
          <c:extLst>
            <c:ext xmlns:c16="http://schemas.microsoft.com/office/drawing/2014/chart" uri="{C3380CC4-5D6E-409C-BE32-E72D297353CC}">
              <c16:uniqueId val="{00000000-D8AE-4877-8822-C6D2769B73AC}"/>
            </c:ext>
          </c:extLst>
        </c:ser>
        <c:ser>
          <c:idx val="5"/>
          <c:order val="1"/>
          <c:tx>
            <c:strRef>
              <c:f>'GLAB-002'!$I$36:$I$37</c:f>
              <c:strCache>
                <c:ptCount val="2"/>
                <c:pt idx="0">
                  <c:v>NÚMERO TOTAL DE INFORMES EMITIDOS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'GLAB-002'!$C$38:$C$41</c:f>
              <c:strCache>
                <c:ptCount val="4"/>
                <c:pt idx="0">
                  <c:v>TRIMESTRE 1</c:v>
                </c:pt>
                <c:pt idx="1">
                  <c:v>TRIMESTRE 2</c:v>
                </c:pt>
                <c:pt idx="2">
                  <c:v>TRIMESTRE 3</c:v>
                </c:pt>
                <c:pt idx="3">
                  <c:v>TRIMESTRE 4</c:v>
                </c:pt>
              </c:strCache>
            </c:strRef>
          </c:cat>
          <c:val>
            <c:numRef>
              <c:f>'GLAB-002'!$I$38:$I$41</c:f>
              <c:numCache>
                <c:formatCode>0</c:formatCode>
                <c:ptCount val="4"/>
                <c:pt idx="0">
                  <c:v>3181</c:v>
                </c:pt>
              </c:numCache>
            </c:numRef>
          </c:val>
          <c:extLst>
            <c:ext xmlns:c16="http://schemas.microsoft.com/office/drawing/2014/chart" uri="{C3380CC4-5D6E-409C-BE32-E72D297353CC}">
              <c16:uniqueId val="{00000001-D8AE-4877-8822-C6D2769B73AC}"/>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'GLAB-002'!$J$36:$J$37</c:f>
              <c:strCache>
                <c:ptCount val="2"/>
                <c:pt idx="0">
                  <c:v>% DE INFORMES DE ENSAYOS EMITIDOS A SATISFACCIÓN </c:v>
                </c:pt>
              </c:strCache>
            </c:strRef>
          </c:tx>
          <c:spPr>
            <a:ln w="28575" cap="rnd">
              <a:solidFill>
                <a:schemeClr val="accent1">
                  <a:lumMod val="60000"/>
                </a:schemeClr>
              </a:solidFill>
              <a:round/>
            </a:ln>
            <a:effectLst/>
          </c:spPr>
          <c:marker>
            <c:symbol val="none"/>
          </c:marker>
          <c:cat>
            <c:multiLvlStrRef>
              <c:f>'GLAB-002'!$C$38:$G$41</c:f>
              <c:multiLvlStrCache>
                <c:ptCount val="4"/>
                <c:lvl/>
                <c:lvl/>
                <c:lvl/>
                <c:lvl/>
                <c:lvl>
                  <c:pt idx="0">
                    <c:v>TRIMESTRE 1</c:v>
                  </c:pt>
                  <c:pt idx="1">
                    <c:v>TRIMESTRE 2</c:v>
                  </c:pt>
                  <c:pt idx="2">
                    <c:v>TRIMESTRE 3</c:v>
                  </c:pt>
                  <c:pt idx="3">
                    <c:v>TRIMESTRE 4</c:v>
                  </c:pt>
                </c:lvl>
              </c:multiLvlStrCache>
            </c:multiLvlStrRef>
          </c:cat>
          <c:val>
            <c:numRef>
              <c:f>'GLAB-002'!$J$38:$J$41</c:f>
              <c:numCache>
                <c:formatCode>0%</c:formatCode>
                <c:ptCount val="4"/>
                <c:pt idx="0" formatCode="0.0%">
                  <c:v>0.99276956931782456</c:v>
                </c:pt>
                <c:pt idx="1">
                  <c:v>0</c:v>
                </c:pt>
                <c:pt idx="2">
                  <c:v>0</c:v>
                </c:pt>
                <c:pt idx="3">
                  <c:v>0</c:v>
                </c:pt>
              </c:numCache>
            </c:numRef>
          </c:val>
          <c:smooth val="0"/>
          <c:extLst>
            <c:ext xmlns:c16="http://schemas.microsoft.com/office/drawing/2014/chart" uri="{C3380CC4-5D6E-409C-BE32-E72D297353CC}">
              <c16:uniqueId val="{00000002-D8AE-4877-8822-C6D2769B73AC}"/>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3272"/>
        <c:crosses val="autoZero"/>
        <c:crossBetween val="between"/>
      </c:valAx>
      <c:valAx>
        <c:axId val="47892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'[29]GLAB-005'!$H$37:$H$38</c:f>
              <c:strCache>
                <c:ptCount val="2"/>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'[29]GLAB-005'!$C$39:$G$42</c:f>
              <c:multiLvlStrCache>
                <c:ptCount val="4"/>
                <c:lvl/>
                <c:lvl/>
                <c:lvl/>
                <c:lvl/>
                <c:lvl>
                  <c:pt idx="0">
                    <c:v>TRIMESTRE 1</c:v>
                  </c:pt>
                  <c:pt idx="1">
                    <c:v>TRIMESTRE 2</c:v>
                  </c:pt>
                  <c:pt idx="2">
                    <c:v>TRIMESTRE 3</c:v>
                  </c:pt>
                  <c:pt idx="3">
                    <c:v>TRIMESTRE 4</c:v>
                  </c:pt>
                </c:lvl>
              </c:multiLvlStrCache>
            </c:multiLvlStrRef>
          </c:cat>
          <c:val>
            <c:numRef>
              <c:f>'[29]GLAB-005'!$H$39:$H$42</c:f>
              <c:numCache>
                <c:formatCode>General</c:formatCode>
                <c:ptCount val="4"/>
                <c:pt idx="0">
                  <c:v>3191</c:v>
                </c:pt>
              </c:numCache>
            </c:numRef>
          </c:val>
          <c:extLst>
            <c:ext xmlns:c16="http://schemas.microsoft.com/office/drawing/2014/chart" uri="{C3380CC4-5D6E-409C-BE32-E72D297353CC}">
              <c16:uniqueId val="{00000000-5AED-4165-A131-A76D9104E3A6}"/>
            </c:ext>
          </c:extLst>
        </c:ser>
        <c:ser>
          <c:idx val="5"/>
          <c:order val="1"/>
          <c:tx>
            <c:strRef>
              <c:f>'[29]GLAB-005'!$I$37:$I$38</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'[29]GLAB-005'!$C$39:$G$42</c:f>
              <c:multiLvlStrCache>
                <c:ptCount val="4"/>
                <c:lvl/>
                <c:lvl/>
                <c:lvl/>
                <c:lvl/>
                <c:lvl>
                  <c:pt idx="0">
                    <c:v>TRIMESTRE 1</c:v>
                  </c:pt>
                  <c:pt idx="1">
                    <c:v>TRIMESTRE 2</c:v>
                  </c:pt>
                  <c:pt idx="2">
                    <c:v>TRIMESTRE 3</c:v>
                  </c:pt>
                  <c:pt idx="3">
                    <c:v>TRIMESTRE 4</c:v>
                  </c:pt>
                </c:lvl>
              </c:multiLvlStrCache>
            </c:multiLvlStrRef>
          </c:cat>
          <c:val>
            <c:numRef>
              <c:f>'[29]GLAB-005'!$I$39:$I$42</c:f>
              <c:numCache>
                <c:formatCode>General</c:formatCode>
                <c:ptCount val="4"/>
                <c:pt idx="0">
                  <c:v>3191</c:v>
                </c:pt>
              </c:numCache>
            </c:numRef>
          </c:val>
          <c:extLst>
            <c:ext xmlns:c16="http://schemas.microsoft.com/office/drawing/2014/chart" uri="{C3380CC4-5D6E-409C-BE32-E72D297353CC}">
              <c16:uniqueId val="{00000001-5AED-4165-A131-A76D9104E3A6}"/>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'[29]GLAB-005'!$J$37:$J$38</c:f>
              <c:strCache>
                <c:ptCount val="2"/>
                <c:pt idx="0">
                  <c:v>% DE CUMPLIMIENTO DE LA ENTREGA DE LOS INFORMES</c:v>
                </c:pt>
              </c:strCache>
            </c:strRef>
          </c:tx>
          <c:spPr>
            <a:ln w="28575" cap="rnd">
              <a:solidFill>
                <a:schemeClr val="accent1">
                  <a:lumMod val="60000"/>
                </a:schemeClr>
              </a:solidFill>
              <a:round/>
            </a:ln>
            <a:effectLst/>
          </c:spPr>
          <c:marker>
            <c:symbol val="none"/>
          </c:marker>
          <c:cat>
            <c:multiLvlStrRef>
              <c:f>'[29]GLAB-005'!$C$39:$G$42</c:f>
              <c:multiLvlStrCache>
                <c:ptCount val="4"/>
                <c:lvl/>
                <c:lvl/>
                <c:lvl/>
                <c:lvl/>
                <c:lvl>
                  <c:pt idx="0">
                    <c:v>TRIMESTRE 1</c:v>
                  </c:pt>
                  <c:pt idx="1">
                    <c:v>TRIMESTRE 2</c:v>
                  </c:pt>
                  <c:pt idx="2">
                    <c:v>TRIMESTRE 3</c:v>
                  </c:pt>
                  <c:pt idx="3">
                    <c:v>TRIMESTRE 4</c:v>
                  </c:pt>
                </c:lvl>
              </c:multiLvlStrCache>
            </c:multiLvlStrRef>
          </c:cat>
          <c:val>
            <c:numRef>
              <c:f>'[29]GLAB-005'!$J$39:$J$42</c:f>
              <c:numCache>
                <c:formatCode>General</c:formatCode>
                <c:ptCount val="4"/>
                <c:pt idx="0">
                  <c:v>1</c:v>
                </c:pt>
              </c:numCache>
            </c:numRef>
          </c:val>
          <c:smooth val="0"/>
          <c:extLst>
            <c:ext xmlns:c16="http://schemas.microsoft.com/office/drawing/2014/chart" uri="{C3380CC4-5D6E-409C-BE32-E72D297353CC}">
              <c16:uniqueId val="{00000002-5AED-4165-A131-A76D9104E3A6}"/>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472"/>
        <c:crosses val="autoZero"/>
        <c:auto val="1"/>
        <c:lblAlgn val="ctr"/>
        <c:lblOffset val="100"/>
        <c:noMultiLvlLbl val="0"/>
      </c:catAx>
      <c:valAx>
        <c:axId val="478923472"/>
        <c:scaling>
          <c:orientation val="minMax"/>
          <c:min val="18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'GTHU-001'!$H$35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'GTHU-001'!$H$36:$H$47</c:f>
              <c:numCache>
                <c:formatCode>0</c:formatCode>
                <c:ptCount val="12"/>
                <c:pt idx="0">
                  <c:v>0</c:v>
                </c:pt>
                <c:pt idx="1">
                  <c:v>1</c:v>
                </c:pt>
                <c:pt idx="2">
                  <c:v>1</c:v>
                </c:pt>
              </c:numCache>
            </c:numRef>
          </c:val>
          <c:smooth val="0"/>
          <c:extLst>
            <c:ext xmlns:c16="http://schemas.microsoft.com/office/drawing/2014/chart" uri="{C3380CC4-5D6E-409C-BE32-E72D297353CC}">
              <c16:uniqueId val="{00000000-0E50-446A-B8C6-52FC76B05D73}"/>
            </c:ext>
          </c:extLst>
        </c:ser>
        <c:ser>
          <c:idx val="5"/>
          <c:order val="5"/>
          <c:tx>
            <c:strRef>
              <c:f>'GTHU-001'!$I$35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'GTHU-001'!$I$36:$I$47</c:f>
              <c:numCache>
                <c:formatCode>0</c:formatCode>
                <c:ptCount val="12"/>
                <c:pt idx="0">
                  <c:v>656</c:v>
                </c:pt>
                <c:pt idx="1">
                  <c:v>656</c:v>
                </c:pt>
                <c:pt idx="2">
                  <c:v>656</c:v>
                </c:pt>
              </c:numCache>
            </c:numRef>
          </c:val>
          <c:smooth val="0"/>
          <c:extLst>
            <c:ext xmlns:c16="http://schemas.microsoft.com/office/drawing/2014/chart" uri="{C3380CC4-5D6E-409C-BE32-E72D297353CC}">
              <c16:uniqueId val="{00000001-0E50-446A-B8C6-52FC76B05D73}"/>
            </c:ext>
          </c:extLst>
        </c:ser>
        <c:dLbls>
          <c:showLegendKey val="0"/>
          <c:showVal val="0"/>
          <c:showCatName val="0"/>
          <c:showSerName val="0"/>
          <c:showPercent val="0"/>
          <c:showBubbleSize val="0"/>
        </c:dLbls>
        <c:marker val="1"/>
        <c:smooth val="0"/>
        <c:axId val="707503408"/>
        <c:axId val="707506688"/>
        <c:extLst>
          <c:ext xmlns:c15="http://schemas.microsoft.com/office/drawing/2012/chart" uri="{02D57815-91ED-43cb-92C2-25804820EDAC}">
            <c15:filteredLineSeries>
              <c15:ser>
                <c:idx val="0"/>
                <c:order val="0"/>
                <c:tx>
                  <c:strRef>
                    <c:extLst>
                      <c:ext uri="{02D57815-91ED-43cb-92C2-25804820EDAC}">
                        <c15:formulaRef>
                          <c15:sqref>'GTHU-001'!$D$35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'GTHU-001'!$D$36:$D$47</c15:sqref>
                        </c15:formulaRef>
                      </c:ext>
                    </c:extLst>
                    <c:numCache>
                      <c:formatCode>General</c:formatCode>
                      <c:ptCount val="12"/>
                    </c:numCache>
                  </c:numRef>
                </c:val>
                <c:smooth val="0"/>
                <c:extLst>
                  <c:ext xmlns:c16="http://schemas.microsoft.com/office/drawing/2014/chart" uri="{C3380CC4-5D6E-409C-BE32-E72D297353CC}">
                    <c16:uniqueId val="{00000002-0E50-446A-B8C6-52FC76B05D7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'GTHU-001'!$E$36:$E$47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0E50-446A-B8C6-52FC76B05D7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'GTHU-001'!$F$36:$F$47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0E50-446A-B8C6-52FC76B05D7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'GTHU-001'!$G$36:$G$47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0E50-446A-B8C6-52FC76B05D73}"/>
                  </c:ext>
                </c:extLst>
              </c15:ser>
            </c15:filteredLineSeries>
          </c:ext>
        </c:extLst>
      </c:lineChart>
      <c:catAx>
        <c:axId val="7075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506688"/>
        <c:crosses val="autoZero"/>
        <c:auto val="1"/>
        <c:lblAlgn val="ctr"/>
        <c:lblOffset val="100"/>
        <c:noMultiLvlLbl val="0"/>
      </c:catAx>
      <c:valAx>
        <c:axId val="70750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5034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PROPORCION DE ACCIDENTES DE TRABAJO MORTALES EN EL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'GTHU-002'!$H$35</c:f>
              <c:strCache>
                <c:ptCount val="1"/>
                <c:pt idx="0">
                  <c:v>Número de accidentes de trabajo mortales que se presentaron en el año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'GTHU-002'!$C$36:$C$37</c:f>
              <c:strCache>
                <c:ptCount val="2"/>
                <c:pt idx="0">
                  <c:v>Semestre I</c:v>
                </c:pt>
                <c:pt idx="1">
                  <c:v>Semestre II</c:v>
                </c:pt>
              </c:strCache>
            </c:strRef>
          </c:cat>
          <c:val>
            <c:numRef>
              <c:f>'GTHU-002'!$H$36:$H$37</c:f>
              <c:numCache>
                <c:formatCode>0</c:formatCode>
                <c:ptCount val="2"/>
              </c:numCache>
            </c:numRef>
          </c:val>
          <c:smooth val="0"/>
          <c:extLst>
            <c:ext xmlns:c16="http://schemas.microsoft.com/office/drawing/2014/chart" uri="{C3380CC4-5D6E-409C-BE32-E72D297353CC}">
              <c16:uniqueId val="{00000000-EFF7-4AFB-98AE-428D03C89DD6}"/>
            </c:ext>
          </c:extLst>
        </c:ser>
        <c:ser>
          <c:idx val="5"/>
          <c:order val="5"/>
          <c:tx>
            <c:strRef>
              <c:f>'GTHU-002'!$I$35</c:f>
              <c:strCache>
                <c:ptCount val="1"/>
                <c:pt idx="0">
                  <c:v>Total de accidentes de trabajo que se presentaron en el año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'GTHU-002'!$C$36:$C$37</c:f>
              <c:strCache>
                <c:ptCount val="2"/>
                <c:pt idx="0">
                  <c:v>Semestre I</c:v>
                </c:pt>
                <c:pt idx="1">
                  <c:v>Semestre II</c:v>
                </c:pt>
              </c:strCache>
            </c:strRef>
          </c:cat>
          <c:val>
            <c:numRef>
              <c:f>'GTHU-002'!$I$36:$I$37</c:f>
              <c:numCache>
                <c:formatCode>0</c:formatCode>
                <c:ptCount val="2"/>
              </c:numCache>
            </c:numRef>
          </c:val>
          <c:smooth val="0"/>
          <c:extLst>
            <c:ext xmlns:c16="http://schemas.microsoft.com/office/drawing/2014/chart" uri="{C3380CC4-5D6E-409C-BE32-E72D297353CC}">
              <c16:uniqueId val="{00000001-EFF7-4AFB-98AE-428D03C89DD6}"/>
            </c:ext>
          </c:extLst>
        </c:ser>
        <c:dLbls>
          <c:showLegendKey val="0"/>
          <c:showVal val="0"/>
          <c:showCatName val="0"/>
          <c:showSerName val="0"/>
          <c:showPercent val="0"/>
          <c:showBubbleSize val="0"/>
        </c:dLbls>
        <c:marker val="1"/>
        <c:smooth val="0"/>
        <c:axId val="556617064"/>
        <c:axId val="556617392"/>
        <c:extLst>
          <c:ext xmlns:c15="http://schemas.microsoft.com/office/drawing/2012/chart" uri="{02D57815-91ED-43cb-92C2-25804820EDAC}">
            <c15:filteredLineSeries>
              <c15:ser>
                <c:idx val="0"/>
                <c:order val="0"/>
                <c:tx>
                  <c:strRef>
                    <c:extLst>
                      <c:ext uri="{02D57815-91ED-43cb-92C2-25804820EDAC}">
                        <c15:formulaRef>
                          <c15:sqref>'GTHU-002'!$D$35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'GTHU-002'!$C$36:$C$37</c15:sqref>
                        </c15:formulaRef>
                      </c:ext>
                    </c:extLst>
                    <c:strCache>
                      <c:ptCount val="2"/>
                      <c:pt idx="0">
                        <c:v>Semestre I</c:v>
                      </c:pt>
                      <c:pt idx="1">
                        <c:v>Semestre II</c:v>
                      </c:pt>
                    </c:strCache>
                  </c:strRef>
                </c:cat>
                <c:val>
                  <c:numRef>
                    <c:extLst>
                      <c:ext uri="{02D57815-91ED-43cb-92C2-25804820EDAC}">
                        <c15:formulaRef>
                          <c15:sqref>'GTHU-002'!$D$36:$D$37</c15:sqref>
                        </c15:formulaRef>
                      </c:ext>
                    </c:extLst>
                    <c:numCache>
                      <c:formatCode>General</c:formatCode>
                      <c:ptCount val="2"/>
                    </c:numCache>
                  </c:numRef>
                </c:val>
                <c:smooth val="0"/>
                <c:extLst>
                  <c:ext xmlns:c16="http://schemas.microsoft.com/office/drawing/2014/chart" uri="{C3380CC4-5D6E-409C-BE32-E72D297353CC}">
                    <c16:uniqueId val="{00000002-EFF7-4AFB-98AE-428D03C89DD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'GTHU-002'!$E$36:$E$37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EFF7-4AFB-98AE-428D03C89DD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'GTHU-002'!$F$36:$F$37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EFF7-4AFB-98AE-428D03C89DD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'GTHU-002'!$G$36:$G$37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EFF7-4AFB-98AE-428D03C89DD6}"/>
                  </c:ext>
                </c:extLst>
              </c15:ser>
            </c15:filteredLineSeries>
          </c:ext>
        </c:extLst>
      </c:lineChart>
      <c:catAx>
        <c:axId val="5566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17392"/>
        <c:crosses val="autoZero"/>
        <c:auto val="1"/>
        <c:lblAlgn val="ctr"/>
        <c:lblOffset val="100"/>
        <c:noMultiLvlLbl val="0"/>
      </c:catAx>
      <c:valAx>
        <c:axId val="5566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1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percentStacked"/>
        <c:varyColors val="0"/>
        <c:ser>
          <c:idx val="4"/>
          <c:order val="4"/>
          <c:tx>
            <c:strRef>
              <c:f>'GTHU-003'!$H$35</c:f>
              <c:strCache>
                <c:ptCount val="1"/>
                <c:pt idx="0">
                  <c:v>No. De Actividades del plan ejecutadas en el periodo</c:v>
                </c:pt>
              </c:strCache>
            </c:strRef>
          </c:tx>
          <c:spPr>
            <a:ln w="28575" cap="rnd">
              <a:solidFill>
                <a:schemeClr val="accent5"/>
              </a:solidFill>
              <a:round/>
            </a:ln>
            <a:effectLst/>
          </c:spPr>
          <c:marker>
            <c:symbol val="none"/>
          </c:marker>
          <c:cat>
            <c:strRef>
              <c:f>'GTHU-003'!$C$36:$C$39</c:f>
              <c:strCache>
                <c:ptCount val="4"/>
                <c:pt idx="0">
                  <c:v>Trimestre 1</c:v>
                </c:pt>
                <c:pt idx="1">
                  <c:v>Trimestre 2</c:v>
                </c:pt>
                <c:pt idx="2">
                  <c:v>Trimestre 3</c:v>
                </c:pt>
                <c:pt idx="3">
                  <c:v>Trimestre 4</c:v>
                </c:pt>
              </c:strCache>
            </c:strRef>
          </c:cat>
          <c:val>
            <c:numRef>
              <c:f>'GTHU-003'!$H$36:$H$39</c:f>
              <c:numCache>
                <c:formatCode>0</c:formatCode>
                <c:ptCount val="4"/>
                <c:pt idx="0">
                  <c:v>26.32</c:v>
                </c:pt>
              </c:numCache>
            </c:numRef>
          </c:val>
          <c:smooth val="0"/>
          <c:extLst>
            <c:ext xmlns:c16="http://schemas.microsoft.com/office/drawing/2014/chart" uri="{C3380CC4-5D6E-409C-BE32-E72D297353CC}">
              <c16:uniqueId val="{00000000-4900-4665-9A02-60483C76EF0E}"/>
            </c:ext>
          </c:extLst>
        </c:ser>
        <c:ser>
          <c:idx val="5"/>
          <c:order val="5"/>
          <c:tx>
            <c:strRef>
              <c:f>'GTHU-003'!$I$35</c:f>
              <c:strCache>
                <c:ptCount val="1"/>
                <c:pt idx="0">
                  <c:v>No. De actividades del plan programadas para el periodo </c:v>
                </c:pt>
              </c:strCache>
            </c:strRef>
          </c:tx>
          <c:spPr>
            <a:ln w="28575" cap="rnd">
              <a:solidFill>
                <a:schemeClr val="accent6"/>
              </a:solidFill>
              <a:round/>
            </a:ln>
            <a:effectLst/>
          </c:spPr>
          <c:marker>
            <c:symbol val="none"/>
          </c:marker>
          <c:cat>
            <c:strRef>
              <c:f>'GTHU-003'!$C$36:$C$39</c:f>
              <c:strCache>
                <c:ptCount val="4"/>
                <c:pt idx="0">
                  <c:v>Trimestre 1</c:v>
                </c:pt>
                <c:pt idx="1">
                  <c:v>Trimestre 2</c:v>
                </c:pt>
                <c:pt idx="2">
                  <c:v>Trimestre 3</c:v>
                </c:pt>
                <c:pt idx="3">
                  <c:v>Trimestre 4</c:v>
                </c:pt>
              </c:strCache>
            </c:strRef>
          </c:cat>
          <c:val>
            <c:numRef>
              <c:f>'GTHU-003'!$I$36:$I$39</c:f>
              <c:numCache>
                <c:formatCode>0</c:formatCode>
                <c:ptCount val="4"/>
                <c:pt idx="0">
                  <c:v>28</c:v>
                </c:pt>
                <c:pt idx="1">
                  <c:v>35</c:v>
                </c:pt>
                <c:pt idx="2">
                  <c:v>39</c:v>
                </c:pt>
                <c:pt idx="3">
                  <c:v>25</c:v>
                </c:pt>
              </c:numCache>
            </c:numRef>
          </c:val>
          <c:smooth val="0"/>
          <c:extLst>
            <c:ext xmlns:c16="http://schemas.microsoft.com/office/drawing/2014/chart" uri="{C3380CC4-5D6E-409C-BE32-E72D297353CC}">
              <c16:uniqueId val="{00000001-4900-4665-9A02-60483C76EF0E}"/>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'GTHU-003'!$D$35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'GTHU-003'!$D$36:$D$39</c15:sqref>
                        </c15:formulaRef>
                      </c:ext>
                    </c:extLst>
                    <c:numCache>
                      <c:formatCode>General</c:formatCode>
                      <c:ptCount val="4"/>
                    </c:numCache>
                  </c:numRef>
                </c:val>
                <c:smooth val="0"/>
                <c:extLst>
                  <c:ext xmlns:c16="http://schemas.microsoft.com/office/drawing/2014/chart" uri="{C3380CC4-5D6E-409C-BE32-E72D297353CC}">
                    <c16:uniqueId val="{00000002-4900-4665-9A02-60483C76EF0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4900-4665-9A02-60483C76EF0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4900-4665-9A02-60483C76EF0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4900-4665-9A02-60483C76EF0E}"/>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'GTHU-006'!$H$35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'GTHU-006'!$H$36:$H$47</c:f>
              <c:numCache>
                <c:formatCode>0</c:formatCode>
                <c:ptCount val="12"/>
                <c:pt idx="0">
                  <c:v>0</c:v>
                </c:pt>
                <c:pt idx="1">
                  <c:v>1</c:v>
                </c:pt>
                <c:pt idx="2">
                  <c:v>1</c:v>
                </c:pt>
              </c:numCache>
            </c:numRef>
          </c:val>
          <c:smooth val="0"/>
          <c:extLst>
            <c:ext xmlns:c16="http://schemas.microsoft.com/office/drawing/2014/chart" uri="{C3380CC4-5D6E-409C-BE32-E72D297353CC}">
              <c16:uniqueId val="{00000000-CD62-45D2-82C0-C56FB53D1FFC}"/>
            </c:ext>
          </c:extLst>
        </c:ser>
        <c:ser>
          <c:idx val="5"/>
          <c:order val="5"/>
          <c:tx>
            <c:strRef>
              <c:f>'GTHU-006'!$I$35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'GTHU-006'!$I$36:$I$47</c:f>
              <c:numCache>
                <c:formatCode>0</c:formatCode>
                <c:ptCount val="12"/>
                <c:pt idx="0">
                  <c:v>656</c:v>
                </c:pt>
                <c:pt idx="1">
                  <c:v>656</c:v>
                </c:pt>
                <c:pt idx="2">
                  <c:v>656</c:v>
                </c:pt>
              </c:numCache>
            </c:numRef>
          </c:val>
          <c:smooth val="0"/>
          <c:extLst>
            <c:ext xmlns:c16="http://schemas.microsoft.com/office/drawing/2014/chart" uri="{C3380CC4-5D6E-409C-BE32-E72D297353CC}">
              <c16:uniqueId val="{00000001-CD62-45D2-82C0-C56FB53D1FFC}"/>
            </c:ext>
          </c:extLst>
        </c:ser>
        <c:dLbls>
          <c:showLegendKey val="0"/>
          <c:showVal val="0"/>
          <c:showCatName val="0"/>
          <c:showSerName val="0"/>
          <c:showPercent val="0"/>
          <c:showBubbleSize val="0"/>
        </c:dLbls>
        <c:marker val="1"/>
        <c:smooth val="0"/>
        <c:axId val="700265104"/>
        <c:axId val="700269696"/>
        <c:extLst>
          <c:ext xmlns:c15="http://schemas.microsoft.com/office/drawing/2012/chart" uri="{02D57815-91ED-43cb-92C2-25804820EDAC}">
            <c15:filteredLineSeries>
              <c15:ser>
                <c:idx val="0"/>
                <c:order val="0"/>
                <c:tx>
                  <c:strRef>
                    <c:extLst>
                      <c:ext uri="{02D57815-91ED-43cb-92C2-25804820EDAC}">
                        <c15:formulaRef>
                          <c15:sqref>'GTHU-006'!$D$35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'GTHU-006'!$D$36:$D$47</c15:sqref>
                        </c15:formulaRef>
                      </c:ext>
                    </c:extLst>
                    <c:numCache>
                      <c:formatCode>General</c:formatCode>
                      <c:ptCount val="12"/>
                    </c:numCache>
                  </c:numRef>
                </c:val>
                <c:smooth val="0"/>
                <c:extLst>
                  <c:ext xmlns:c16="http://schemas.microsoft.com/office/drawing/2014/chart" uri="{C3380CC4-5D6E-409C-BE32-E72D297353CC}">
                    <c16:uniqueId val="{00000002-CD62-45D2-82C0-C56FB53D1F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'GTHU-006'!$E$35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'GTHU-006'!$E$36:$E$47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CD62-45D2-82C0-C56FB53D1F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'GTHU-006'!$F$35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'GTHU-006'!$F$36:$F$47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CD62-45D2-82C0-C56FB53D1F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'GTHU-006'!$G$35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'GTHU-006'!$G$36:$G$47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CD62-45D2-82C0-C56FB53D1FFC}"/>
                  </c:ext>
                </c:extLst>
              </c15:ser>
            </c15:filteredLineSeries>
          </c:ext>
        </c:extLst>
      </c:lineChart>
      <c:catAx>
        <c:axId val="7002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269696"/>
        <c:crosses val="autoZero"/>
        <c:auto val="1"/>
        <c:lblAlgn val="ctr"/>
        <c:lblOffset val="100"/>
        <c:noMultiLvlLbl val="0"/>
      </c:catAx>
      <c:valAx>
        <c:axId val="7002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2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'GTHU-007'!$H$35</c:f>
              <c:strCache>
                <c:ptCount val="1"/>
                <c:pt idx="0">
                  <c:v>Número de casos nuevos y antiguos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'GTHU-007'!$C$36:$C$37</c:f>
              <c:strCache>
                <c:ptCount val="2"/>
                <c:pt idx="0">
                  <c:v>Semestre I</c:v>
                </c:pt>
                <c:pt idx="1">
                  <c:v>Semestre II</c:v>
                </c:pt>
              </c:strCache>
            </c:strRef>
          </c:cat>
          <c:val>
            <c:numRef>
              <c:f>'GTHU-007'!$H$36:$H$37</c:f>
              <c:numCache>
                <c:formatCode>0</c:formatCode>
                <c:ptCount val="2"/>
              </c:numCache>
            </c:numRef>
          </c:val>
          <c:smooth val="0"/>
          <c:extLst>
            <c:ext xmlns:c16="http://schemas.microsoft.com/office/drawing/2014/chart" uri="{C3380CC4-5D6E-409C-BE32-E72D297353CC}">
              <c16:uniqueId val="{00000000-E3F8-4C87-829F-C1AE87DD6A9E}"/>
            </c:ext>
          </c:extLst>
        </c:ser>
        <c:ser>
          <c:idx val="5"/>
          <c:order val="5"/>
          <c:tx>
            <c:strRef>
              <c:f>'GTHU-007'!$I$35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'GTHU-007'!$C$36:$C$37</c:f>
              <c:strCache>
                <c:ptCount val="2"/>
                <c:pt idx="0">
                  <c:v>Semestre I</c:v>
                </c:pt>
                <c:pt idx="1">
                  <c:v>Semestre II</c:v>
                </c:pt>
              </c:strCache>
            </c:strRef>
          </c:cat>
          <c:val>
            <c:numRef>
              <c:f>'GTHU-007'!$I$36:$I$37</c:f>
              <c:numCache>
                <c:formatCode>0</c:formatCode>
                <c:ptCount val="2"/>
              </c:numCache>
            </c:numRef>
          </c:val>
          <c:smooth val="0"/>
          <c:extLst>
            <c:ext xmlns:c16="http://schemas.microsoft.com/office/drawing/2014/chart" uri="{C3380CC4-5D6E-409C-BE32-E72D297353CC}">
              <c16:uniqueId val="{00000001-E3F8-4C87-829F-C1AE87DD6A9E}"/>
            </c:ext>
          </c:extLst>
        </c:ser>
        <c:dLbls>
          <c:showLegendKey val="0"/>
          <c:showVal val="0"/>
          <c:showCatName val="0"/>
          <c:showSerName val="0"/>
          <c:showPercent val="0"/>
          <c:showBubbleSize val="0"/>
        </c:dLbls>
        <c:marker val="1"/>
        <c:smooth val="0"/>
        <c:axId val="551765616"/>
        <c:axId val="551763320"/>
        <c:extLst>
          <c:ext xmlns:c15="http://schemas.microsoft.com/office/drawing/2012/chart" uri="{02D57815-91ED-43cb-92C2-25804820EDAC}">
            <c15:filteredLineSeries>
              <c15:ser>
                <c:idx val="0"/>
                <c:order val="0"/>
                <c:tx>
                  <c:strRef>
                    <c:extLst>
                      <c:ext uri="{02D57815-91ED-43cb-92C2-25804820EDAC}">
                        <c15:formulaRef>
                          <c15:sqref>'GTHU-007'!$D$35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'GTHU-007'!$C$36:$C$37</c15:sqref>
                        </c15:formulaRef>
                      </c:ext>
                    </c:extLst>
                    <c:strCache>
                      <c:ptCount val="2"/>
                      <c:pt idx="0">
                        <c:v>Semestre I</c:v>
                      </c:pt>
                      <c:pt idx="1">
                        <c:v>Semestre II</c:v>
                      </c:pt>
                    </c:strCache>
                  </c:strRef>
                </c:cat>
                <c:val>
                  <c:numRef>
                    <c:extLst>
                      <c:ext uri="{02D57815-91ED-43cb-92C2-25804820EDAC}">
                        <c15:formulaRef>
                          <c15:sqref>'GTHU-007'!$D$36:$D$37</c15:sqref>
                        </c15:formulaRef>
                      </c:ext>
                    </c:extLst>
                    <c:numCache>
                      <c:formatCode>General</c:formatCode>
                      <c:ptCount val="2"/>
                    </c:numCache>
                  </c:numRef>
                </c:val>
                <c:smooth val="0"/>
                <c:extLst>
                  <c:ext xmlns:c16="http://schemas.microsoft.com/office/drawing/2014/chart" uri="{C3380CC4-5D6E-409C-BE32-E72D297353CC}">
                    <c16:uniqueId val="{00000002-E3F8-4C87-829F-C1AE87DD6A9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'GTHU-007'!$E$35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'GTHU-007'!$E$36:$E$37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E3F8-4C87-829F-C1AE87DD6A9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'GTHU-007'!$F$35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'GTHU-007'!$F$36:$F$37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E3F8-4C87-829F-C1AE87DD6A9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'GTHU-007'!$G$35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'GTHU-007'!$G$36:$G$37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E3F8-4C87-829F-C1AE87DD6A9E}"/>
                  </c:ext>
                </c:extLst>
              </c15:ser>
            </c15:filteredLineSeries>
          </c:ext>
        </c:extLst>
      </c:lineChart>
      <c:catAx>
        <c:axId val="551765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763320"/>
        <c:crosses val="autoZero"/>
        <c:auto val="1"/>
        <c:lblAlgn val="ctr"/>
        <c:lblOffset val="100"/>
        <c:noMultiLvlLbl val="0"/>
      </c:catAx>
      <c:valAx>
        <c:axId val="551763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76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'GTHU-008'!$H$35</c:f>
              <c:strCache>
                <c:ptCount val="1"/>
                <c:pt idx="0">
                  <c:v>Número de casos nuevos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'GTHU-008'!$C$36:$C$37</c:f>
              <c:strCache>
                <c:ptCount val="2"/>
                <c:pt idx="0">
                  <c:v>Semestre I</c:v>
                </c:pt>
                <c:pt idx="1">
                  <c:v>Semestre II</c:v>
                </c:pt>
              </c:strCache>
            </c:strRef>
          </c:cat>
          <c:val>
            <c:numRef>
              <c:f>'GTHU-008'!$H$36:$H$37</c:f>
              <c:numCache>
                <c:formatCode>0</c:formatCode>
                <c:ptCount val="2"/>
              </c:numCache>
            </c:numRef>
          </c:val>
          <c:smooth val="0"/>
          <c:extLst>
            <c:ext xmlns:c16="http://schemas.microsoft.com/office/drawing/2014/chart" uri="{C3380CC4-5D6E-409C-BE32-E72D297353CC}">
              <c16:uniqueId val="{00000000-3D33-4776-9E0D-DD3B040DACE4}"/>
            </c:ext>
          </c:extLst>
        </c:ser>
        <c:ser>
          <c:idx val="5"/>
          <c:order val="5"/>
          <c:tx>
            <c:strRef>
              <c:f>'GTHU-008'!$I$35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'GTHU-008'!$C$36:$C$37</c:f>
              <c:strCache>
                <c:ptCount val="2"/>
                <c:pt idx="0">
                  <c:v>Semestre I</c:v>
                </c:pt>
                <c:pt idx="1">
                  <c:v>Semestre II</c:v>
                </c:pt>
              </c:strCache>
            </c:strRef>
          </c:cat>
          <c:val>
            <c:numRef>
              <c:f>'GTHU-008'!$I$36:$I$37</c:f>
              <c:numCache>
                <c:formatCode>0</c:formatCode>
                <c:ptCount val="2"/>
              </c:numCache>
            </c:numRef>
          </c:val>
          <c:smooth val="0"/>
          <c:extLst>
            <c:ext xmlns:c16="http://schemas.microsoft.com/office/drawing/2014/chart" uri="{C3380CC4-5D6E-409C-BE32-E72D297353CC}">
              <c16:uniqueId val="{00000001-3D33-4776-9E0D-DD3B040DACE4}"/>
            </c:ext>
          </c:extLst>
        </c:ser>
        <c:dLbls>
          <c:showLegendKey val="0"/>
          <c:showVal val="0"/>
          <c:showCatName val="0"/>
          <c:showSerName val="0"/>
          <c:showPercent val="0"/>
          <c:showBubbleSize val="0"/>
        </c:dLbls>
        <c:marker val="1"/>
        <c:smooth val="0"/>
        <c:axId val="556641336"/>
        <c:axId val="556643304"/>
        <c:extLst>
          <c:ext xmlns:c15="http://schemas.microsoft.com/office/drawing/2012/chart" uri="{02D57815-91ED-43cb-92C2-25804820EDAC}">
            <c15:filteredLineSeries>
              <c15:ser>
                <c:idx val="0"/>
                <c:order val="0"/>
                <c:tx>
                  <c:strRef>
                    <c:extLst>
                      <c:ext uri="{02D57815-91ED-43cb-92C2-25804820EDAC}">
                        <c15:formulaRef>
                          <c15:sqref>'GTHU-008'!$D$35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'GTHU-008'!$C$36:$C$37</c15:sqref>
                        </c15:formulaRef>
                      </c:ext>
                    </c:extLst>
                    <c:strCache>
                      <c:ptCount val="2"/>
                      <c:pt idx="0">
                        <c:v>Semestre I</c:v>
                      </c:pt>
                      <c:pt idx="1">
                        <c:v>Semestre II</c:v>
                      </c:pt>
                    </c:strCache>
                  </c:strRef>
                </c:cat>
                <c:val>
                  <c:numRef>
                    <c:extLst>
                      <c:ext uri="{02D57815-91ED-43cb-92C2-25804820EDAC}">
                        <c15:formulaRef>
                          <c15:sqref>'GTHU-008'!$D$36:$D$37</c15:sqref>
                        </c15:formulaRef>
                      </c:ext>
                    </c:extLst>
                    <c:numCache>
                      <c:formatCode>General</c:formatCode>
                      <c:ptCount val="2"/>
                    </c:numCache>
                  </c:numRef>
                </c:val>
                <c:smooth val="0"/>
                <c:extLst>
                  <c:ext xmlns:c16="http://schemas.microsoft.com/office/drawing/2014/chart" uri="{C3380CC4-5D6E-409C-BE32-E72D297353CC}">
                    <c16:uniqueId val="{00000002-3D33-4776-9E0D-DD3B040DACE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'GTHU-008'!$E$35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'GTHU-008'!$E$36:$E$37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3D33-4776-9E0D-DD3B040DACE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'GTHU-008'!$F$35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'GTHU-008'!$F$36:$F$37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3D33-4776-9E0D-DD3B040DACE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'GTHU-008'!$G$35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'GTHU-008'!$G$36:$G$37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3D33-4776-9E0D-DD3B040DACE4}"/>
                  </c:ext>
                </c:extLst>
              </c15:ser>
            </c15:filteredLineSeries>
          </c:ext>
        </c:extLst>
      </c:lineChart>
      <c:catAx>
        <c:axId val="55664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43304"/>
        <c:crosses val="autoZero"/>
        <c:auto val="1"/>
        <c:lblAlgn val="ctr"/>
        <c:lblOffset val="100"/>
        <c:noMultiLvlLbl val="0"/>
      </c:catAx>
      <c:valAx>
        <c:axId val="556643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641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'GTHU-009'!$H$35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'GTHU-009'!$H$36:$H$48</c:f>
              <c:numCache>
                <c:formatCode>0</c:formatCode>
                <c:ptCount val="13"/>
                <c:pt idx="0">
                  <c:v>27</c:v>
                </c:pt>
                <c:pt idx="1">
                  <c:v>27</c:v>
                </c:pt>
                <c:pt idx="2">
                  <c:v>42</c:v>
                </c:pt>
                <c:pt idx="12">
                  <c:v>96</c:v>
                </c:pt>
              </c:numCache>
            </c:numRef>
          </c:val>
          <c:smooth val="0"/>
          <c:extLst>
            <c:ext xmlns:c16="http://schemas.microsoft.com/office/drawing/2014/chart" uri="{C3380CC4-5D6E-409C-BE32-E72D297353CC}">
              <c16:uniqueId val="{00000000-8498-4277-82D9-75C2BEFFC400}"/>
            </c:ext>
          </c:extLst>
        </c:ser>
        <c:ser>
          <c:idx val="5"/>
          <c:order val="5"/>
          <c:tx>
            <c:strRef>
              <c:f>'GTHU-009'!$I$35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'GTHU-009'!$I$36:$I$48</c:f>
              <c:numCache>
                <c:formatCode>#,##0</c:formatCode>
                <c:ptCount val="13"/>
                <c:pt idx="0">
                  <c:v>16400</c:v>
                </c:pt>
                <c:pt idx="1">
                  <c:v>16400</c:v>
                </c:pt>
                <c:pt idx="2">
                  <c:v>16400</c:v>
                </c:pt>
                <c:pt idx="12" formatCode="0">
                  <c:v>49200</c:v>
                </c:pt>
              </c:numCache>
            </c:numRef>
          </c:val>
          <c:smooth val="0"/>
          <c:extLst>
            <c:ext xmlns:c16="http://schemas.microsoft.com/office/drawing/2014/chart" uri="{C3380CC4-5D6E-409C-BE32-E72D297353CC}">
              <c16:uniqueId val="{00000001-8498-4277-82D9-75C2BEFFC400}"/>
            </c:ext>
          </c:extLst>
        </c:ser>
        <c:dLbls>
          <c:showLegendKey val="0"/>
          <c:showVal val="0"/>
          <c:showCatName val="0"/>
          <c:showSerName val="0"/>
          <c:showPercent val="0"/>
          <c:showBubbleSize val="0"/>
        </c:dLbls>
        <c:marker val="1"/>
        <c:smooth val="0"/>
        <c:axId val="707490288"/>
        <c:axId val="707490944"/>
        <c:extLst>
          <c:ext xmlns:c15="http://schemas.microsoft.com/office/drawing/2012/chart" uri="{02D57815-91ED-43cb-92C2-25804820EDAC}">
            <c15:filteredLineSeries>
              <c15:ser>
                <c:idx val="0"/>
                <c:order val="0"/>
                <c:tx>
                  <c:strRef>
                    <c:extLst>
                      <c:ext uri="{02D57815-91ED-43cb-92C2-25804820EDAC}">
                        <c15:formulaRef>
                          <c15:sqref>'GTHU-009'!$D$35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'GTHU-009'!$D$36:$D$48</c15:sqref>
                        </c15:formulaRef>
                      </c:ext>
                    </c:extLst>
                    <c:numCache>
                      <c:formatCode>General</c:formatCode>
                      <c:ptCount val="13"/>
                    </c:numCache>
                  </c:numRef>
                </c:val>
                <c:smooth val="0"/>
                <c:extLst>
                  <c:ext xmlns:c16="http://schemas.microsoft.com/office/drawing/2014/chart" uri="{C3380CC4-5D6E-409C-BE32-E72D297353CC}">
                    <c16:uniqueId val="{00000002-8498-4277-82D9-75C2BEFFC40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'GTHU-009'!$E$35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'GTHU-009'!$E$36:$E$48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3-8498-4277-82D9-75C2BEFFC40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'GTHU-009'!$F$35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'GTHU-009'!$F$36:$F$48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8498-4277-82D9-75C2BEFFC40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'GTHU-009'!$G$35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'GTHU-009'!$G$36:$G$48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8498-4277-82D9-75C2BEFFC400}"/>
                  </c:ext>
                </c:extLst>
              </c15:ser>
            </c15:filteredLineSeries>
          </c:ext>
        </c:extLst>
      </c:lineChart>
      <c:catAx>
        <c:axId val="7074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490944"/>
        <c:crosses val="autoZero"/>
        <c:auto val="1"/>
        <c:lblAlgn val="ctr"/>
        <c:lblOffset val="100"/>
        <c:noMultiLvlLbl val="0"/>
      </c:catAx>
      <c:valAx>
        <c:axId val="70749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49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'GTHU-010'!$C$36</c:f>
              <c:strCache>
                <c:ptCount val="1"/>
              </c:strCache>
            </c:strRef>
          </c:tx>
          <c:spPr>
            <a:solidFill>
              <a:schemeClr val="accent1"/>
            </a:solidFill>
            <a:ln>
              <a:noFill/>
            </a:ln>
            <a:effectLst/>
          </c:spPr>
          <c:invertIfNegative val="0"/>
          <c:cat>
            <c:strRef>
              <c:f>'GTHU-010'!$D$35:$I$35</c:f>
              <c:strCache>
                <c:ptCount val="6"/>
                <c:pt idx="4">
                  <c:v>Sumatoria nivel satisfacción de todas las actividades ΣX </c:v>
                </c:pt>
                <c:pt idx="5">
                  <c:v>Número de actividades N2</c:v>
                </c:pt>
              </c:strCache>
            </c:strRef>
          </c:cat>
          <c:val>
            <c:numRef>
              <c:f>'GTHU-010'!$D$36:$I$36</c:f>
              <c:numCache>
                <c:formatCode>General</c:formatCode>
                <c:ptCount val="6"/>
              </c:numCache>
            </c:numRef>
          </c:val>
          <c:extLst>
            <c:ext xmlns:c16="http://schemas.microsoft.com/office/drawing/2014/chart" uri="{C3380CC4-5D6E-409C-BE32-E72D297353CC}">
              <c16:uniqueId val="{00000000-E1F2-4E1C-9341-62C732098707}"/>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'EGTI-001'!$H$35</c:f>
              <c:strCache>
                <c:ptCount val="1"/>
                <c:pt idx="0">
                  <c:v>ACTIVIDADES EJECUTADAS</c:v>
                </c:pt>
              </c:strCache>
            </c:strRef>
          </c:tx>
          <c:spPr>
            <a:solidFill>
              <a:schemeClr val="accent5"/>
            </a:solidFill>
            <a:ln>
              <a:noFill/>
            </a:ln>
            <a:effectLst/>
          </c:spPr>
          <c:invertIfNegative val="0"/>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'EGTI-001'!$H$36:$H$39</c:f>
              <c:numCache>
                <c:formatCode>0</c:formatCode>
                <c:ptCount val="4"/>
                <c:pt idx="0">
                  <c:v>25</c:v>
                </c:pt>
              </c:numCache>
            </c:numRef>
          </c:val>
          <c:extLst>
            <c:ext xmlns:c16="http://schemas.microsoft.com/office/drawing/2014/chart" uri="{C3380CC4-5D6E-409C-BE32-E72D297353CC}">
              <c16:uniqueId val="{00000000-5E2E-4E56-94F7-242D1CA3373D}"/>
            </c:ext>
          </c:extLst>
        </c:ser>
        <c:ser>
          <c:idx val="5"/>
          <c:order val="1"/>
          <c:tx>
            <c:strRef>
              <c:f>'EGTI-001'!$I$35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'EGTI-001'!$I$36:$I$39</c:f>
              <c:numCache>
                <c:formatCode>0</c:formatCode>
                <c:ptCount val="4"/>
                <c:pt idx="0">
                  <c:v>27</c:v>
                </c:pt>
              </c:numCache>
            </c:numRef>
          </c:val>
          <c:extLst>
            <c:ext xmlns:c16="http://schemas.microsoft.com/office/drawing/2014/chart" uri="{C3380CC4-5D6E-409C-BE32-E72D297353CC}">
              <c16:uniqueId val="{00000001-5E2E-4E56-94F7-242D1CA3373D}"/>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'EGTI-001'!$J$35</c:f>
              <c:strCache>
                <c:ptCount val="1"/>
                <c:pt idx="0">
                  <c:v>RESULTADO</c:v>
                </c:pt>
              </c:strCache>
            </c:strRef>
          </c:tx>
          <c:spPr>
            <a:ln w="28575" cap="rnd">
              <a:solidFill>
                <a:schemeClr val="accent1"/>
              </a:solidFill>
              <a:round/>
            </a:ln>
            <a:effectLst/>
          </c:spPr>
          <c:marker>
            <c:symbol val="none"/>
          </c:marker>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'EGTI-001'!$J$36:$J$39</c:f>
              <c:numCache>
                <c:formatCode>0%</c:formatCode>
                <c:ptCount val="4"/>
                <c:pt idx="0" formatCode="0.0%">
                  <c:v>0.92592592592592593</c:v>
                </c:pt>
                <c:pt idx="1">
                  <c:v>0</c:v>
                </c:pt>
                <c:pt idx="2">
                  <c:v>0</c:v>
                </c:pt>
                <c:pt idx="3">
                  <c:v>0</c:v>
                </c:pt>
              </c:numCache>
            </c:numRef>
          </c:val>
          <c:smooth val="0"/>
          <c:extLst>
            <c:ext xmlns:c16="http://schemas.microsoft.com/office/drawing/2014/chart" uri="{C3380CC4-5D6E-409C-BE32-E72D297353CC}">
              <c16:uniqueId val="{00000002-5E2E-4E56-94F7-242D1CA3373D}"/>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076783"/>
        <c:crosses val="autoZero"/>
        <c:crossBetween val="between"/>
      </c:valAx>
      <c:valAx>
        <c:axId val="38886354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'GTHU-011'!$C$36</c:f>
              <c:strCache>
                <c:ptCount val="1"/>
              </c:strCache>
            </c:strRef>
          </c:tx>
          <c:spPr>
            <a:solidFill>
              <a:schemeClr val="accent1"/>
            </a:solidFill>
            <a:ln>
              <a:noFill/>
            </a:ln>
            <a:effectLst/>
          </c:spPr>
          <c:invertIfNegative val="0"/>
          <c:cat>
            <c:strRef>
              <c:f>'GTHU-011'!$D$35:$I$35</c:f>
              <c:strCache>
                <c:ptCount val="6"/>
                <c:pt idx="4">
                  <c:v>Sumatoria nivel satisfacción de todas las actividades ΣX </c:v>
                </c:pt>
                <c:pt idx="5">
                  <c:v>Número de actividades  N2</c:v>
                </c:pt>
              </c:strCache>
            </c:strRef>
          </c:cat>
          <c:val>
            <c:numRef>
              <c:f>'GTHU-011'!$D$36:$I$36</c:f>
              <c:numCache>
                <c:formatCode>General</c:formatCode>
                <c:ptCount val="6"/>
              </c:numCache>
            </c:numRef>
          </c:val>
          <c:extLst>
            <c:ext xmlns:c16="http://schemas.microsoft.com/office/drawing/2014/chart" uri="{C3380CC4-5D6E-409C-BE32-E72D297353CC}">
              <c16:uniqueId val="{00000000-B30A-4720-9BE5-910344DFA5C1}"/>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Impacto actividades del Plan Institucional de Capacitación - PIC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17147856517939E-2"/>
          <c:y val="0.19935537840763703"/>
          <c:w val="0.8966272965879265"/>
          <c:h val="0.52752726556978102"/>
        </c:manualLayout>
      </c:layout>
      <c:barChart>
        <c:barDir val="col"/>
        <c:grouping val="clustered"/>
        <c:varyColors val="0"/>
        <c:ser>
          <c:idx val="0"/>
          <c:order val="0"/>
          <c:tx>
            <c:strRef>
              <c:f>'GTHU-012'!$C$36</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'GTHU-012'!$D$35:$I$35</c:f>
              <c:strCache>
                <c:ptCount val="6"/>
                <c:pt idx="4">
                  <c:v>PC_PreTest</c:v>
                </c:pt>
                <c:pt idx="5">
                  <c:v>PC_PostTest</c:v>
                </c:pt>
              </c:strCache>
            </c:strRef>
          </c:cat>
          <c:val>
            <c:numRef>
              <c:f>'GTHU-012'!$D$36:$I$36</c:f>
              <c:numCache>
                <c:formatCode>General</c:formatCode>
                <c:ptCount val="6"/>
              </c:numCache>
            </c:numRef>
          </c:val>
          <c:extLst>
            <c:ext xmlns:c16="http://schemas.microsoft.com/office/drawing/2014/chart" uri="{C3380CC4-5D6E-409C-BE32-E72D297353CC}">
              <c16:uniqueId val="{00000000-BA40-4894-B7FD-3F7FB6F63984}"/>
            </c:ext>
          </c:extLst>
        </c:ser>
        <c:ser>
          <c:idx val="1"/>
          <c:order val="1"/>
          <c:tx>
            <c:strRef>
              <c:f>'GTHU-012'!$C$37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'GTHU-012'!$D$35:$I$35</c:f>
              <c:strCache>
                <c:ptCount val="6"/>
                <c:pt idx="4">
                  <c:v>PC_PreTest</c:v>
                </c:pt>
                <c:pt idx="5">
                  <c:v>PC_PostTest</c:v>
                </c:pt>
              </c:strCache>
            </c:strRef>
          </c:cat>
          <c:val>
            <c:numRef>
              <c:f>'GTHU-012'!$D$37:$I$37</c:f>
              <c:numCache>
                <c:formatCode>General</c:formatCode>
                <c:ptCount val="6"/>
              </c:numCache>
            </c:numRef>
          </c:val>
          <c:extLst>
            <c:ext xmlns:c16="http://schemas.microsoft.com/office/drawing/2014/chart" uri="{C3380CC4-5D6E-409C-BE32-E72D297353CC}">
              <c16:uniqueId val="{00000001-BA40-4894-B7FD-3F7FB6F63984}"/>
            </c:ext>
          </c:extLst>
        </c:ser>
        <c:ser>
          <c:idx val="2"/>
          <c:order val="2"/>
          <c:tx>
            <c:strRef>
              <c:f>'GTHU-012'!$C$38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'GTHU-012'!$D$35:$I$35</c:f>
              <c:strCache>
                <c:ptCount val="6"/>
                <c:pt idx="4">
                  <c:v>PC_PreTest</c:v>
                </c:pt>
                <c:pt idx="5">
                  <c:v>PC_PostTest</c:v>
                </c:pt>
              </c:strCache>
            </c:strRef>
          </c:cat>
          <c:val>
            <c:numRef>
              <c:f>'GTHU-012'!$D$38:$I$38</c:f>
              <c:numCache>
                <c:formatCode>General</c:formatCode>
                <c:ptCount val="6"/>
              </c:numCache>
            </c:numRef>
          </c:val>
          <c:extLst>
            <c:ext xmlns:c16="http://schemas.microsoft.com/office/drawing/2014/chart" uri="{C3380CC4-5D6E-409C-BE32-E72D297353CC}">
              <c16:uniqueId val="{00000002-BA40-4894-B7FD-3F7FB6F63984}"/>
            </c:ext>
          </c:extLst>
        </c:ser>
        <c:dLbls>
          <c:dLblPos val="outEnd"/>
          <c:showLegendKey val="0"/>
          <c:showVal val="1"/>
          <c:showCatName val="0"/>
          <c:showSerName val="0"/>
          <c:showPercent val="0"/>
          <c:showBubbleSize val="0"/>
        </c:dLbls>
        <c:gapWidth val="219"/>
        <c:overlap val="-27"/>
        <c:axId val="384913888"/>
        <c:axId val="382187008"/>
      </c:barChart>
      <c:catAx>
        <c:axId val="38491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187008"/>
        <c:crosses val="autoZero"/>
        <c:auto val="1"/>
        <c:lblAlgn val="ctr"/>
        <c:lblOffset val="100"/>
        <c:noMultiLvlLbl val="0"/>
      </c:catAx>
      <c:valAx>
        <c:axId val="38218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91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Consumo percápta de energia eléctrica </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'GAM-001'!$C$37</c:f>
              <c:strCache>
                <c:ptCount val="1"/>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('GAM-001'!$D$36:$G$36,'GAM-001'!$C$36:$G$36,'GAM-001'!$J$36)</c:f>
              <c:strCache>
                <c:ptCount val="10"/>
                <c:pt idx="4">
                  <c:v>PERIODO DE MEDICIÓN</c:v>
                </c:pt>
                <c:pt idx="9">
                  <c:v>RESULTADO</c:v>
                </c:pt>
              </c:strCache>
            </c:strRef>
          </c:cat>
          <c:val>
            <c:numRef>
              <c:f>('GAM-001'!$D$37:$G$37,'GAM-001'!$C$37:$G$37,'GAM-001'!$J$37)</c:f>
              <c:numCache>
                <c:formatCode>General</c:formatCode>
                <c:ptCount val="10"/>
              </c:numCache>
            </c:numRef>
          </c:val>
          <c:extLst>
            <c:ext xmlns:c16="http://schemas.microsoft.com/office/drawing/2014/chart" uri="{C3380CC4-5D6E-409C-BE32-E72D297353CC}">
              <c16:uniqueId val="{00000000-F4FC-4C71-A722-07F3E95D05BC}"/>
            </c:ext>
          </c:extLst>
        </c:ser>
        <c:ser>
          <c:idx val="0"/>
          <c:order val="1"/>
          <c:tx>
            <c:strRef>
              <c:f>'GAM-001'!$C$38</c:f>
              <c:strCache>
                <c:ptCount val="1"/>
                <c:pt idx="0">
                  <c:v>I trimestre</c:v>
                </c:pt>
              </c:strCache>
            </c:strRef>
          </c:tx>
          <c:spPr>
            <a:solidFill>
              <a:schemeClr val="accent1"/>
            </a:solidFill>
            <a:ln>
              <a:noFill/>
            </a:ln>
            <a:effectLst/>
          </c:spPr>
          <c:invertIfNegative val="0"/>
          <c:dLbls>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FC-4C71-A722-07F3E95D05BC}"/>
                </c:ext>
              </c:extLst>
            </c:dLbl>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('GAM-001'!$D$36:$G$36,'GAM-001'!$C$36:$G$36,'GAM-001'!$J$36)</c:f>
              <c:strCache>
                <c:ptCount val="10"/>
                <c:pt idx="4">
                  <c:v>PERIODO DE MEDICIÓN</c:v>
                </c:pt>
                <c:pt idx="9">
                  <c:v>RESULTADO</c:v>
                </c:pt>
              </c:strCache>
            </c:strRef>
          </c:cat>
          <c:val>
            <c:numRef>
              <c:f>('GAM-001'!$D$38:$G$38,'GAM-001'!$C$38:$G$38,'GAM-001'!$J$38)</c:f>
              <c:numCache>
                <c:formatCode>[$-C0A]mmm\-yy;@</c:formatCode>
                <c:ptCount val="10"/>
                <c:pt idx="4">
                  <c:v>0</c:v>
                </c:pt>
                <c:pt idx="9" formatCode="0%">
                  <c:v>0.3713060057197331</c:v>
                </c:pt>
              </c:numCache>
            </c:numRef>
          </c:val>
          <c:extLst>
            <c:ext xmlns:c16="http://schemas.microsoft.com/office/drawing/2014/chart" uri="{C3380CC4-5D6E-409C-BE32-E72D297353CC}">
              <c16:uniqueId val="{00000002-F4FC-4C71-A722-07F3E95D05BC}"/>
            </c:ext>
          </c:extLst>
        </c:ser>
        <c:ser>
          <c:idx val="2"/>
          <c:order val="2"/>
          <c:tx>
            <c:strRef>
              <c:f>'GAM-001'!$C$39</c:f>
              <c:strCache>
                <c:ptCount val="1"/>
                <c:pt idx="0">
                  <c:v>II trimstre</c:v>
                </c:pt>
              </c:strCache>
            </c:strRef>
          </c:tx>
          <c:spPr>
            <a:solidFill>
              <a:schemeClr val="accent3"/>
            </a:solidFill>
            <a:ln>
              <a:noFill/>
            </a:ln>
            <a:effectLst/>
          </c:spPr>
          <c:invertIfNegative val="0"/>
          <c:dLbls>
            <c:delete val="1"/>
          </c:dLbls>
          <c:cat>
            <c:strRef>
              <c:f>('GAM-001'!$D$36:$G$36,'GAM-001'!$C$36:$G$36,'GAM-001'!$J$36)</c:f>
              <c:strCache>
                <c:ptCount val="10"/>
                <c:pt idx="4">
                  <c:v>PERIODO DE MEDICIÓN</c:v>
                </c:pt>
                <c:pt idx="9">
                  <c:v>RESULTADO</c:v>
                </c:pt>
              </c:strCache>
            </c:strRef>
          </c:cat>
          <c:val>
            <c:numRef>
              <c:f>('GAM-001'!$D$39:$G$39,'GAM-001'!$C$39:$G$39,'GAM-001'!$J$39)</c:f>
              <c:numCache>
                <c:formatCode>General</c:formatCode>
                <c:ptCount val="10"/>
                <c:pt idx="4" formatCode="[$-C0A]mmm\-yy;@">
                  <c:v>0</c:v>
                </c:pt>
              </c:numCache>
            </c:numRef>
          </c:val>
          <c:extLst>
            <c:ext xmlns:c16="http://schemas.microsoft.com/office/drawing/2014/chart" uri="{C3380CC4-5D6E-409C-BE32-E72D297353CC}">
              <c16:uniqueId val="{00000003-F4FC-4C71-A722-07F3E95D05BC}"/>
            </c:ext>
          </c:extLst>
        </c:ser>
        <c:ser>
          <c:idx val="3"/>
          <c:order val="3"/>
          <c:tx>
            <c:strRef>
              <c:f>'GAM-001'!$C$40</c:f>
              <c:strCache>
                <c:ptCount val="1"/>
                <c:pt idx="0">
                  <c:v>III trimestre</c:v>
                </c:pt>
              </c:strCache>
            </c:strRef>
          </c:tx>
          <c:spPr>
            <a:solidFill>
              <a:schemeClr val="accent4"/>
            </a:solidFill>
            <a:ln>
              <a:noFill/>
            </a:ln>
            <a:effectLst/>
          </c:spPr>
          <c:invertIfNegative val="0"/>
          <c:dLbls>
            <c:delete val="1"/>
          </c:dLbls>
          <c:cat>
            <c:strRef>
              <c:f>('GAM-001'!$D$36:$G$36,'GAM-001'!$C$36:$G$36,'GAM-001'!$J$36)</c:f>
              <c:strCache>
                <c:ptCount val="10"/>
                <c:pt idx="4">
                  <c:v>PERIODO DE MEDICIÓN</c:v>
                </c:pt>
                <c:pt idx="9">
                  <c:v>RESULTADO</c:v>
                </c:pt>
              </c:strCache>
            </c:strRef>
          </c:cat>
          <c:val>
            <c:numRef>
              <c:f>('GAM-001'!$D$40:$G$40,'GAM-001'!$C$40:$G$40,'GAM-001'!$J$40)</c:f>
              <c:numCache>
                <c:formatCode>General</c:formatCode>
                <c:ptCount val="10"/>
                <c:pt idx="4" formatCode="[$-C0A]mmm\-yy;@">
                  <c:v>0</c:v>
                </c:pt>
              </c:numCache>
            </c:numRef>
          </c:val>
          <c:extLst>
            <c:ext xmlns:c16="http://schemas.microsoft.com/office/drawing/2014/chart" uri="{C3380CC4-5D6E-409C-BE32-E72D297353CC}">
              <c16:uniqueId val="{00000004-F4FC-4C71-A722-07F3E95D05BC}"/>
            </c:ext>
          </c:extLst>
        </c:ser>
        <c:ser>
          <c:idx val="4"/>
          <c:order val="4"/>
          <c:tx>
            <c:strRef>
              <c:f>'GAM-001'!$C$41</c:f>
              <c:strCache>
                <c:ptCount val="1"/>
                <c:pt idx="0">
                  <c:v>IV trimestre</c:v>
                </c:pt>
              </c:strCache>
            </c:strRef>
          </c:tx>
          <c:spPr>
            <a:solidFill>
              <a:schemeClr val="accent5"/>
            </a:solidFill>
            <a:ln>
              <a:noFill/>
            </a:ln>
            <a:effectLst/>
          </c:spPr>
          <c:invertIfNegative val="0"/>
          <c:dLbls>
            <c:delete val="1"/>
          </c:dLbls>
          <c:cat>
            <c:strRef>
              <c:f>('GAM-001'!$D$36:$G$36,'GAM-001'!$C$36:$G$36,'GAM-001'!$J$36)</c:f>
              <c:strCache>
                <c:ptCount val="10"/>
                <c:pt idx="4">
                  <c:v>PERIODO DE MEDICIÓN</c:v>
                </c:pt>
                <c:pt idx="9">
                  <c:v>RESULTADO</c:v>
                </c:pt>
              </c:strCache>
            </c:strRef>
          </c:cat>
          <c:val>
            <c:numRef>
              <c:f>('GAM-001'!$D$41:$G$41,'GAM-001'!$C$41:$G$41,'GAM-001'!$J$41)</c:f>
              <c:numCache>
                <c:formatCode>General</c:formatCode>
                <c:ptCount val="10"/>
                <c:pt idx="4" formatCode="[$-C0A]mmm\-yy;@">
                  <c:v>0</c:v>
                </c:pt>
              </c:numCache>
            </c:numRef>
          </c:val>
          <c:extLst>
            <c:ext xmlns:c16="http://schemas.microsoft.com/office/drawing/2014/chart" uri="{C3380CC4-5D6E-409C-BE32-E72D297353CC}">
              <c16:uniqueId val="{00000005-F4FC-4C71-A722-07F3E95D05BC}"/>
            </c:ext>
          </c:extLst>
        </c:ser>
        <c:dLbls>
          <c:dLblPos val="outEnd"/>
          <c:showLegendKey val="0"/>
          <c:showVal val="1"/>
          <c:showCatName val="0"/>
          <c:showSerName val="0"/>
          <c:showPercent val="0"/>
          <c:showBubbleSize val="0"/>
        </c:dLbls>
        <c:gapWidth val="444"/>
        <c:overlap val="-90"/>
        <c:axId val="92785664"/>
        <c:axId val="72861952"/>
      </c:barChart>
      <c:catAx>
        <c:axId val="92785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72861952"/>
        <c:crosses val="autoZero"/>
        <c:auto val="1"/>
        <c:lblAlgn val="ctr"/>
        <c:lblOffset val="100"/>
        <c:noMultiLvlLbl val="0"/>
      </c:catAx>
      <c:valAx>
        <c:axId val="72861952"/>
        <c:scaling>
          <c:orientation val="minMax"/>
        </c:scaling>
        <c:delete val="1"/>
        <c:axPos val="l"/>
        <c:numFmt formatCode="General" sourceLinked="1"/>
        <c:majorTickMark val="none"/>
        <c:minorTickMark val="none"/>
        <c:tickLblPos val="nextTo"/>
        <c:crossAx val="92785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'GAM-002'!$C$37</c:f>
              <c:strCache>
                <c:ptCount val="1"/>
              </c:strCache>
            </c:strRef>
          </c:tx>
          <c:invertIfNegative val="0"/>
          <c:cat>
            <c:strRef>
              <c:f>'GAM-002'!$D$36:$J$36</c:f>
              <c:strCache>
                <c:ptCount val="7"/>
                <c:pt idx="4">
                  <c:v>Promedio de M3 consumidos al mes</c:v>
                </c:pt>
                <c:pt idx="5">
                  <c:v>Número de colaboradores presentes en las sedes de la Entidad en promedio-mes</c:v>
                </c:pt>
                <c:pt idx="6">
                  <c:v>RESULTADO</c:v>
                </c:pt>
              </c:strCache>
            </c:strRef>
          </c:cat>
          <c:val>
            <c:numRef>
              <c:f>'GAM-002'!$D$37:$J$37</c:f>
              <c:numCache>
                <c:formatCode>General</c:formatCode>
                <c:ptCount val="7"/>
              </c:numCache>
            </c:numRef>
          </c:val>
          <c:extLst>
            <c:ext xmlns:c16="http://schemas.microsoft.com/office/drawing/2014/chart" uri="{C3380CC4-5D6E-409C-BE32-E72D297353CC}">
              <c16:uniqueId val="{00000000-4EAA-4615-A35C-9DD9D6D0FD5A}"/>
            </c:ext>
          </c:extLst>
        </c:ser>
        <c:ser>
          <c:idx val="1"/>
          <c:order val="1"/>
          <c:tx>
            <c:strRef>
              <c:f>'GAM-002'!$C$38</c:f>
              <c:strCache>
                <c:ptCount val="1"/>
              </c:strCache>
            </c:strRef>
          </c:tx>
          <c:invertIfNegative val="0"/>
          <c:cat>
            <c:strRef>
              <c:f>'GAM-002'!$D$36:$J$36</c:f>
              <c:strCache>
                <c:ptCount val="7"/>
                <c:pt idx="4">
                  <c:v>Promedio de M3 consumidos al mes</c:v>
                </c:pt>
                <c:pt idx="5">
                  <c:v>Número de colaboradores presentes en las sedes de la Entidad en promedio-mes</c:v>
                </c:pt>
                <c:pt idx="6">
                  <c:v>RESULTADO</c:v>
                </c:pt>
              </c:strCache>
            </c:strRef>
          </c:cat>
          <c:val>
            <c:numRef>
              <c:f>'GAM-002'!$D$38:$J$38</c:f>
              <c:numCache>
                <c:formatCode>General</c:formatCode>
                <c:ptCount val="7"/>
              </c:numCache>
            </c:numRef>
          </c:val>
          <c:extLst>
            <c:ext xmlns:c16="http://schemas.microsoft.com/office/drawing/2014/chart" uri="{C3380CC4-5D6E-409C-BE32-E72D297353CC}">
              <c16:uniqueId val="{00000001-4EAA-4615-A35C-9DD9D6D0FD5A}"/>
            </c:ext>
          </c:extLst>
        </c:ser>
        <c:ser>
          <c:idx val="2"/>
          <c:order val="2"/>
          <c:tx>
            <c:strRef>
              <c:f>'GAM-002'!$C$39</c:f>
              <c:strCache>
                <c:ptCount val="1"/>
              </c:strCache>
            </c:strRef>
          </c:tx>
          <c:invertIfNegative val="0"/>
          <c:cat>
            <c:strRef>
              <c:f>'GAM-002'!$D$36:$J$36</c:f>
              <c:strCache>
                <c:ptCount val="7"/>
                <c:pt idx="4">
                  <c:v>Promedio de M3 consumidos al mes</c:v>
                </c:pt>
                <c:pt idx="5">
                  <c:v>Número de colaboradores presentes en las sedes de la Entidad en promedio-mes</c:v>
                </c:pt>
                <c:pt idx="6">
                  <c:v>RESULTADO</c:v>
                </c:pt>
              </c:strCache>
            </c:strRef>
          </c:cat>
          <c:val>
            <c:numRef>
              <c:f>'GAM-002'!$D$39:$J$39</c:f>
              <c:numCache>
                <c:formatCode>General</c:formatCode>
                <c:ptCount val="7"/>
              </c:numCache>
            </c:numRef>
          </c:val>
          <c:extLst>
            <c:ext xmlns:c16="http://schemas.microsoft.com/office/drawing/2014/chart" uri="{C3380CC4-5D6E-409C-BE32-E72D297353CC}">
              <c16:uniqueId val="{00000002-4EAA-4615-A35C-9DD9D6D0FD5A}"/>
            </c:ext>
          </c:extLst>
        </c:ser>
        <c:dLbls>
          <c:showLegendKey val="0"/>
          <c:showVal val="0"/>
          <c:showCatName val="0"/>
          <c:showSerName val="0"/>
          <c:showPercent val="0"/>
          <c:showBubbleSize val="0"/>
        </c:dLbls>
        <c:gapWidth val="150"/>
        <c:axId val="62592000"/>
        <c:axId val="62093504"/>
      </c:barChart>
      <c:catAx>
        <c:axId val="62592000"/>
        <c:scaling>
          <c:orientation val="minMax"/>
        </c:scaling>
        <c:delete val="0"/>
        <c:axPos val="b"/>
        <c:numFmt formatCode="General" sourceLinked="0"/>
        <c:majorTickMark val="out"/>
        <c:minorTickMark val="none"/>
        <c:tickLblPos val="nextTo"/>
        <c:crossAx val="62093504"/>
        <c:crosses val="autoZero"/>
        <c:auto val="1"/>
        <c:lblAlgn val="ctr"/>
        <c:lblOffset val="100"/>
        <c:noMultiLvlLbl val="0"/>
      </c:catAx>
      <c:valAx>
        <c:axId val="62093504"/>
        <c:scaling>
          <c:orientation val="minMax"/>
        </c:scaling>
        <c:delete val="0"/>
        <c:axPos val="l"/>
        <c:majorGridlines/>
        <c:numFmt formatCode="General" sourceLinked="1"/>
        <c:majorTickMark val="out"/>
        <c:minorTickMark val="none"/>
        <c:tickLblPos val="nextTo"/>
        <c:crossAx val="62592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'[30]GAM-IND-003'!$C$37</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('[30]GAM-IND-003'!$D$36:$G$36,'[30]GAM-IND-003'!$J$36)</c:f>
              <c:strCache>
                <c:ptCount val="5"/>
                <c:pt idx="4">
                  <c:v>RESULTADO</c:v>
                </c:pt>
              </c:strCache>
            </c:strRef>
          </c:cat>
          <c:val>
            <c:numRef>
              <c:f>('[30]GAM-IND-003'!$D$37:$G$37,'[30]GAM-IND-003'!$J$37)</c:f>
              <c:numCache>
                <c:formatCode>General</c:formatCode>
                <c:ptCount val="5"/>
              </c:numCache>
            </c:numRef>
          </c:val>
          <c:extLst>
            <c:ext xmlns:c16="http://schemas.microsoft.com/office/drawing/2014/chart" uri="{C3380CC4-5D6E-409C-BE32-E72D297353CC}">
              <c16:uniqueId val="{00000000-BF1D-4141-A910-330873A26AD5}"/>
            </c:ext>
          </c:extLst>
        </c:ser>
        <c:ser>
          <c:idx val="1"/>
          <c:order val="1"/>
          <c:tx>
            <c:strRef>
              <c:f>'[30]GAM-IND-003'!$C$38</c:f>
              <c:strCache>
                <c:ptCount val="1"/>
                <c:pt idx="0">
                  <c:v>Trimestre 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('[30]GAM-IND-003'!$D$36:$G$36,'[30]GAM-IND-003'!$J$36)</c:f>
              <c:strCache>
                <c:ptCount val="5"/>
                <c:pt idx="4">
                  <c:v>RESULTADO</c:v>
                </c:pt>
              </c:strCache>
            </c:strRef>
          </c:cat>
          <c:val>
            <c:numRef>
              <c:f>('[30]GAM-IND-003'!$D$38:$G$38,'[30]GAM-IND-003'!$J$38)</c:f>
              <c:numCache>
                <c:formatCode>General</c:formatCode>
                <c:ptCount val="5"/>
                <c:pt idx="4">
                  <c:v>15.96234309623431</c:v>
                </c:pt>
              </c:numCache>
            </c:numRef>
          </c:val>
          <c:extLst>
            <c:ext xmlns:c16="http://schemas.microsoft.com/office/drawing/2014/chart" uri="{C3380CC4-5D6E-409C-BE32-E72D297353CC}">
              <c16:uniqueId val="{00000001-BF1D-4141-A910-330873A26AD5}"/>
            </c:ext>
          </c:extLst>
        </c:ser>
        <c:ser>
          <c:idx val="2"/>
          <c:order val="2"/>
          <c:tx>
            <c:strRef>
              <c:f>'[30]GAM-IND-003'!$C$39</c:f>
              <c:strCache>
                <c:ptCount val="1"/>
                <c:pt idx="0">
                  <c:v>Trimestre 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('[30]GAM-IND-003'!$D$36:$G$36,'[30]GAM-IND-003'!$J$36)</c:f>
              <c:strCache>
                <c:ptCount val="5"/>
                <c:pt idx="4">
                  <c:v>RESULTADO</c:v>
                </c:pt>
              </c:strCache>
            </c:strRef>
          </c:cat>
          <c:val>
            <c:numRef>
              <c:f>('[30]GAM-IND-003'!$D$39:$G$39,'[30]GAM-IND-003'!$J$39)</c:f>
              <c:numCache>
                <c:formatCode>General</c:formatCode>
                <c:ptCount val="5"/>
              </c:numCache>
            </c:numRef>
          </c:val>
          <c:extLst>
            <c:ext xmlns:c16="http://schemas.microsoft.com/office/drawing/2014/chart" uri="{C3380CC4-5D6E-409C-BE32-E72D297353CC}">
              <c16:uniqueId val="{00000002-BF1D-4141-A910-330873A26AD5}"/>
            </c:ext>
          </c:extLst>
        </c:ser>
        <c:ser>
          <c:idx val="3"/>
          <c:order val="3"/>
          <c:tx>
            <c:strRef>
              <c:f>'[30]GAM-IND-003'!$C$40</c:f>
              <c:strCache>
                <c:ptCount val="1"/>
                <c:pt idx="0">
                  <c:v>Trimestre III</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('[30]GAM-IND-003'!$D$36:$G$36,'[30]GAM-IND-003'!$J$36)</c:f>
              <c:strCache>
                <c:ptCount val="5"/>
                <c:pt idx="4">
                  <c:v>RESULTADO</c:v>
                </c:pt>
              </c:strCache>
            </c:strRef>
          </c:cat>
          <c:val>
            <c:numRef>
              <c:f>('[30]GAM-IND-003'!$D$40:$G$40,'[30]GAM-IND-003'!$J$40)</c:f>
              <c:numCache>
                <c:formatCode>General</c:formatCode>
                <c:ptCount val="5"/>
              </c:numCache>
            </c:numRef>
          </c:val>
          <c:extLst>
            <c:ext xmlns:c16="http://schemas.microsoft.com/office/drawing/2014/chart" uri="{C3380CC4-5D6E-409C-BE32-E72D297353CC}">
              <c16:uniqueId val="{00000003-BF1D-4141-A910-330873A26AD5}"/>
            </c:ext>
          </c:extLst>
        </c:ser>
        <c:ser>
          <c:idx val="4"/>
          <c:order val="4"/>
          <c:tx>
            <c:strRef>
              <c:f>'[30]GAM-IND-003'!$C$41</c:f>
              <c:strCache>
                <c:ptCount val="1"/>
                <c:pt idx="0">
                  <c:v>Trimestre IV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('[30]GAM-IND-003'!$D$36:$G$36,'[30]GAM-IND-003'!$J$36)</c:f>
              <c:strCache>
                <c:ptCount val="5"/>
                <c:pt idx="4">
                  <c:v>RESULTADO</c:v>
                </c:pt>
              </c:strCache>
            </c:strRef>
          </c:cat>
          <c:val>
            <c:numRef>
              <c:f>('[30]GAM-IND-003'!$D$41:$G$41,'[30]GAM-IND-003'!$J$41)</c:f>
              <c:numCache>
                <c:formatCode>General</c:formatCode>
                <c:ptCount val="5"/>
              </c:numCache>
            </c:numRef>
          </c:val>
          <c:extLst>
            <c:ext xmlns:c16="http://schemas.microsoft.com/office/drawing/2014/chart" uri="{C3380CC4-5D6E-409C-BE32-E72D297353CC}">
              <c16:uniqueId val="{00000004-BF1D-4141-A910-330873A26AD5}"/>
            </c:ext>
          </c:extLst>
        </c:ser>
        <c:dLbls>
          <c:dLblPos val="ctr"/>
          <c:showLegendKey val="0"/>
          <c:showVal val="1"/>
          <c:showCatName val="0"/>
          <c:showSerName val="0"/>
          <c:showPercent val="0"/>
          <c:showBubbleSize val="0"/>
        </c:dLbls>
        <c:gapWidth val="79"/>
        <c:axId val="500889407"/>
        <c:axId val="500889823"/>
      </c:barChart>
      <c:catAx>
        <c:axId val="5008894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00889823"/>
        <c:crosses val="autoZero"/>
        <c:auto val="1"/>
        <c:lblAlgn val="ctr"/>
        <c:lblOffset val="100"/>
        <c:noMultiLvlLbl val="0"/>
      </c:catAx>
      <c:valAx>
        <c:axId val="500889823"/>
        <c:scaling>
          <c:orientation val="minMax"/>
        </c:scaling>
        <c:delete val="1"/>
        <c:axPos val="l"/>
        <c:numFmt formatCode="General" sourceLinked="1"/>
        <c:majorTickMark val="none"/>
        <c:minorTickMark val="none"/>
        <c:tickLblPos val="nextTo"/>
        <c:crossAx val="5008894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0" i="0" baseline="0">
                <a:effectLst/>
              </a:rPr>
              <a:t>FINALIZACIÓN DE LOS TRÁMITES EN EL SGDEA - APLICATIVO ORFEO</a:t>
            </a:r>
            <a:endParaRPr lang="es-CO"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'GDOC-001'!$C$36</c:f>
              <c:strCache>
                <c:ptCount val="1"/>
                <c:pt idx="0">
                  <c:v>Primer Trimestre</c:v>
                </c:pt>
              </c:strCache>
            </c:strRef>
          </c:tx>
          <c:spPr>
            <a:solidFill>
              <a:schemeClr val="accent1"/>
            </a:solidFill>
            <a:ln>
              <a:noFill/>
            </a:ln>
            <a:effectLst/>
          </c:spPr>
          <c:invertIfNegative val="0"/>
          <c:dPt>
            <c:idx val="4"/>
            <c:invertIfNegative val="0"/>
            <c:bubble3D val="0"/>
            <c:spPr>
              <a:solidFill>
                <a:srgbClr val="92D050"/>
              </a:solidFill>
              <a:ln>
                <a:noFill/>
              </a:ln>
              <a:effectLst/>
            </c:spPr>
            <c:extLst>
              <c:ext xmlns:c16="http://schemas.microsoft.com/office/drawing/2014/chart" uri="{C3380CC4-5D6E-409C-BE32-E72D297353CC}">
                <c16:uniqueId val="{00000001-46AC-475B-9937-91C70458F1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'GDOC-001'!$D$36:$J$36</c:f>
              <c:numCache>
                <c:formatCode>General</c:formatCode>
                <c:ptCount val="7"/>
                <c:pt idx="4" formatCode="0">
                  <c:v>10183</c:v>
                </c:pt>
                <c:pt idx="5" formatCode="0">
                  <c:v>12406</c:v>
                </c:pt>
                <c:pt idx="6" formatCode="0%">
                  <c:v>0.82081251007576983</c:v>
                </c:pt>
              </c:numCache>
            </c:numRef>
          </c:val>
          <c:extLst>
            <c:ext xmlns:c16="http://schemas.microsoft.com/office/drawing/2014/chart" uri="{C3380CC4-5D6E-409C-BE32-E72D297353CC}">
              <c16:uniqueId val="{00000002-46AC-475B-9937-91C70458F112}"/>
            </c:ext>
          </c:extLst>
        </c:ser>
        <c:dLbls>
          <c:showLegendKey val="0"/>
          <c:showVal val="0"/>
          <c:showCatName val="0"/>
          <c:showSerName val="0"/>
          <c:showPercent val="0"/>
          <c:showBubbleSize val="0"/>
        </c:dLbls>
        <c:gapWidth val="219"/>
        <c:overlap val="-27"/>
        <c:axId val="1231266240"/>
        <c:axId val="1231275808"/>
      </c:barChart>
      <c:catAx>
        <c:axId val="123126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275808"/>
        <c:crosses val="autoZero"/>
        <c:auto val="1"/>
        <c:lblAlgn val="ctr"/>
        <c:lblOffset val="100"/>
        <c:noMultiLvlLbl val="0"/>
      </c:catAx>
      <c:valAx>
        <c:axId val="1231275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266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ATENCIÓN DE CONSULTAS DEL ARCHIVO CENTRAL Y DE GESTIÓN</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ECE1-444A-8A1A-E7C917FE4C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'GDOC-002'!$H$36:$J$36</c:f>
              <c:numCache>
                <c:formatCode>0</c:formatCode>
                <c:ptCount val="3"/>
                <c:pt idx="0">
                  <c:v>104</c:v>
                </c:pt>
                <c:pt idx="1">
                  <c:v>109</c:v>
                </c:pt>
                <c:pt idx="2">
                  <c:v>0.95412844036697253</c:v>
                </c:pt>
              </c:numCache>
            </c:numRef>
          </c:val>
          <c:extLst>
            <c:ext xmlns:c16="http://schemas.microsoft.com/office/drawing/2014/chart" uri="{C3380CC4-5D6E-409C-BE32-E72D297353CC}">
              <c16:uniqueId val="{00000002-ECE1-444A-8A1A-E7C917FE4C46}"/>
            </c:ext>
          </c:extLst>
        </c:ser>
        <c:dLbls>
          <c:showLegendKey val="0"/>
          <c:showVal val="0"/>
          <c:showCatName val="0"/>
          <c:showSerName val="0"/>
          <c:showPercent val="0"/>
          <c:showBubbleSize val="0"/>
        </c:dLbls>
        <c:gapWidth val="219"/>
        <c:overlap val="-27"/>
        <c:axId val="1223070224"/>
        <c:axId val="1223070640"/>
      </c:barChart>
      <c:catAx>
        <c:axId val="122307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070640"/>
        <c:crosses val="autoZero"/>
        <c:auto val="1"/>
        <c:lblAlgn val="ctr"/>
        <c:lblOffset val="100"/>
        <c:noMultiLvlLbl val="0"/>
      </c:catAx>
      <c:valAx>
        <c:axId val="1223070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07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CUMPLIMIENTO DE LOS TRÁMITES EN EL SGDEA - APLICATIVO ORFEO</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648B-4462-A79A-441543F667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'GDOC-003'!$H$36:$J$36</c:f>
              <c:numCache>
                <c:formatCode>0</c:formatCode>
                <c:ptCount val="3"/>
                <c:pt idx="0">
                  <c:v>36</c:v>
                </c:pt>
                <c:pt idx="1">
                  <c:v>8788</c:v>
                </c:pt>
                <c:pt idx="2" formatCode="0.0%">
                  <c:v>4.0964952207555756E-3</c:v>
                </c:pt>
              </c:numCache>
            </c:numRef>
          </c:val>
          <c:extLst>
            <c:ext xmlns:c16="http://schemas.microsoft.com/office/drawing/2014/chart" uri="{C3380CC4-5D6E-409C-BE32-E72D297353CC}">
              <c16:uniqueId val="{00000002-648B-4462-A79A-441543F66766}"/>
            </c:ext>
          </c:extLst>
        </c:ser>
        <c:dLbls>
          <c:showLegendKey val="0"/>
          <c:showVal val="0"/>
          <c:showCatName val="0"/>
          <c:showSerName val="0"/>
          <c:showPercent val="0"/>
          <c:showBubbleSize val="0"/>
        </c:dLbls>
        <c:gapWidth val="219"/>
        <c:overlap val="-27"/>
        <c:axId val="445936592"/>
        <c:axId val="445937008"/>
      </c:barChart>
      <c:catAx>
        <c:axId val="445936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5937008"/>
        <c:crosses val="autoZero"/>
        <c:auto val="1"/>
        <c:lblAlgn val="ctr"/>
        <c:lblOffset val="100"/>
        <c:noMultiLvlLbl val="0"/>
      </c:catAx>
      <c:valAx>
        <c:axId val="445937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593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'CODI-001'!$H$35</c:f>
              <c:strCache>
                <c:ptCount val="1"/>
                <c:pt idx="0">
                  <c:v>N° de expedientes tramitados con fecha de vencimiento en el trimestre a reportar</c:v>
                </c:pt>
              </c:strCache>
            </c:strRef>
          </c:tx>
          <c:spPr>
            <a:solidFill>
              <a:schemeClr val="accent5"/>
            </a:solidFill>
            <a:ln>
              <a:noFill/>
            </a:ln>
            <a:effectLst/>
          </c:spPr>
          <c:invertIfNegative val="0"/>
          <c:cat>
            <c:strRef>
              <c:f>'CODI-001'!$C$36:$C$40</c:f>
              <c:strCache>
                <c:ptCount val="5"/>
                <c:pt idx="0">
                  <c:v>1er Trimestre </c:v>
                </c:pt>
                <c:pt idx="1">
                  <c:v>2do Trimestre </c:v>
                </c:pt>
                <c:pt idx="2">
                  <c:v>3er Trimestre </c:v>
                </c:pt>
                <c:pt idx="3">
                  <c:v>4to Trimestre </c:v>
                </c:pt>
                <c:pt idx="4">
                  <c:v>TOTAL</c:v>
                </c:pt>
              </c:strCache>
            </c:strRef>
          </c:cat>
          <c:val>
            <c:numRef>
              <c:f>'CODI-001'!$H$36:$H$40</c:f>
              <c:numCache>
                <c:formatCode>0</c:formatCode>
                <c:ptCount val="5"/>
                <c:pt idx="0">
                  <c:v>14</c:v>
                </c:pt>
              </c:numCache>
            </c:numRef>
          </c:val>
          <c:extLst>
            <c:ext xmlns:c16="http://schemas.microsoft.com/office/drawing/2014/chart" uri="{C3380CC4-5D6E-409C-BE32-E72D297353CC}">
              <c16:uniqueId val="{00000000-D004-487B-8DD5-C20AFEE602B9}"/>
            </c:ext>
          </c:extLst>
        </c:ser>
        <c:ser>
          <c:idx val="5"/>
          <c:order val="5"/>
          <c:tx>
            <c:strRef>
              <c:f>'CODI-001'!$I$35</c:f>
              <c:strCache>
                <c:ptCount val="1"/>
                <c:pt idx="0">
                  <c:v>N° total de expedientes con fecha de vencimiento en el trimestre a reportar</c:v>
                </c:pt>
              </c:strCache>
            </c:strRef>
          </c:tx>
          <c:spPr>
            <a:solidFill>
              <a:schemeClr val="accent6"/>
            </a:solidFill>
            <a:ln>
              <a:noFill/>
            </a:ln>
            <a:effectLst/>
          </c:spPr>
          <c:invertIfNegative val="0"/>
          <c:cat>
            <c:strRef>
              <c:f>'CODI-001'!$C$36:$C$40</c:f>
              <c:strCache>
                <c:ptCount val="5"/>
                <c:pt idx="0">
                  <c:v>1er Trimestre </c:v>
                </c:pt>
                <c:pt idx="1">
                  <c:v>2do Trimestre </c:v>
                </c:pt>
                <c:pt idx="2">
                  <c:v>3er Trimestre </c:v>
                </c:pt>
                <c:pt idx="3">
                  <c:v>4to Trimestre </c:v>
                </c:pt>
                <c:pt idx="4">
                  <c:v>TOTAL</c:v>
                </c:pt>
              </c:strCache>
            </c:strRef>
          </c:cat>
          <c:val>
            <c:numRef>
              <c:f>'CODI-001'!$I$36:$I$40</c:f>
              <c:numCache>
                <c:formatCode>0</c:formatCode>
                <c:ptCount val="5"/>
                <c:pt idx="0">
                  <c:v>11</c:v>
                </c:pt>
              </c:numCache>
            </c:numRef>
          </c:val>
          <c:extLst>
            <c:ext xmlns:c16="http://schemas.microsoft.com/office/drawing/2014/chart" uri="{C3380CC4-5D6E-409C-BE32-E72D297353CC}">
              <c16:uniqueId val="{00000001-D004-487B-8DD5-C20AFEE602B9}"/>
            </c:ext>
          </c:extLst>
        </c:ser>
        <c:ser>
          <c:idx val="6"/>
          <c:order val="6"/>
          <c:tx>
            <c:strRef>
              <c:f>'CODI-001'!$J$35</c:f>
              <c:strCache>
                <c:ptCount val="1"/>
                <c:pt idx="0">
                  <c:v>RESULTADO</c:v>
                </c:pt>
              </c:strCache>
            </c:strRef>
          </c:tx>
          <c:spPr>
            <a:solidFill>
              <a:schemeClr val="accent1">
                <a:lumMod val="60000"/>
              </a:schemeClr>
            </a:solidFill>
            <a:ln>
              <a:noFill/>
            </a:ln>
            <a:effectLst/>
          </c:spPr>
          <c:invertIfNegative val="0"/>
          <c:cat>
            <c:strRef>
              <c:f>'CODI-001'!$C$36:$C$40</c:f>
              <c:strCache>
                <c:ptCount val="5"/>
                <c:pt idx="0">
                  <c:v>1er Trimestre </c:v>
                </c:pt>
                <c:pt idx="1">
                  <c:v>2do Trimestre </c:v>
                </c:pt>
                <c:pt idx="2">
                  <c:v>3er Trimestre </c:v>
                </c:pt>
                <c:pt idx="3">
                  <c:v>4to Trimestre </c:v>
                </c:pt>
                <c:pt idx="4">
                  <c:v>TOTAL</c:v>
                </c:pt>
              </c:strCache>
            </c:strRef>
          </c:cat>
          <c:val>
            <c:numRef>
              <c:f>'CODI-001'!$J$36:$J$40</c:f>
              <c:numCache>
                <c:formatCode>0%</c:formatCode>
                <c:ptCount val="5"/>
                <c:pt idx="0">
                  <c:v>1.2727272727272727</c:v>
                </c:pt>
                <c:pt idx="1">
                  <c:v>0</c:v>
                </c:pt>
                <c:pt idx="2">
                  <c:v>0</c:v>
                </c:pt>
                <c:pt idx="3">
                  <c:v>0</c:v>
                </c:pt>
              </c:numCache>
            </c:numRef>
          </c:val>
          <c:extLst>
            <c:ext xmlns:c16="http://schemas.microsoft.com/office/drawing/2014/chart" uri="{C3380CC4-5D6E-409C-BE32-E72D297353CC}">
              <c16:uniqueId val="{00000002-D004-487B-8DD5-C20AFEE602B9}"/>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'CODI-001'!$D$35</c15:sqref>
                        </c15:formulaRef>
                      </c:ext>
                    </c:extLst>
                    <c:strCache>
                      <c:ptCount val="1"/>
                    </c:strCache>
                  </c:strRef>
                </c:tx>
                <c:spPr>
                  <a:solidFill>
                    <a:schemeClr val="accent1"/>
                  </a:solidFill>
                  <a:ln>
                    <a:noFill/>
                  </a:ln>
                  <a:effectLst/>
                </c:spPr>
                <c:invertIfNegative val="0"/>
                <c:cat>
                  <c:strRef>
                    <c:extLst>
                      <c:ex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'CODI-001'!$D$36:$D$40</c15:sqref>
                        </c15:formulaRef>
                      </c:ext>
                    </c:extLst>
                    <c:numCache>
                      <c:formatCode>General</c:formatCode>
                      <c:ptCount val="5"/>
                    </c:numCache>
                  </c:numRef>
                </c:val>
                <c:extLst>
                  <c:ext xmlns:c16="http://schemas.microsoft.com/office/drawing/2014/chart" uri="{C3380CC4-5D6E-409C-BE32-E72D297353CC}">
                    <c16:uniqueId val="{00000003-D004-487B-8DD5-C20AFEE602B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'CODI-001'!$E$35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D004-487B-8DD5-C20AFEE602B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'CODI-001'!$F$35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D004-487B-8DD5-C20AFEE602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'CODI-001'!$G$35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'CODI-001'!$C$36:$C$40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D004-487B-8DD5-C20AFEE602B9}"/>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'CEM-001'!$D$35</c:f>
              <c:strCache>
                <c:ptCount val="1"/>
              </c:strCache>
            </c:strRef>
          </c:tx>
          <c:spPr>
            <a:solidFill>
              <a:schemeClr val="accent1"/>
            </a:solidFill>
            <a:ln>
              <a:noFill/>
            </a:ln>
            <a:effectLst/>
          </c:spPr>
          <c:invertIfNegative val="0"/>
          <c:cat>
            <c:strRef>
              <c:f>'CEM-001'!$C$36:$C$39</c:f>
              <c:strCache>
                <c:ptCount val="4"/>
                <c:pt idx="0">
                  <c:v>Trimestre 1</c:v>
                </c:pt>
                <c:pt idx="1">
                  <c:v>Trimestre 2</c:v>
                </c:pt>
                <c:pt idx="2">
                  <c:v>Trimestre 3</c:v>
                </c:pt>
                <c:pt idx="3">
                  <c:v>Trimestre 4</c:v>
                </c:pt>
              </c:strCache>
            </c:strRef>
          </c:cat>
          <c:val>
            <c:numRef>
              <c:f>'CEM-001'!$D$36:$D$39</c:f>
              <c:numCache>
                <c:formatCode>General</c:formatCode>
                <c:ptCount val="4"/>
              </c:numCache>
            </c:numRef>
          </c:val>
          <c:extLst>
            <c:ext xmlns:c16="http://schemas.microsoft.com/office/drawing/2014/chart" uri="{C3380CC4-5D6E-409C-BE32-E72D297353CC}">
              <c16:uniqueId val="{00000000-95FD-41AE-A847-26640F55A60D}"/>
            </c:ext>
          </c:extLst>
        </c:ser>
        <c:ser>
          <c:idx val="1"/>
          <c:order val="1"/>
          <c:tx>
            <c:strRef>
              <c:f>'CEM-001'!$E$35</c:f>
              <c:strCache>
                <c:ptCount val="1"/>
              </c:strCache>
            </c:strRef>
          </c:tx>
          <c:spPr>
            <a:solidFill>
              <a:schemeClr val="accent2"/>
            </a:solidFill>
            <a:ln>
              <a:noFill/>
            </a:ln>
            <a:effectLst/>
          </c:spPr>
          <c:invertIfNegative val="0"/>
          <c:cat>
            <c:strRef>
              <c:f>'CEM-001'!$C$36:$C$39</c:f>
              <c:strCache>
                <c:ptCount val="4"/>
                <c:pt idx="0">
                  <c:v>Trimestre 1</c:v>
                </c:pt>
                <c:pt idx="1">
                  <c:v>Trimestre 2</c:v>
                </c:pt>
                <c:pt idx="2">
                  <c:v>Trimestre 3</c:v>
                </c:pt>
                <c:pt idx="3">
                  <c:v>Trimestre 4</c:v>
                </c:pt>
              </c:strCache>
            </c:strRef>
          </c:cat>
          <c:val>
            <c:numRef>
              <c:f>'CEM-001'!$E$36:$E$39</c:f>
              <c:numCache>
                <c:formatCode>General</c:formatCode>
                <c:ptCount val="4"/>
              </c:numCache>
            </c:numRef>
          </c:val>
          <c:extLst>
            <c:ext xmlns:c16="http://schemas.microsoft.com/office/drawing/2014/chart" uri="{C3380CC4-5D6E-409C-BE32-E72D297353CC}">
              <c16:uniqueId val="{00000001-95FD-41AE-A847-26640F55A60D}"/>
            </c:ext>
          </c:extLst>
        </c:ser>
        <c:ser>
          <c:idx val="2"/>
          <c:order val="2"/>
          <c:tx>
            <c:strRef>
              <c:f>'CEM-001'!$F$35</c:f>
              <c:strCache>
                <c:ptCount val="1"/>
              </c:strCache>
            </c:strRef>
          </c:tx>
          <c:spPr>
            <a:solidFill>
              <a:schemeClr val="accent3"/>
            </a:solidFill>
            <a:ln>
              <a:noFill/>
            </a:ln>
            <a:effectLst/>
          </c:spPr>
          <c:invertIfNegative val="0"/>
          <c:cat>
            <c:strRef>
              <c:f>'CEM-001'!$C$36:$C$39</c:f>
              <c:strCache>
                <c:ptCount val="4"/>
                <c:pt idx="0">
                  <c:v>Trimestre 1</c:v>
                </c:pt>
                <c:pt idx="1">
                  <c:v>Trimestre 2</c:v>
                </c:pt>
                <c:pt idx="2">
                  <c:v>Trimestre 3</c:v>
                </c:pt>
                <c:pt idx="3">
                  <c:v>Trimestre 4</c:v>
                </c:pt>
              </c:strCache>
            </c:strRef>
          </c:cat>
          <c:val>
            <c:numRef>
              <c:f>'CEM-001'!$F$36:$F$39</c:f>
              <c:numCache>
                <c:formatCode>General</c:formatCode>
                <c:ptCount val="4"/>
              </c:numCache>
            </c:numRef>
          </c:val>
          <c:extLst>
            <c:ext xmlns:c16="http://schemas.microsoft.com/office/drawing/2014/chart" uri="{C3380CC4-5D6E-409C-BE32-E72D297353CC}">
              <c16:uniqueId val="{00000002-95FD-41AE-A847-26640F55A60D}"/>
            </c:ext>
          </c:extLst>
        </c:ser>
        <c:ser>
          <c:idx val="3"/>
          <c:order val="3"/>
          <c:tx>
            <c:strRef>
              <c:f>'CEM-001'!$G$35</c:f>
              <c:strCache>
                <c:ptCount val="1"/>
              </c:strCache>
            </c:strRef>
          </c:tx>
          <c:spPr>
            <a:solidFill>
              <a:schemeClr val="accent4"/>
            </a:solidFill>
            <a:ln>
              <a:noFill/>
            </a:ln>
            <a:effectLst/>
          </c:spPr>
          <c:invertIfNegative val="0"/>
          <c:cat>
            <c:strRef>
              <c:f>'CEM-001'!$C$36:$C$39</c:f>
              <c:strCache>
                <c:ptCount val="4"/>
                <c:pt idx="0">
                  <c:v>Trimestre 1</c:v>
                </c:pt>
                <c:pt idx="1">
                  <c:v>Trimestre 2</c:v>
                </c:pt>
                <c:pt idx="2">
                  <c:v>Trimestre 3</c:v>
                </c:pt>
                <c:pt idx="3">
                  <c:v>Trimestre 4</c:v>
                </c:pt>
              </c:strCache>
            </c:strRef>
          </c:cat>
          <c:val>
            <c:numRef>
              <c:f>'CEM-001'!$G$36:$G$39</c:f>
              <c:numCache>
                <c:formatCode>General</c:formatCode>
                <c:ptCount val="4"/>
              </c:numCache>
            </c:numRef>
          </c:val>
          <c:extLst>
            <c:ext xmlns:c16="http://schemas.microsoft.com/office/drawing/2014/chart" uri="{C3380CC4-5D6E-409C-BE32-E72D297353CC}">
              <c16:uniqueId val="{00000003-95FD-41AE-A847-26640F55A60D}"/>
            </c:ext>
          </c:extLst>
        </c:ser>
        <c:ser>
          <c:idx val="4"/>
          <c:order val="4"/>
          <c:tx>
            <c:strRef>
              <c:f>'CEM-001'!$H$35</c:f>
              <c:strCache>
                <c:ptCount val="1"/>
                <c:pt idx="0">
                  <c:v>Sumatoria de actividades del PAA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'CEM-001'!$C$36:$C$39</c:f>
              <c:strCache>
                <c:ptCount val="4"/>
                <c:pt idx="0">
                  <c:v>Trimestre 1</c:v>
                </c:pt>
                <c:pt idx="1">
                  <c:v>Trimestre 2</c:v>
                </c:pt>
                <c:pt idx="2">
                  <c:v>Trimestre 3</c:v>
                </c:pt>
                <c:pt idx="3">
                  <c:v>Trimestre 4</c:v>
                </c:pt>
              </c:strCache>
            </c:strRef>
          </c:cat>
          <c:val>
            <c:numRef>
              <c:f>'CEM-001'!$H$36:$H$39</c:f>
              <c:numCache>
                <c:formatCode>0</c:formatCode>
                <c:ptCount val="4"/>
                <c:pt idx="0">
                  <c:v>36</c:v>
                </c:pt>
              </c:numCache>
            </c:numRef>
          </c:val>
          <c:extLst>
            <c:ext xmlns:c16="http://schemas.microsoft.com/office/drawing/2014/chart" uri="{C3380CC4-5D6E-409C-BE32-E72D297353CC}">
              <c16:uniqueId val="{00000004-95FD-41AE-A847-26640F55A60D}"/>
            </c:ext>
          </c:extLst>
        </c:ser>
        <c:ser>
          <c:idx val="5"/>
          <c:order val="5"/>
          <c:tx>
            <c:strRef>
              <c:f>'CEM-001'!$I$35</c:f>
              <c:strCache>
                <c:ptCount val="1"/>
                <c:pt idx="0">
                  <c:v>Sumatoria de actividades del PAA programadas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'CEM-001'!$C$36:$C$39</c:f>
              <c:strCache>
                <c:ptCount val="4"/>
                <c:pt idx="0">
                  <c:v>Trimestre 1</c:v>
                </c:pt>
                <c:pt idx="1">
                  <c:v>Trimestre 2</c:v>
                </c:pt>
                <c:pt idx="2">
                  <c:v>Trimestre 3</c:v>
                </c:pt>
                <c:pt idx="3">
                  <c:v>Trimestre 4</c:v>
                </c:pt>
              </c:strCache>
            </c:strRef>
          </c:cat>
          <c:val>
            <c:numRef>
              <c:f>'CEM-001'!$I$36:$I$39</c:f>
              <c:numCache>
                <c:formatCode>0</c:formatCode>
                <c:ptCount val="4"/>
                <c:pt idx="0">
                  <c:v>37</c:v>
                </c:pt>
                <c:pt idx="1">
                  <c:v>23</c:v>
                </c:pt>
                <c:pt idx="2">
                  <c:v>37</c:v>
                </c:pt>
                <c:pt idx="3">
                  <c:v>31</c:v>
                </c:pt>
              </c:numCache>
            </c:numRef>
          </c:val>
          <c:extLst>
            <c:ext xmlns:c16="http://schemas.microsoft.com/office/drawing/2014/chart" uri="{C3380CC4-5D6E-409C-BE32-E72D297353CC}">
              <c16:uniqueId val="{00000005-95FD-41AE-A847-26640F55A60D}"/>
            </c:ext>
          </c:extLst>
        </c:ser>
        <c:ser>
          <c:idx val="6"/>
          <c:order val="6"/>
          <c:tx>
            <c:strRef>
              <c:f>'CEM-001'!$J$35</c:f>
              <c:strCache>
                <c:ptCount val="1"/>
                <c:pt idx="0">
                  <c:v>% cumplimiento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'CEM-001'!$C$36:$C$39</c:f>
              <c:strCache>
                <c:ptCount val="4"/>
                <c:pt idx="0">
                  <c:v>Trimestre 1</c:v>
                </c:pt>
                <c:pt idx="1">
                  <c:v>Trimestre 2</c:v>
                </c:pt>
                <c:pt idx="2">
                  <c:v>Trimestre 3</c:v>
                </c:pt>
                <c:pt idx="3">
                  <c:v>Trimestre 4</c:v>
                </c:pt>
              </c:strCache>
            </c:strRef>
          </c:cat>
          <c:val>
            <c:numRef>
              <c:f>'CEM-001'!$J$36:$J$39</c:f>
              <c:numCache>
                <c:formatCode>0%</c:formatCode>
                <c:ptCount val="4"/>
                <c:pt idx="0">
                  <c:v>0.97297297297297303</c:v>
                </c:pt>
                <c:pt idx="1">
                  <c:v>0</c:v>
                </c:pt>
                <c:pt idx="2">
                  <c:v>0</c:v>
                </c:pt>
                <c:pt idx="3">
                  <c:v>0</c:v>
                </c:pt>
              </c:numCache>
            </c:numRef>
          </c:val>
          <c:extLst>
            <c:ext xmlns:c16="http://schemas.microsoft.com/office/drawing/2014/chart" uri="{C3380CC4-5D6E-409C-BE32-E72D297353CC}">
              <c16:uniqueId val="{00000006-95FD-41AE-A847-26640F55A60D}"/>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'PIV-001'!$AM$49:$AM$53</c:f>
              <c:strCache>
                <c:ptCount val="5"/>
                <c:pt idx="0">
                  <c:v>TRIM1</c:v>
                </c:pt>
                <c:pt idx="1">
                  <c:v>TRIM2</c:v>
                </c:pt>
                <c:pt idx="2">
                  <c:v>TRIM3</c:v>
                </c:pt>
                <c:pt idx="3">
                  <c:v>TRIM4</c:v>
                </c:pt>
                <c:pt idx="4">
                  <c:v>TOTAL</c:v>
                </c:pt>
              </c:strCache>
            </c:strRef>
          </c:cat>
          <c:val>
            <c:numRef>
              <c:f>'PIV-001'!$AN$49:$AN$53</c:f>
              <c:numCache>
                <c:formatCode>General</c:formatCode>
                <c:ptCount val="5"/>
                <c:pt idx="0">
                  <c:v>365.81</c:v>
                </c:pt>
                <c:pt idx="4">
                  <c:v>365.81</c:v>
                </c:pt>
              </c:numCache>
            </c:numRef>
          </c:val>
          <c:extLst>
            <c:ext xmlns:c16="http://schemas.microsoft.com/office/drawing/2014/chart" uri="{C3380CC4-5D6E-409C-BE32-E72D297353CC}">
              <c16:uniqueId val="{00000000-D7C8-4373-92C8-3A8690A91ECF}"/>
            </c:ext>
          </c:extLst>
        </c:ser>
        <c:ser>
          <c:idx val="1"/>
          <c:order val="1"/>
          <c:tx>
            <c:strRef>
              <c:f>'PIV-001'!$AO$48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'PIV-001'!$AM$49:$AM$53</c:f>
              <c:strCache>
                <c:ptCount val="5"/>
                <c:pt idx="0">
                  <c:v>TRIM1</c:v>
                </c:pt>
                <c:pt idx="1">
                  <c:v>TRIM2</c:v>
                </c:pt>
                <c:pt idx="2">
                  <c:v>TRIM3</c:v>
                </c:pt>
                <c:pt idx="3">
                  <c:v>TRIM4</c:v>
                </c:pt>
                <c:pt idx="4">
                  <c:v>TOTAL</c:v>
                </c:pt>
              </c:strCache>
            </c:strRef>
          </c:cat>
          <c:val>
            <c:numRef>
              <c:f>'PIV-001'!$AO$49:$AO$53</c:f>
              <c:numCache>
                <c:formatCode>General</c:formatCode>
                <c:ptCount val="5"/>
                <c:pt idx="0">
                  <c:v>365.81</c:v>
                </c:pt>
                <c:pt idx="4">
                  <c:v>365.81</c:v>
                </c:pt>
              </c:numCache>
            </c:numRef>
          </c:val>
          <c:extLst>
            <c:ext xmlns:c16="http://schemas.microsoft.com/office/drawing/2014/chart" uri="{C3380CC4-5D6E-409C-BE32-E72D297353CC}">
              <c16:uniqueId val="{00000001-D7C8-4373-92C8-3A8690A91ECF}"/>
            </c:ext>
          </c:extLst>
        </c:ser>
        <c:ser>
          <c:idx val="2"/>
          <c:order val="2"/>
          <c:tx>
            <c:strRef>
              <c:f>'PIV-001'!$AP$48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'PIV-001'!$AM$49:$AM$53</c:f>
              <c:strCache>
                <c:ptCount val="5"/>
                <c:pt idx="0">
                  <c:v>TRIM1</c:v>
                </c:pt>
                <c:pt idx="1">
                  <c:v>TRIM2</c:v>
                </c:pt>
                <c:pt idx="2">
                  <c:v>TRIM3</c:v>
                </c:pt>
                <c:pt idx="3">
                  <c:v>TRIM4</c:v>
                </c:pt>
                <c:pt idx="4">
                  <c:v>TOTAL</c:v>
                </c:pt>
              </c:strCache>
            </c:strRef>
          </c:cat>
          <c:val>
            <c:numRef>
              <c:f>'PIV-001'!$AP$49:$AP$53</c:f>
              <c:numCache>
                <c:formatCode>0.00</c:formatCode>
                <c:ptCount val="5"/>
                <c:pt idx="0">
                  <c:v>360</c:v>
                </c:pt>
                <c:pt idx="1">
                  <c:v>79.06</c:v>
                </c:pt>
                <c:pt idx="2">
                  <c:v>0</c:v>
                </c:pt>
                <c:pt idx="3">
                  <c:v>0</c:v>
                </c:pt>
                <c:pt idx="4">
                  <c:v>439.06</c:v>
                </c:pt>
              </c:numCache>
            </c:numRef>
          </c:val>
          <c:extLst>
            <c:ext xmlns:c16="http://schemas.microsoft.com/office/drawing/2014/chart" uri="{C3380CC4-5D6E-409C-BE32-E72D297353CC}">
              <c16:uniqueId val="{00000002-D7C8-4373-92C8-3A8690A91ECF}"/>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29560409201761E-2"/>
          <c:y val="0.26804812996862803"/>
          <c:w val="0.90331671467362851"/>
          <c:h val="0.6194867298063910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'CEM-002'!$H$36:$H$39</c:f>
              <c:numCache>
                <c:formatCode>0</c:formatCode>
                <c:ptCount val="4"/>
                <c:pt idx="0">
                  <c:v>24</c:v>
                </c:pt>
              </c:numCache>
            </c:numRef>
          </c:val>
          <c:extLst>
            <c:ext xmlns:c16="http://schemas.microsoft.com/office/drawing/2014/chart" uri="{C3380CC4-5D6E-409C-BE32-E72D297353CC}">
              <c16:uniqueId val="{00000000-5632-44EA-83BE-680A89094E2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'CEM-002'!$I$36:$I$39</c:f>
              <c:numCache>
                <c:formatCode>0</c:formatCode>
                <c:ptCount val="4"/>
                <c:pt idx="0">
                  <c:v>37</c:v>
                </c:pt>
              </c:numCache>
            </c:numRef>
          </c:val>
          <c:extLst>
            <c:ext xmlns:c16="http://schemas.microsoft.com/office/drawing/2014/chart" uri="{C3380CC4-5D6E-409C-BE32-E72D297353CC}">
              <c16:uniqueId val="{00000001-5632-44EA-83BE-680A89094E2E}"/>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'CEM-002'!$J$36:$J$39</c:f>
              <c:numCache>
                <c:formatCode>0%</c:formatCode>
                <c:ptCount val="4"/>
                <c:pt idx="0">
                  <c:v>0.64864864864864868</c:v>
                </c:pt>
                <c:pt idx="1">
                  <c:v>0</c:v>
                </c:pt>
                <c:pt idx="2">
                  <c:v>0</c:v>
                </c:pt>
                <c:pt idx="3">
                  <c:v>0</c:v>
                </c:pt>
              </c:numCache>
            </c:numRef>
          </c:val>
          <c:extLst>
            <c:ext xmlns:c16="http://schemas.microsoft.com/office/drawing/2014/chart" uri="{C3380CC4-5D6E-409C-BE32-E72D297353CC}">
              <c16:uniqueId val="{00000002-5632-44EA-83BE-680A89094E2E}"/>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'PIV-002'!$AS$45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'PIV-002'!$AR$46:$AR$50</c:f>
              <c:strCache>
                <c:ptCount val="5"/>
                <c:pt idx="0">
                  <c:v>TRIM1</c:v>
                </c:pt>
                <c:pt idx="1">
                  <c:v>TRIM2</c:v>
                </c:pt>
                <c:pt idx="2">
                  <c:v>TRIM3</c:v>
                </c:pt>
                <c:pt idx="3">
                  <c:v>TRIM4</c:v>
                </c:pt>
                <c:pt idx="4">
                  <c:v>TOTAL</c:v>
                </c:pt>
              </c:strCache>
            </c:strRef>
          </c:cat>
          <c:val>
            <c:numRef>
              <c:f>'PIV-002'!$AS$46:$AS$50</c:f>
              <c:numCache>
                <c:formatCode>General</c:formatCode>
                <c:ptCount val="5"/>
                <c:pt idx="0">
                  <c:v>404</c:v>
                </c:pt>
                <c:pt idx="4">
                  <c:v>404</c:v>
                </c:pt>
              </c:numCache>
            </c:numRef>
          </c:val>
          <c:extLst>
            <c:ext xmlns:c16="http://schemas.microsoft.com/office/drawing/2014/chart" uri="{C3380CC4-5D6E-409C-BE32-E72D297353CC}">
              <c16:uniqueId val="{00000000-B368-4168-83F3-58DAA31BC7CE}"/>
            </c:ext>
          </c:extLst>
        </c:ser>
        <c:ser>
          <c:idx val="1"/>
          <c:order val="1"/>
          <c:tx>
            <c:strRef>
              <c:f>'PIV-002'!$AT$45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'PIV-002'!$AR$46:$AR$50</c:f>
              <c:strCache>
                <c:ptCount val="5"/>
                <c:pt idx="0">
                  <c:v>TRIM1</c:v>
                </c:pt>
                <c:pt idx="1">
                  <c:v>TRIM2</c:v>
                </c:pt>
                <c:pt idx="2">
                  <c:v>TRIM3</c:v>
                </c:pt>
                <c:pt idx="3">
                  <c:v>TRIM4</c:v>
                </c:pt>
                <c:pt idx="4">
                  <c:v>TOTAL</c:v>
                </c:pt>
              </c:strCache>
            </c:strRef>
          </c:cat>
          <c:val>
            <c:numRef>
              <c:f>'PIV-002'!$AT$46:$AT$50</c:f>
              <c:numCache>
                <c:formatCode>General</c:formatCode>
                <c:ptCount val="5"/>
                <c:pt idx="0">
                  <c:v>404</c:v>
                </c:pt>
                <c:pt idx="4">
                  <c:v>404</c:v>
                </c:pt>
              </c:numCache>
            </c:numRef>
          </c:val>
          <c:extLst>
            <c:ext xmlns:c16="http://schemas.microsoft.com/office/drawing/2014/chart" uri="{C3380CC4-5D6E-409C-BE32-E72D297353CC}">
              <c16:uniqueId val="{00000001-B368-4168-83F3-58DAA31BC7CE}"/>
            </c:ext>
          </c:extLst>
        </c:ser>
        <c:ser>
          <c:idx val="2"/>
          <c:order val="2"/>
          <c:tx>
            <c:strRef>
              <c:f>'PIV-002'!$AU$45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'PIV-002'!$AR$46:$AR$50</c:f>
              <c:strCache>
                <c:ptCount val="5"/>
                <c:pt idx="0">
                  <c:v>TRIM1</c:v>
                </c:pt>
                <c:pt idx="1">
                  <c:v>TRIM2</c:v>
                </c:pt>
                <c:pt idx="2">
                  <c:v>TRIM3</c:v>
                </c:pt>
                <c:pt idx="3">
                  <c:v>TRIM4</c:v>
                </c:pt>
                <c:pt idx="4">
                  <c:v>TOTAL</c:v>
                </c:pt>
              </c:strCache>
            </c:strRef>
          </c:cat>
          <c:val>
            <c:numRef>
              <c:f>'PIV-002'!$AU$46:$AU$50</c:f>
              <c:numCache>
                <c:formatCode>General</c:formatCode>
                <c:ptCount val="5"/>
                <c:pt idx="0">
                  <c:v>400</c:v>
                </c:pt>
                <c:pt idx="1">
                  <c:v>600</c:v>
                </c:pt>
                <c:pt idx="2">
                  <c:v>800</c:v>
                </c:pt>
                <c:pt idx="3">
                  <c:v>600</c:v>
                </c:pt>
                <c:pt idx="4">
                  <c:v>2400</c:v>
                </c:pt>
              </c:numCache>
            </c:numRef>
          </c:val>
          <c:extLst>
            <c:ext xmlns:c16="http://schemas.microsoft.com/office/drawing/2014/chart" uri="{C3380CC4-5D6E-409C-BE32-E72D297353CC}">
              <c16:uniqueId val="{00000002-B368-4168-83F3-58DAA31BC7CE}"/>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'PIV-004'!$AM$46:$AM$50</c:f>
              <c:strCache>
                <c:ptCount val="5"/>
                <c:pt idx="0">
                  <c:v>TRIM1</c:v>
                </c:pt>
                <c:pt idx="1">
                  <c:v>TRIM2</c:v>
                </c:pt>
                <c:pt idx="2">
                  <c:v>TRIM3</c:v>
                </c:pt>
                <c:pt idx="3">
                  <c:v>TRIM4</c:v>
                </c:pt>
                <c:pt idx="4">
                  <c:v>TOTAL</c:v>
                </c:pt>
              </c:strCache>
            </c:strRef>
          </c:cat>
          <c:val>
            <c:numRef>
              <c:f>'PIV-004'!$AN$46:$AN$50</c:f>
              <c:numCache>
                <c:formatCode>General</c:formatCode>
                <c:ptCount val="5"/>
                <c:pt idx="0">
                  <c:v>27.18</c:v>
                </c:pt>
                <c:pt idx="4">
                  <c:v>27.18</c:v>
                </c:pt>
              </c:numCache>
            </c:numRef>
          </c:val>
          <c:extLst>
            <c:ext xmlns:c16="http://schemas.microsoft.com/office/drawing/2014/chart" uri="{C3380CC4-5D6E-409C-BE32-E72D297353CC}">
              <c16:uniqueId val="{00000000-FC8D-4F00-B4F1-9FE980375567}"/>
            </c:ext>
          </c:extLst>
        </c:ser>
        <c:ser>
          <c:idx val="1"/>
          <c:order val="1"/>
          <c:tx>
            <c:strRef>
              <c:f>'PIV-004'!$AO$45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'PIV-004'!$AM$46:$AM$50</c:f>
              <c:strCache>
                <c:ptCount val="5"/>
                <c:pt idx="0">
                  <c:v>TRIM1</c:v>
                </c:pt>
                <c:pt idx="1">
                  <c:v>TRIM2</c:v>
                </c:pt>
                <c:pt idx="2">
                  <c:v>TRIM3</c:v>
                </c:pt>
                <c:pt idx="3">
                  <c:v>TRIM4</c:v>
                </c:pt>
                <c:pt idx="4">
                  <c:v>TOTAL</c:v>
                </c:pt>
              </c:strCache>
            </c:strRef>
          </c:cat>
          <c:val>
            <c:numRef>
              <c:f>'PIV-004'!$AO$46:$AO$50</c:f>
              <c:numCache>
                <c:formatCode>General</c:formatCode>
                <c:ptCount val="5"/>
                <c:pt idx="0">
                  <c:v>27.18</c:v>
                </c:pt>
                <c:pt idx="4">
                  <c:v>27.18</c:v>
                </c:pt>
              </c:numCache>
            </c:numRef>
          </c:val>
          <c:extLst>
            <c:ext xmlns:c16="http://schemas.microsoft.com/office/drawing/2014/chart" uri="{C3380CC4-5D6E-409C-BE32-E72D297353CC}">
              <c16:uniqueId val="{00000001-FC8D-4F00-B4F1-9FE980375567}"/>
            </c:ext>
          </c:extLst>
        </c:ser>
        <c:ser>
          <c:idx val="2"/>
          <c:order val="2"/>
          <c:tx>
            <c:strRef>
              <c:f>'PIV-004'!$AP$45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'PIV-004'!$AM$46:$AM$50</c:f>
              <c:strCache>
                <c:ptCount val="5"/>
                <c:pt idx="0">
                  <c:v>TRIM1</c:v>
                </c:pt>
                <c:pt idx="1">
                  <c:v>TRIM2</c:v>
                </c:pt>
                <c:pt idx="2">
                  <c:v>TRIM3</c:v>
                </c:pt>
                <c:pt idx="3">
                  <c:v>TRIM4</c:v>
                </c:pt>
                <c:pt idx="4">
                  <c:v>TOTAL</c:v>
                </c:pt>
              </c:strCache>
            </c:strRef>
          </c:cat>
          <c:val>
            <c:numRef>
              <c:f>'PIV-004'!$AP$46:$AP$50</c:f>
              <c:numCache>
                <c:formatCode>General</c:formatCode>
                <c:ptCount val="5"/>
                <c:pt idx="0">
                  <c:v>19.100000000000001</c:v>
                </c:pt>
                <c:pt idx="1">
                  <c:v>0</c:v>
                </c:pt>
                <c:pt idx="2">
                  <c:v>0</c:v>
                </c:pt>
                <c:pt idx="3">
                  <c:v>0</c:v>
                </c:pt>
                <c:pt idx="4">
                  <c:v>19.100000000000001</c:v>
                </c:pt>
              </c:numCache>
            </c:numRef>
          </c:val>
          <c:extLst>
            <c:ext xmlns:c16="http://schemas.microsoft.com/office/drawing/2014/chart" uri="{C3380CC4-5D6E-409C-BE32-E72D297353CC}">
              <c16:uniqueId val="{00000002-FC8D-4F00-B4F1-9FE980375567}"/>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'PIV-005'!$AS$47:$AS$52</c:f>
              <c:numCache>
                <c:formatCode>General</c:formatCode>
                <c:ptCount val="6"/>
                <c:pt idx="0">
                  <c:v>0</c:v>
                </c:pt>
                <c:pt idx="1">
                  <c:v>14</c:v>
                </c:pt>
                <c:pt idx="5">
                  <c:v>14</c:v>
                </c:pt>
              </c:numCache>
            </c:numRef>
          </c:val>
          <c:extLst>
            <c:ext xmlns:c16="http://schemas.microsoft.com/office/drawing/2014/chart" uri="{C3380CC4-5D6E-409C-BE32-E72D297353CC}">
              <c16:uniqueId val="{00000000-0320-4AEB-A13C-68B490F600D3}"/>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'PIV-005'!$AT$47:$AT$52</c:f>
              <c:numCache>
                <c:formatCode>General</c:formatCode>
                <c:ptCount val="6"/>
                <c:pt idx="0">
                  <c:v>0</c:v>
                </c:pt>
                <c:pt idx="1">
                  <c:v>14</c:v>
                </c:pt>
                <c:pt idx="5">
                  <c:v>14</c:v>
                </c:pt>
              </c:numCache>
            </c:numRef>
          </c:val>
          <c:extLst>
            <c:ext xmlns:c16="http://schemas.microsoft.com/office/drawing/2014/chart" uri="{C3380CC4-5D6E-409C-BE32-E72D297353CC}">
              <c16:uniqueId val="{00000001-0320-4AEB-A13C-68B490F600D3}"/>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'PIV-005'!$AU$47:$AU$52</c:f>
              <c:numCache>
                <c:formatCode>General</c:formatCode>
                <c:ptCount val="6"/>
                <c:pt idx="0">
                  <c:v>0</c:v>
                </c:pt>
                <c:pt idx="1">
                  <c:v>14</c:v>
                </c:pt>
                <c:pt idx="2">
                  <c:v>10</c:v>
                </c:pt>
                <c:pt idx="3">
                  <c:v>10</c:v>
                </c:pt>
                <c:pt idx="4">
                  <c:v>6</c:v>
                </c:pt>
                <c:pt idx="5">
                  <c:v>40</c:v>
                </c:pt>
              </c:numCache>
            </c:numRef>
          </c:val>
          <c:extLst>
            <c:ext xmlns:c16="http://schemas.microsoft.com/office/drawing/2014/chart" uri="{C3380CC4-5D6E-409C-BE32-E72D297353CC}">
              <c16:uniqueId val="{00000002-0320-4AEB-A13C-68B490F600D3}"/>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'PIV-005'!$AR$47:$AR$52</c:f>
              <c:strCache>
                <c:ptCount val="6"/>
                <c:pt idx="0">
                  <c:v>TRIM.</c:v>
                </c:pt>
                <c:pt idx="1">
                  <c:v>TRIM1</c:v>
                </c:pt>
                <c:pt idx="2">
                  <c:v>TRIM2</c:v>
                </c:pt>
                <c:pt idx="3">
                  <c:v>TRIM3</c:v>
                </c:pt>
                <c:pt idx="4">
                  <c:v>TRIM4</c:v>
                </c:pt>
                <c:pt idx="5">
                  <c:v>TOTAL</c:v>
                </c:pt>
              </c:strCache>
            </c:strRef>
          </c:cat>
          <c:val>
            <c:numRef>
              <c:f>'PIV-005'!$AV$47:$AV$52</c:f>
              <c:numCache>
                <c:formatCode>General</c:formatCode>
                <c:ptCount val="6"/>
              </c:numCache>
            </c:numRef>
          </c:val>
          <c:extLst>
            <c:ext xmlns:c16="http://schemas.microsoft.com/office/drawing/2014/chart" uri="{C3380CC4-5D6E-409C-BE32-E72D297353CC}">
              <c16:uniqueId val="{00000003-0320-4AEB-A13C-68B490F600D3}"/>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1.jpg"/><Relationship Id="rId5" Type="http://schemas.openxmlformats.org/officeDocument/2006/relationships/chart" Target="../charts/chart18.xml"/><Relationship Id="rId4"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image" Target="../media/image1.jpg"/><Relationship Id="rId5" Type="http://schemas.openxmlformats.org/officeDocument/2006/relationships/chart" Target="../charts/chart24.xml"/><Relationship Id="rId4"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jpg"/><Relationship Id="rId5" Type="http://schemas.openxmlformats.org/officeDocument/2006/relationships/chart" Target="../charts/chart28.xml"/><Relationship Id="rId4"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chart" Target="../charts/chart39.xml"/><Relationship Id="rId1" Type="http://schemas.openxmlformats.org/officeDocument/2006/relationships/image" Target="../media/image1.jp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0.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chart" Target="../charts/chart41.xml"/><Relationship Id="rId1" Type="http://schemas.openxmlformats.org/officeDocument/2006/relationships/image" Target="../media/image1.jpg"/><Relationship Id="rId4" Type="http://schemas.openxmlformats.org/officeDocument/2006/relationships/image" Target="../media/image8.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9525</xdr:colOff>
      <xdr:row>41</xdr:row>
      <xdr:rowOff>57151</xdr:rowOff>
    </xdr:from>
    <xdr:to>
      <xdr:col>25</xdr:col>
      <xdr:colOff>209549</xdr:colOff>
      <xdr:row>43</xdr:row>
      <xdr:rowOff>1381125</xdr:rowOff>
    </xdr:to>
    <xdr:graphicFrame macro="">
      <xdr:nvGraphicFramePr>
        <xdr:cNvPr id="3" name="Gráfico 2">
          <a:extLst>
            <a:ext uri="{FF2B5EF4-FFF2-40B4-BE49-F238E27FC236}">
              <a16:creationId xmlns:a16="http://schemas.microsoft.com/office/drawing/2014/main" id="{00000000-0008-0000-0100-000003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xdr:from>
      <xdr:col>7</xdr:col>
      <xdr:colOff>123825</xdr:colOff>
      <xdr:row>44</xdr:row>
      <xdr:rowOff>47625</xdr:rowOff>
    </xdr:from>
    <xdr:to>
      <xdr:col>18</xdr:col>
      <xdr:colOff>85725</xdr:colOff>
      <xdr:row>50</xdr:row>
      <xdr:rowOff>1190625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047751" y="238125"/>
          <a:ext cx="933450" cy="866775"/>
        </a:xfrm>
        <a:prstGeom prst="rect">
          <a:avLst/>
        </a:prstGeom>
        <a:noFill/>
      </xdr:spPr>
    </xdr:pic>
    <xdr:clientData fLocksWithSheet="0"/>
  </xdr:oneCellAnchor>
  <xdr:twoCellAnchor>
    <xdr:from>
      <xdr:col>2</xdr:col>
      <xdr:colOff>83003</xdr:colOff>
      <xdr:row>49</xdr:row>
      <xdr:rowOff>88445</xdr:rowOff>
    </xdr:from>
    <xdr:to>
      <xdr:col>26</xdr:col>
      <xdr:colOff>238125</xdr:colOff>
      <xdr:row>57</xdr:row>
      <xdr:rowOff>163285</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361950" y="180975"/>
          <a:ext cx="942975" cy="923925"/>
        </a:xfrm>
        <a:prstGeom prst="rect">
          <a:avLst/>
        </a:prstGeom>
        <a:noFill/>
      </xdr:spPr>
    </xdr:pic>
    <xdr:clientData fLocksWithSheet="0"/>
  </xdr:oneCellAnchor>
  <xdr:twoCellAnchor>
    <xdr:from>
      <xdr:col>7</xdr:col>
      <xdr:colOff>178593</xdr:colOff>
      <xdr:row>46</xdr:row>
      <xdr:rowOff>71438</xdr:rowOff>
    </xdr:from>
    <xdr:to>
      <xdr:col>22</xdr:col>
      <xdr:colOff>333374</xdr:colOff>
      <xdr:row>51</xdr:row>
      <xdr:rowOff>357188</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923925</xdr:colOff>
      <xdr:row>46</xdr:row>
      <xdr:rowOff>0</xdr:rowOff>
    </xdr:from>
    <xdr:to>
      <xdr:col>20</xdr:col>
      <xdr:colOff>209550</xdr:colOff>
      <xdr:row>51</xdr:row>
      <xdr:rowOff>2371725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1171575" y="12773025"/>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9</xdr:col>
      <xdr:colOff>523874</xdr:colOff>
      <xdr:row>53</xdr:row>
      <xdr:rowOff>133350</xdr:rowOff>
    </xdr:from>
    <xdr:to>
      <xdr:col>15</xdr:col>
      <xdr:colOff>142874</xdr:colOff>
      <xdr:row>54</xdr:row>
      <xdr:rowOff>76200</xdr:rowOff>
    </xdr:to>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3895724" y="12763500"/>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19</xdr:col>
      <xdr:colOff>168088</xdr:colOff>
      <xdr:row>53</xdr:row>
      <xdr:rowOff>131669</xdr:rowOff>
    </xdr:from>
    <xdr:to>
      <xdr:col>23</xdr:col>
      <xdr:colOff>273984</xdr:colOff>
      <xdr:row>54</xdr:row>
      <xdr:rowOff>64994</xdr:rowOff>
    </xdr:to>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6578413" y="12761819"/>
          <a:ext cx="1420346"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xdr:from>
      <xdr:col>8</xdr:col>
      <xdr:colOff>895350</xdr:colOff>
      <xdr:row>54</xdr:row>
      <xdr:rowOff>76200</xdr:rowOff>
    </xdr:from>
    <xdr:to>
      <xdr:col>17</xdr:col>
      <xdr:colOff>9524</xdr:colOff>
      <xdr:row>55</xdr:row>
      <xdr:rowOff>1081709</xdr:rowOff>
    </xdr:to>
    <xdr:graphicFrame macro="">
      <xdr:nvGraphicFramePr>
        <xdr:cNvPr id="7" name="Gráfico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22411</xdr:colOff>
      <xdr:row>54</xdr:row>
      <xdr:rowOff>67235</xdr:rowOff>
    </xdr:from>
    <xdr:to>
      <xdr:col>25</xdr:col>
      <xdr:colOff>212350</xdr:colOff>
      <xdr:row>55</xdr:row>
      <xdr:rowOff>1072744</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219075</xdr:colOff>
      <xdr:row>54</xdr:row>
      <xdr:rowOff>66675</xdr:rowOff>
    </xdr:from>
    <xdr:to>
      <xdr:col>26</xdr:col>
      <xdr:colOff>2409264</xdr:colOff>
      <xdr:row>55</xdr:row>
      <xdr:rowOff>1072184</xdr:rowOff>
    </xdr:to>
    <xdr:graphicFrame macro="">
      <xdr:nvGraphicFramePr>
        <xdr:cNvPr id="9" name="Grá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371475</xdr:colOff>
      <xdr:row>53</xdr:row>
      <xdr:rowOff>133350</xdr:rowOff>
    </xdr:from>
    <xdr:to>
      <xdr:col>26</xdr:col>
      <xdr:colOff>1781175</xdr:colOff>
      <xdr:row>54</xdr:row>
      <xdr:rowOff>66675</xdr:rowOff>
    </xdr:to>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9210675" y="127635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CUARTO TRIMESTRE</a:t>
          </a:r>
        </a:p>
        <a:p>
          <a:pPr algn="ctr"/>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1" cy="939521"/>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1" cy="939521"/>
        </a:xfrm>
        <a:prstGeom prst="rect">
          <a:avLst/>
        </a:prstGeom>
      </xdr:spPr>
    </xdr:pic>
    <xdr:clientData/>
  </xdr:oneCellAnchor>
  <xdr:twoCellAnchor>
    <xdr:from>
      <xdr:col>8</xdr:col>
      <xdr:colOff>409574</xdr:colOff>
      <xdr:row>46</xdr:row>
      <xdr:rowOff>109537</xdr:rowOff>
    </xdr:from>
    <xdr:to>
      <xdr:col>20</xdr:col>
      <xdr:colOff>352425</xdr:colOff>
      <xdr:row>58</xdr:row>
      <xdr:rowOff>123825</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00000000-0008-0000-1300-000003000000}"/>
            </a:ext>
          </a:extLst>
        </xdr:cNvPr>
        <xdr:cNvCxnSpPr/>
      </xdr:nvCxnSpPr>
      <xdr:spPr>
        <a:xfrm>
          <a:off x="2481262" y="4955381"/>
          <a:ext cx="248364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417386</xdr:colOff>
      <xdr:row>46</xdr:row>
      <xdr:rowOff>96320</xdr:rowOff>
    </xdr:from>
    <xdr:to>
      <xdr:col>20</xdr:col>
      <xdr:colOff>171235</xdr:colOff>
      <xdr:row>58</xdr:row>
      <xdr:rowOff>85618</xdr:rowOff>
    </xdr:to>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9524</xdr:rowOff>
    </xdr:from>
    <xdr:ext cx="951768" cy="936265"/>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1768" cy="936265"/>
        </a:xfrm>
        <a:prstGeom prst="rect">
          <a:avLst/>
        </a:prstGeom>
      </xdr:spPr>
    </xdr:pic>
    <xdr:clientData/>
  </xdr:one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1495425" y="10239375"/>
          <a:ext cx="666750"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9</xdr:col>
      <xdr:colOff>523874</xdr:colOff>
      <xdr:row>53</xdr:row>
      <xdr:rowOff>133350</xdr:rowOff>
    </xdr:from>
    <xdr:to>
      <xdr:col>15</xdr:col>
      <xdr:colOff>142874</xdr:colOff>
      <xdr:row>54</xdr:row>
      <xdr:rowOff>76200</xdr:rowOff>
    </xdr:to>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2476499" y="10229850"/>
          <a:ext cx="1381125" cy="13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19</xdr:col>
      <xdr:colOff>168088</xdr:colOff>
      <xdr:row>53</xdr:row>
      <xdr:rowOff>131669</xdr:rowOff>
    </xdr:from>
    <xdr:to>
      <xdr:col>23</xdr:col>
      <xdr:colOff>273984</xdr:colOff>
      <xdr:row>54</xdr:row>
      <xdr:rowOff>64994</xdr:rowOff>
    </xdr:to>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4873438" y="10228169"/>
          <a:ext cx="1067921"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xdr:from>
      <xdr:col>8</xdr:col>
      <xdr:colOff>895350</xdr:colOff>
      <xdr:row>54</xdr:row>
      <xdr:rowOff>76200</xdr:rowOff>
    </xdr:from>
    <xdr:to>
      <xdr:col>17</xdr:col>
      <xdr:colOff>9524</xdr:colOff>
      <xdr:row>55</xdr:row>
      <xdr:rowOff>1081709</xdr:rowOff>
    </xdr:to>
    <xdr:graphicFrame macro="">
      <xdr:nvGraphicFramePr>
        <xdr:cNvPr id="7" name="Gráfico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22411</xdr:colOff>
      <xdr:row>54</xdr:row>
      <xdr:rowOff>67235</xdr:rowOff>
    </xdr:from>
    <xdr:to>
      <xdr:col>25</xdr:col>
      <xdr:colOff>212350</xdr:colOff>
      <xdr:row>55</xdr:row>
      <xdr:rowOff>1072744</xdr:rowOff>
    </xdr:to>
    <xdr:graphicFrame macro="">
      <xdr:nvGraphicFramePr>
        <xdr:cNvPr id="8" name="Gráfico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219075</xdr:colOff>
      <xdr:row>54</xdr:row>
      <xdr:rowOff>66675</xdr:rowOff>
    </xdr:from>
    <xdr:to>
      <xdr:col>26</xdr:col>
      <xdr:colOff>2409264</xdr:colOff>
      <xdr:row>55</xdr:row>
      <xdr:rowOff>1072184</xdr:rowOff>
    </xdr:to>
    <xdr:graphicFrame macro="">
      <xdr:nvGraphicFramePr>
        <xdr:cNvPr id="9" name="Gráfico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371475</xdr:colOff>
      <xdr:row>53</xdr:row>
      <xdr:rowOff>133350</xdr:rowOff>
    </xdr:from>
    <xdr:to>
      <xdr:col>26</xdr:col>
      <xdr:colOff>1781175</xdr:colOff>
      <xdr:row>54</xdr:row>
      <xdr:rowOff>66675</xdr:rowOff>
    </xdr:to>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6686550" y="10229850"/>
          <a:ext cx="0"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CUARTO TRIMESTRE</a:t>
          </a:r>
        </a:p>
        <a:p>
          <a:pPr algn="ctr"/>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1495425" y="10239375"/>
          <a:ext cx="666750"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9</xdr:col>
      <xdr:colOff>523874</xdr:colOff>
      <xdr:row>53</xdr:row>
      <xdr:rowOff>133350</xdr:rowOff>
    </xdr:from>
    <xdr:to>
      <xdr:col>15</xdr:col>
      <xdr:colOff>142874</xdr:colOff>
      <xdr:row>54</xdr:row>
      <xdr:rowOff>76200</xdr:rowOff>
    </xdr:to>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2476499" y="10229850"/>
          <a:ext cx="1381125" cy="13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19</xdr:col>
      <xdr:colOff>168088</xdr:colOff>
      <xdr:row>53</xdr:row>
      <xdr:rowOff>131669</xdr:rowOff>
    </xdr:from>
    <xdr:to>
      <xdr:col>23</xdr:col>
      <xdr:colOff>273984</xdr:colOff>
      <xdr:row>54</xdr:row>
      <xdr:rowOff>64994</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4873438" y="10228169"/>
          <a:ext cx="1067921"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xdr:from>
      <xdr:col>8</xdr:col>
      <xdr:colOff>895350</xdr:colOff>
      <xdr:row>54</xdr:row>
      <xdr:rowOff>76200</xdr:rowOff>
    </xdr:from>
    <xdr:to>
      <xdr:col>17</xdr:col>
      <xdr:colOff>9524</xdr:colOff>
      <xdr:row>55</xdr:row>
      <xdr:rowOff>1081709</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22411</xdr:colOff>
      <xdr:row>54</xdr:row>
      <xdr:rowOff>67235</xdr:rowOff>
    </xdr:from>
    <xdr:to>
      <xdr:col>25</xdr:col>
      <xdr:colOff>212350</xdr:colOff>
      <xdr:row>55</xdr:row>
      <xdr:rowOff>1072744</xdr:rowOff>
    </xdr:to>
    <xdr:graphicFrame macro="">
      <xdr:nvGraphicFramePr>
        <xdr:cNvPr id="8" name="Gráfico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219075</xdr:colOff>
      <xdr:row>54</xdr:row>
      <xdr:rowOff>66675</xdr:rowOff>
    </xdr:from>
    <xdr:to>
      <xdr:col>26</xdr:col>
      <xdr:colOff>2409264</xdr:colOff>
      <xdr:row>55</xdr:row>
      <xdr:rowOff>1072184</xdr:rowOff>
    </xdr:to>
    <xdr:graphicFrame macro="">
      <xdr:nvGraphicFramePr>
        <xdr:cNvPr id="9" name="Gráfico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371475</xdr:colOff>
      <xdr:row>53</xdr:row>
      <xdr:rowOff>133350</xdr:rowOff>
    </xdr:from>
    <xdr:to>
      <xdr:col>26</xdr:col>
      <xdr:colOff>1781175</xdr:colOff>
      <xdr:row>54</xdr:row>
      <xdr:rowOff>66675</xdr:rowOff>
    </xdr:to>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6686550" y="10229850"/>
          <a:ext cx="0"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CUARTO TRIMESTRE</a:t>
          </a:r>
        </a:p>
        <a:p>
          <a:pPr algn="ctr"/>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44823</xdr:colOff>
      <xdr:row>44</xdr:row>
      <xdr:rowOff>403412</xdr:rowOff>
    </xdr:from>
    <xdr:to>
      <xdr:col>26</xdr:col>
      <xdr:colOff>98866</xdr:colOff>
      <xdr:row>50</xdr:row>
      <xdr:rowOff>347383</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76200</xdr:colOff>
      <xdr:row>44</xdr:row>
      <xdr:rowOff>47625</xdr:rowOff>
    </xdr:from>
    <xdr:to>
      <xdr:col>26</xdr:col>
      <xdr:colOff>38100</xdr:colOff>
      <xdr:row>56</xdr:row>
      <xdr:rowOff>152400</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76200</xdr:colOff>
      <xdr:row>44</xdr:row>
      <xdr:rowOff>47625</xdr:rowOff>
    </xdr:from>
    <xdr:to>
      <xdr:col>26</xdr:col>
      <xdr:colOff>38100</xdr:colOff>
      <xdr:row>56</xdr:row>
      <xdr:rowOff>152400</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4</xdr:col>
      <xdr:colOff>100011</xdr:colOff>
      <xdr:row>43</xdr:row>
      <xdr:rowOff>76201</xdr:rowOff>
    </xdr:from>
    <xdr:to>
      <xdr:col>24</xdr:col>
      <xdr:colOff>323849</xdr:colOff>
      <xdr:row>55</xdr:row>
      <xdr:rowOff>57151</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0</xdr:colOff>
      <xdr:row>44</xdr:row>
      <xdr:rowOff>47625</xdr:rowOff>
    </xdr:from>
    <xdr:to>
      <xdr:col>22</xdr:col>
      <xdr:colOff>85725</xdr:colOff>
      <xdr:row>50</xdr:row>
      <xdr:rowOff>219075</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104775</xdr:colOff>
      <xdr:row>44</xdr:row>
      <xdr:rowOff>47624</xdr:rowOff>
    </xdr:from>
    <xdr:to>
      <xdr:col>24</xdr:col>
      <xdr:colOff>190500</xdr:colOff>
      <xdr:row>52</xdr:row>
      <xdr:rowOff>238125</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51768" cy="936265"/>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1768" cy="936265"/>
        </a:xfrm>
        <a:prstGeom prst="rect">
          <a:avLst/>
        </a:prstGeom>
      </xdr:spPr>
    </xdr:pic>
    <xdr:clientData/>
  </xdr:oneCellAnchor>
  <xdr:twoCellAnchor>
    <xdr:from>
      <xdr:col>7</xdr:col>
      <xdr:colOff>923925</xdr:colOff>
      <xdr:row>44</xdr:row>
      <xdr:rowOff>66675</xdr:rowOff>
    </xdr:from>
    <xdr:to>
      <xdr:col>18</xdr:col>
      <xdr:colOff>134938</xdr:colOff>
      <xdr:row>48</xdr:row>
      <xdr:rowOff>222250</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600075</xdr:colOff>
      <xdr:row>44</xdr:row>
      <xdr:rowOff>66674</xdr:rowOff>
    </xdr:from>
    <xdr:to>
      <xdr:col>20</xdr:col>
      <xdr:colOff>38100</xdr:colOff>
      <xdr:row>51</xdr:row>
      <xdr:rowOff>133349</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1" cy="939521"/>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1" cy="939521"/>
        </a:xfrm>
        <a:prstGeom prst="rect">
          <a:avLst/>
        </a:prstGeom>
      </xdr:spPr>
    </xdr:pic>
    <xdr:clientData/>
  </xdr:oneCellAnchor>
  <xdr:twoCellAnchor>
    <xdr:from>
      <xdr:col>2</xdr:col>
      <xdr:colOff>57979</xdr:colOff>
      <xdr:row>48</xdr:row>
      <xdr:rowOff>24848</xdr:rowOff>
    </xdr:from>
    <xdr:to>
      <xdr:col>26</xdr:col>
      <xdr:colOff>265043</xdr:colOff>
      <xdr:row>60</xdr:row>
      <xdr:rowOff>165652</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114300</xdr:colOff>
      <xdr:row>1</xdr:row>
      <xdr:rowOff>9524</xdr:rowOff>
    </xdr:from>
    <xdr:ext cx="946438" cy="937597"/>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6438" cy="937597"/>
        </a:xfrm>
        <a:prstGeom prst="rect">
          <a:avLst/>
        </a:prstGeom>
      </xdr:spPr>
    </xdr:pic>
    <xdr:clientData/>
  </xdr:oneCellAnchor>
  <xdr:twoCellAnchor>
    <xdr:from>
      <xdr:col>4</xdr:col>
      <xdr:colOff>133351</xdr:colOff>
      <xdr:row>46</xdr:row>
      <xdr:rowOff>28575</xdr:rowOff>
    </xdr:from>
    <xdr:to>
      <xdr:col>25</xdr:col>
      <xdr:colOff>228600</xdr:colOff>
      <xdr:row>54</xdr:row>
      <xdr:rowOff>266700</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2</xdr:col>
      <xdr:colOff>120650</xdr:colOff>
      <xdr:row>1</xdr:row>
      <xdr:rowOff>66674</xdr:rowOff>
    </xdr:from>
    <xdr:ext cx="867834" cy="857251"/>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257174"/>
          <a:ext cx="867834" cy="857251"/>
        </a:xfrm>
        <a:prstGeom prst="rect">
          <a:avLst/>
        </a:prstGeom>
      </xdr:spPr>
    </xdr:pic>
    <xdr:clientData/>
  </xdr:oneCellAnchor>
  <xdr:twoCellAnchor>
    <xdr:from>
      <xdr:col>2</xdr:col>
      <xdr:colOff>0</xdr:colOff>
      <xdr:row>54</xdr:row>
      <xdr:rowOff>0</xdr:rowOff>
    </xdr:from>
    <xdr:to>
      <xdr:col>26</xdr:col>
      <xdr:colOff>314325</xdr:colOff>
      <xdr:row>66</xdr:row>
      <xdr:rowOff>171450</xdr:rowOff>
    </xdr:to>
    <xdr:graphicFrame macro="">
      <xdr:nvGraphicFramePr>
        <xdr:cNvPr id="3" name="Gráfico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34</xdr:col>
      <xdr:colOff>0</xdr:colOff>
      <xdr:row>38</xdr:row>
      <xdr:rowOff>0</xdr:rowOff>
    </xdr:from>
    <xdr:ext cx="9525" cy="9525"/>
    <xdr:pic>
      <xdr:nvPicPr>
        <xdr:cNvPr id="4" name="Imagen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201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100-000005000000}"/>
                </a:ext>
              </a:extLst>
            </xdr:cNvPr>
            <xdr:cNvSpPr txBox="1"/>
          </xdr:nvSpPr>
          <xdr:spPr>
            <a:xfrm>
              <a:off x="2473326" y="490960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2473326" y="490960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20100" y="838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196851</xdr:colOff>
      <xdr:row>37</xdr:row>
      <xdr:rowOff>895350</xdr:rowOff>
    </xdr:from>
    <xdr:ext cx="2243206" cy="2110845"/>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4"/>
        <a:stretch>
          <a:fillRect/>
        </a:stretch>
      </xdr:blipFill>
      <xdr:spPr>
        <a:xfrm>
          <a:off x="3911601" y="7239000"/>
          <a:ext cx="2243206" cy="2110845"/>
        </a:xfrm>
        <a:prstGeom prst="rect">
          <a:avLst/>
        </a:prstGeom>
      </xdr:spPr>
    </xdr:pic>
    <xdr:clientData/>
  </xdr:oneCellAnchor>
  <xdr:oneCellAnchor>
    <xdr:from>
      <xdr:col>16</xdr:col>
      <xdr:colOff>31750</xdr:colOff>
      <xdr:row>38</xdr:row>
      <xdr:rowOff>933450</xdr:rowOff>
    </xdr:from>
    <xdr:ext cx="2225674" cy="2086350"/>
    <xdr:pic>
      <xdr:nvPicPr>
        <xdr:cNvPr id="8" name="Imagen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a:stretch>
          <a:fillRect/>
        </a:stretch>
      </xdr:blipFill>
      <xdr:spPr>
        <a:xfrm>
          <a:off x="3994150" y="7429500"/>
          <a:ext cx="2225674" cy="2086350"/>
        </a:xfrm>
        <a:prstGeom prst="rect">
          <a:avLst/>
        </a:prstGeom>
      </xdr:spPr>
    </xdr:pic>
    <xdr:clientData/>
  </xdr:oneCellAnchor>
  <xdr:oneCellAnchor>
    <xdr:from>
      <xdr:col>15</xdr:col>
      <xdr:colOff>31749</xdr:colOff>
      <xdr:row>39</xdr:row>
      <xdr:rowOff>920751</xdr:rowOff>
    </xdr:from>
    <xdr:ext cx="2225928" cy="2056868"/>
    <xdr:pic>
      <xdr:nvPicPr>
        <xdr:cNvPr id="9" name="Imagen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a:stretch>
          <a:fillRect/>
        </a:stretch>
      </xdr:blipFill>
      <xdr:spPr>
        <a:xfrm>
          <a:off x="3746499" y="7616826"/>
          <a:ext cx="2225928" cy="205686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6</xdr:col>
      <xdr:colOff>177800</xdr:colOff>
      <xdr:row>3</xdr:row>
      <xdr:rowOff>114300</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247649"/>
          <a:ext cx="939800"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171450</xdr:colOff>
      <xdr:row>25</xdr:row>
      <xdr:rowOff>9525</xdr:rowOff>
    </xdr:from>
    <xdr:ext cx="74676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200-000004000000}"/>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𝑡𝑟𝑎𝑏𝑎𝑗𝑜𝑠</m:t>
                          </m:r>
                          <m:r>
                            <a:rPr lang="es-MX" sz="1800" b="0" i="1">
                              <a:latin typeface="Cambria Math" panose="02040503050406030204" pitchFamily="18" charset="0"/>
                            </a:rPr>
                            <m:t> </m:t>
                          </m:r>
                          <m:r>
                            <a:rPr lang="es-MX" sz="1800" b="0" i="1">
                              <a:latin typeface="Cambria Math" panose="02040503050406030204" pitchFamily="18" charset="0"/>
                            </a:rPr>
                            <m:t>𝑛𝑜</m:t>
                          </m:r>
                          <m:r>
                            <a:rPr lang="es-MX" sz="1800" b="0" i="1">
                              <a:latin typeface="Cambria Math" panose="02040503050406030204" pitchFamily="18" charset="0"/>
                            </a:rPr>
                            <m:t> </m:t>
                          </m:r>
                          <m:r>
                            <a:rPr lang="es-MX" sz="1800" b="0" i="1">
                              <a:latin typeface="Cambria Math" panose="02040503050406030204" pitchFamily="18" charset="0"/>
                            </a:rPr>
                            <m:t>𝑐𝑜𝑛𝑓𝑜𝑟𝑚𝑒𝑠</m:t>
                          </m:r>
                          <m:r>
                            <a:rPr lang="es-MX" sz="1800" b="0" i="1">
                              <a:latin typeface="Cambria Math" panose="02040503050406030204" pitchFamily="18" charset="0"/>
                            </a:rPr>
                            <m:t> </m:t>
                          </m:r>
                          <m:r>
                            <a:rPr lang="es-MX" sz="1800" b="0" i="1">
                              <a:latin typeface="Cambria Math" panose="02040503050406030204" pitchFamily="18" charset="0"/>
                            </a:rPr>
                            <m:t>𝑟𝑒𝑎𝑙𝑖𝑧𝑎𝑑𝑜𝑠</m:t>
                          </m:r>
                          <m:r>
                            <a:rPr lang="es-MX" sz="1800" b="0" i="1">
                              <a:latin typeface="Cambria Math" panose="02040503050406030204" pitchFamily="18" charset="0"/>
                            </a:rPr>
                            <m:t> </m:t>
                          </m:r>
                          <m:r>
                            <a:rPr lang="es-MX" sz="1800" b="0" i="1">
                              <a:latin typeface="Cambria Math" panose="02040503050406030204" pitchFamily="18" charset="0"/>
                            </a:rPr>
                            <m:t>𝑠𝑜𝑏𝑟𝑒</m:t>
                          </m:r>
                          <m:r>
                            <a:rPr lang="es-MX" sz="1800" b="0" i="1">
                              <a:latin typeface="Cambria Math" panose="02040503050406030204" pitchFamily="18" charset="0"/>
                            </a:rPr>
                            <m:t> </m:t>
                          </m:r>
                          <m:r>
                            <a:rPr lang="es-MX" sz="1800" b="0" i="1">
                              <a:latin typeface="Cambria Math" panose="02040503050406030204" pitchFamily="18" charset="0"/>
                            </a:rPr>
                            <m:t>𝑙𝑜𝑠</m:t>
                          </m:r>
                          <m:r>
                            <a:rPr lang="es-MX" sz="1800" b="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981325" y="641032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𝑑𝑒 </a:t>
              </a:r>
              <a:r>
                <a:rPr lang="es-MX" sz="1800" b="0" i="0">
                  <a:latin typeface="Cambria Math" panose="02040503050406030204" pitchFamily="18" charset="0"/>
                </a:rPr>
                <a:t>𝑡𝑟𝑎𝑏𝑎𝑗𝑜𝑠 𝑛𝑜 𝑐𝑜𝑛𝑓𝑜𝑟𝑚𝑒𝑠 𝑟𝑒𝑎𝑙𝑖𝑧𝑎𝑑𝑜𝑠 𝑠𝑜𝑏𝑟𝑒 𝑙𝑜𝑠 𝑖𝑛𝑓𝑜𝑟𝑚𝑒𝑠 𝑒𝑚𝑖𝑡𝑖𝑑𝑜𝑠</a:t>
              </a:r>
              <a:r>
                <a:rPr lang="es-CO" sz="1800" b="0" i="0">
                  <a:latin typeface="Cambria Math" panose="02040503050406030204" pitchFamily="18" charset="0"/>
                </a:rPr>
                <a:t>)/(</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12</xdr:col>
      <xdr:colOff>304799</xdr:colOff>
      <xdr:row>37</xdr:row>
      <xdr:rowOff>552450</xdr:rowOff>
    </xdr:from>
    <xdr:to>
      <xdr:col>24</xdr:col>
      <xdr:colOff>323155</xdr:colOff>
      <xdr:row>37</xdr:row>
      <xdr:rowOff>2752726</xdr:rowOff>
    </xdr:to>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3"/>
        <a:srcRect l="7010" t="37692" r="48279" b="16142"/>
        <a:stretch/>
      </xdr:blipFill>
      <xdr:spPr>
        <a:xfrm>
          <a:off x="5857874" y="12058650"/>
          <a:ext cx="3790256" cy="220027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38</xdr:row>
      <xdr:rowOff>0</xdr:rowOff>
    </xdr:from>
    <xdr:to>
      <xdr:col>32</xdr:col>
      <xdr:colOff>9525</xdr:colOff>
      <xdr:row>38</xdr:row>
      <xdr:rowOff>9525</xdr:rowOff>
    </xdr:to>
    <xdr:pic>
      <xdr:nvPicPr>
        <xdr:cNvPr id="5" name="Imagen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15750"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146050</xdr:colOff>
      <xdr:row>38</xdr:row>
      <xdr:rowOff>561106</xdr:rowOff>
    </xdr:from>
    <xdr:to>
      <xdr:col>15</xdr:col>
      <xdr:colOff>160401</xdr:colOff>
      <xdr:row>38</xdr:row>
      <xdr:rowOff>2606085</xdr:rowOff>
    </xdr:to>
    <xdr:pic>
      <xdr:nvPicPr>
        <xdr:cNvPr id="6" name="Imagen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a:stretch>
          <a:fillRect/>
        </a:stretch>
      </xdr:blipFill>
      <xdr:spPr>
        <a:xfrm>
          <a:off x="5175250" y="11333881"/>
          <a:ext cx="5034026" cy="2044979"/>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104775</xdr:colOff>
      <xdr:row>42</xdr:row>
      <xdr:rowOff>166687</xdr:rowOff>
    </xdr:from>
    <xdr:to>
      <xdr:col>22</xdr:col>
      <xdr:colOff>38100</xdr:colOff>
      <xdr:row>54</xdr:row>
      <xdr:rowOff>161925</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538162</xdr:colOff>
      <xdr:row>42</xdr:row>
      <xdr:rowOff>128587</xdr:rowOff>
    </xdr:from>
    <xdr:to>
      <xdr:col>19</xdr:col>
      <xdr:colOff>328612</xdr:colOff>
      <xdr:row>54</xdr:row>
      <xdr:rowOff>14287</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209550</xdr:colOff>
      <xdr:row>42</xdr:row>
      <xdr:rowOff>133349</xdr:rowOff>
    </xdr:from>
    <xdr:to>
      <xdr:col>21</xdr:col>
      <xdr:colOff>219075</xdr:colOff>
      <xdr:row>54</xdr:row>
      <xdr:rowOff>90486</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945" cy="937221"/>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118242</xdr:colOff>
      <xdr:row>42</xdr:row>
      <xdr:rowOff>44011</xdr:rowOff>
    </xdr:from>
    <xdr:to>
      <xdr:col>21</xdr:col>
      <xdr:colOff>105104</xdr:colOff>
      <xdr:row>54</xdr:row>
      <xdr:rowOff>72259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1" cy="939521"/>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1" cy="939521"/>
        </a:xfrm>
        <a:prstGeom prst="rect">
          <a:avLst/>
        </a:prstGeom>
      </xdr:spPr>
    </xdr:pic>
    <xdr:clientData/>
  </xdr:oneCellAnchor>
  <xdr:twoCellAnchor>
    <xdr:from>
      <xdr:col>2</xdr:col>
      <xdr:colOff>0</xdr:colOff>
      <xdr:row>46</xdr:row>
      <xdr:rowOff>0</xdr:rowOff>
    </xdr:from>
    <xdr:to>
      <xdr:col>26</xdr:col>
      <xdr:colOff>255910</xdr:colOff>
      <xdr:row>59</xdr:row>
      <xdr:rowOff>7013</xdr:rowOff>
    </xdr:to>
    <xdr:graphicFrame macro="">
      <xdr:nvGraphicFramePr>
        <xdr:cNvPr id="3" name="2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1</xdr:col>
      <xdr:colOff>114300</xdr:colOff>
      <xdr:row>1</xdr:row>
      <xdr:rowOff>9524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22350" cy="825501"/>
        </a:xfrm>
        <a:prstGeom prst="rect">
          <a:avLst/>
        </a:prstGeom>
      </xdr:spPr>
    </xdr:pic>
    <xdr:clientData/>
  </xdr:oneCellAnchor>
  <xdr:twoCellAnchor>
    <xdr:from>
      <xdr:col>2</xdr:col>
      <xdr:colOff>0</xdr:colOff>
      <xdr:row>44</xdr:row>
      <xdr:rowOff>15477</xdr:rowOff>
    </xdr:from>
    <xdr:to>
      <xdr:col>26</xdr:col>
      <xdr:colOff>250030</xdr:colOff>
      <xdr:row>57</xdr:row>
      <xdr:rowOff>95250</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3</xdr:col>
      <xdr:colOff>123825</xdr:colOff>
      <xdr:row>3</xdr:row>
      <xdr:rowOff>85726</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xdr:from>
      <xdr:col>2</xdr:col>
      <xdr:colOff>8467</xdr:colOff>
      <xdr:row>46</xdr:row>
      <xdr:rowOff>46566</xdr:rowOff>
    </xdr:from>
    <xdr:to>
      <xdr:col>26</xdr:col>
      <xdr:colOff>262467</xdr:colOff>
      <xdr:row>58</xdr:row>
      <xdr:rowOff>71967</xdr:rowOff>
    </xdr:to>
    <xdr:graphicFrame macro="">
      <xdr:nvGraphicFramePr>
        <xdr:cNvPr id="3" name="Gráfico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1</xdr:col>
      <xdr:colOff>114300</xdr:colOff>
      <xdr:row>1</xdr:row>
      <xdr:rowOff>9524</xdr:rowOff>
    </xdr:from>
    <xdr:ext cx="995891" cy="867833"/>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95891" cy="86783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114300</xdr:colOff>
      <xdr:row>1</xdr:row>
      <xdr:rowOff>9524</xdr:rowOff>
    </xdr:from>
    <xdr:ext cx="946438" cy="937597"/>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6438" cy="937597"/>
        </a:xfrm>
        <a:prstGeom prst="rect">
          <a:avLst/>
        </a:prstGeom>
      </xdr:spPr>
    </xdr:pic>
    <xdr:clientData/>
  </xdr:oneCellAnchor>
  <xdr:twoCellAnchor>
    <xdr:from>
      <xdr:col>5</xdr:col>
      <xdr:colOff>173181</xdr:colOff>
      <xdr:row>45</xdr:row>
      <xdr:rowOff>48490</xdr:rowOff>
    </xdr:from>
    <xdr:to>
      <xdr:col>24</xdr:col>
      <xdr:colOff>173181</xdr:colOff>
      <xdr:row>51</xdr:row>
      <xdr:rowOff>155863</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1</xdr:col>
      <xdr:colOff>104775</xdr:colOff>
      <xdr:row>1</xdr:row>
      <xdr:rowOff>9525</xdr:rowOff>
    </xdr:from>
    <xdr:ext cx="838200" cy="838200"/>
    <xdr:pic>
      <xdr:nvPicPr>
        <xdr:cNvPr id="2" name="Imagen 4">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oneCellAnchor>
  <xdr:twoCellAnchor>
    <xdr:from>
      <xdr:col>2</xdr:col>
      <xdr:colOff>9525</xdr:colOff>
      <xdr:row>46</xdr:row>
      <xdr:rowOff>9525</xdr:rowOff>
    </xdr:from>
    <xdr:to>
      <xdr:col>26</xdr:col>
      <xdr:colOff>266700</xdr:colOff>
      <xdr:row>52</xdr:row>
      <xdr:rowOff>1247775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0</xdr:colOff>
      <xdr:row>45</xdr:row>
      <xdr:rowOff>9524</xdr:rowOff>
    </xdr:from>
    <xdr:to>
      <xdr:col>26</xdr:col>
      <xdr:colOff>247650</xdr:colOff>
      <xdr:row>50</xdr:row>
      <xdr:rowOff>1228725</xdr:rowOff>
    </xdr:to>
    <xdr:graphicFrame macro="">
      <xdr:nvGraphicFramePr>
        <xdr:cNvPr id="3" name="Gráfico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1</xdr:col>
      <xdr:colOff>104775</xdr:colOff>
      <xdr:row>1</xdr:row>
      <xdr:rowOff>9525</xdr:rowOff>
    </xdr:from>
    <xdr:ext cx="838200" cy="838200"/>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oneCellAnchor>
  <xdr:twoCellAnchor>
    <xdr:from>
      <xdr:col>2</xdr:col>
      <xdr:colOff>0</xdr:colOff>
      <xdr:row>44</xdr:row>
      <xdr:rowOff>28575</xdr:rowOff>
    </xdr:from>
    <xdr:to>
      <xdr:col>26</xdr:col>
      <xdr:colOff>228600</xdr:colOff>
      <xdr:row>49</xdr:row>
      <xdr:rowOff>1428750</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oneCellAnchor>
    <xdr:from>
      <xdr:col>8</xdr:col>
      <xdr:colOff>285750</xdr:colOff>
      <xdr:row>44</xdr:row>
      <xdr:rowOff>6814</xdr:rowOff>
    </xdr:from>
    <xdr:ext cx="3619500" cy="2199655"/>
    <xdr:pic>
      <xdr:nvPicPr>
        <xdr:cNvPr id="3" name="Imagen 2">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8388814"/>
          <a:ext cx="3619500" cy="21996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28938"/>
    <xdr:pic>
      <xdr:nvPicPr>
        <xdr:cNvPr id="2" name="Imagen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28938"/>
        </a:xfrm>
        <a:prstGeom prst="rect">
          <a:avLst/>
        </a:prstGeom>
      </xdr:spPr>
    </xdr:pic>
    <xdr:clientData/>
  </xdr:one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4" cy="938463"/>
    <xdr:pic>
      <xdr:nvPicPr>
        <xdr:cNvPr id="2" name="Imagen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4" cy="938463"/>
        </a:xfrm>
        <a:prstGeom prst="rect">
          <a:avLst/>
        </a:prstGeom>
      </xdr:spPr>
    </xdr:pic>
    <xdr:clientData/>
  </xdr:oneCellAnchor>
  <xdr:twoCellAnchor>
    <xdr:from>
      <xdr:col>3</xdr:col>
      <xdr:colOff>0</xdr:colOff>
      <xdr:row>42</xdr:row>
      <xdr:rowOff>154781</xdr:rowOff>
    </xdr:from>
    <xdr:to>
      <xdr:col>26</xdr:col>
      <xdr:colOff>250031</xdr:colOff>
      <xdr:row>42</xdr:row>
      <xdr:rowOff>1940718</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142874</xdr:colOff>
      <xdr:row>3</xdr:row>
      <xdr:rowOff>176462</xdr:rowOff>
    </xdr:to>
    <xdr:pic>
      <xdr:nvPicPr>
        <xdr:cNvPr id="2" name="Imagen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123824"/>
          <a:ext cx="990599" cy="938463"/>
        </a:xfrm>
        <a:prstGeom prst="rect">
          <a:avLst/>
        </a:prstGeom>
      </xdr:spPr>
    </xdr:pic>
    <xdr:clientData/>
  </xdr:twoCellAnchor>
  <xdr:twoCellAnchor>
    <xdr:from>
      <xdr:col>4</xdr:col>
      <xdr:colOff>6349</xdr:colOff>
      <xdr:row>42</xdr:row>
      <xdr:rowOff>2117</xdr:rowOff>
    </xdr:from>
    <xdr:to>
      <xdr:col>24</xdr:col>
      <xdr:colOff>139698</xdr:colOff>
      <xdr:row>42</xdr:row>
      <xdr:rowOff>2057136</xdr:rowOff>
    </xdr:to>
    <xdr:graphicFrame macro="">
      <xdr:nvGraphicFramePr>
        <xdr:cNvPr id="3" name="Gráfico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39800" cy="941638"/>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9800" cy="941638"/>
        </a:xfrm>
        <a:prstGeom prst="rect">
          <a:avLst/>
        </a:prstGeom>
      </xdr:spPr>
    </xdr:pic>
    <xdr:clientData/>
  </xdr:one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SE%20DE%20EQUIPO%20ALQUIPO%20ALQUILADO.xlsm"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ATRIZ%20SEPT...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MATRIZ%20DE%20FACTURACION%20EQUIPO%20MENOR%20SAP.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NUEVA-BASE%20DE%20DATOS%20EQUIPO%20ALQUILADO.xlsm"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TRIZ%20FINAL%20MES%20DICIEMBRE.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TRIZ%20SAP%20AGOSTO.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DISTRIBUCION%20HORAS%20EQUIPOS%20MES%20DE%20NOVIEMBRE.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6.%20_DIGITACION_REPORTES_JUN2014%2024%20JUNIO%20201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xl24606l1\base%20analisis%20de%20gestion2\DOCUME~1\Usuario\CONFIG~1\Temp\Users\JUAN\Desktop\CD\planeacion\BOGOTA%20EN%20CIFRAS%20No.%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eliza840/Documents/@ELIZA/UMV/BASE%20ACCIONES%20MOV%202016/Memorandos%20Priorizacion%20GI/MEMOS-2016/20161025-30xxx/informe%2025-Oct-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ellavo03\Dropbox\Plantilla%20de%20Seguimiento%20Mensual%20-%2040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SE%20DE%20DATOS%20ALQUILADO%20MES%20OCT....xlsm"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CODIGOS%20SAP%20Y%20AVISOS%2019-11-2014.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BASE%20DE%20EQUIPO%20ALQUILADO.xlsm"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BASE%20DE%20DATOS%20PROPIO%201%200.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yanincy.cumbre/Documents/BACKUP_YC/CIV'S%20EJECUCI&#211;N%20DIRECTA/APIQUES%20PRIORIZADOS%20EJECUCI&#211;N%20DIRECTA%2030-may-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Porcentaje%20de%20Cumplimiento%20de%20Entregas%20de%20Mezclas%20Autorizadas%202022.xlsx?22C47BB4" TargetMode="External"/><Relationship Id="rId1" Type="http://schemas.openxmlformats.org/officeDocument/2006/relationships/externalLinkPath" Target="file:///\\22C47BB4\Porcentaje%20de%20Cumplimiento%20de%20Entregas%20de%20Mezclas%20Autorizadas%202022.xlsx"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4.1%20PPMQ-IND-003-V1_Disponibilidad_Vehiculo%20(1).xlsx?22C47BB4" TargetMode="External"/><Relationship Id="rId1" Type="http://schemas.openxmlformats.org/officeDocument/2006/relationships/externalLinkPath" Target="file:///\\22C47BB4\4.1%20PPMQ-IND-003-V1_Disponibilidad_Vehiculo%20(1).xlsx"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IMVI-IND-001-V9%20Cumplimiento%20de%20Metas%20de%20Intervencion%20de%20Vias.xlsx?22C47BB4" TargetMode="External"/><Relationship Id="rId1" Type="http://schemas.openxmlformats.org/officeDocument/2006/relationships/externalLinkPath" Target="file:///\\22C47BB4\IMVI-IND-001-V9%20Cumplimiento%20de%20Metas%20de%20Intervencion%20de%20Via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LAB-IND-005%20V2%20Indicador%20oportunidad%202022.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consolidado%20jul-ago-sep%20equipos%20porpios%20y%20alquilados.xlsx?22C47BB4" TargetMode="External"/><Relationship Id="rId1" Type="http://schemas.openxmlformats.org/officeDocument/2006/relationships/externalLinkPath" Target="file:///\\22C47BB4\consolidado%20jul-ago-sep%20equipos%20porpios%20y%20alquilados.xlsx"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GAM-IND-003-V3_Eficiencia_en_el_Consumo_de_Energia_Electrica_en_la_Entidad%20ITR.xlsx?22C47BB4" TargetMode="External"/><Relationship Id="rId1" Type="http://schemas.openxmlformats.org/officeDocument/2006/relationships/externalLinkPath" Target="file:///\\22C47BB4\GAM-IND-003-V3_Eficiencia_en_el_Consumo_de_Energia_Electrica_en_la_Entidad%20ITR.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EM-IND-001-V11%20Cumplimiento%20PAA%20V1%20Trim1-2022.xlsx?22C47BB4" TargetMode="External"/><Relationship Id="rId1" Type="http://schemas.openxmlformats.org/officeDocument/2006/relationships/externalLinkPath" Target="file:///\\22C47BB4\CEM-IND-001-V11%20Cumplimiento%20PAA%20V1%20Trim1-20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ASE%20DE%20EQUIPO%20PROPIO.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ASE%20DE%20DATOS%20EQUIPO%20PROPIO%20FEBRERO%202014.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9.%20BASE%20F4-10%20ALQUILADO%20SEPT%2027%2009.xlsm"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3.DIGITACION%20REPORTES%20E.M.%20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aermv-my.sharepoint.com/Users/welfin.canro/Downloads/DESI-FM-002-V8_Formulacion_y_Seguimiento_del_Plan_de_Accion%202019%20CEM%202401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SAP"/>
      <sheetName val="Hoja2"/>
      <sheetName val="Hoja3"/>
      <sheetName val="Base de datos"/>
      <sheetName val="FS5"/>
      <sheetName val="FACT"/>
      <sheetName val="FS4"/>
      <sheetName val="FS1"/>
      <sheetName val="FS2"/>
      <sheetName val="FS3"/>
      <sheetName val="FACT.."/>
      <sheetName val="Datos de base"/>
      <sheetName val="Tarifa 2014 "/>
      <sheetName val="ESTRUCTURA"/>
      <sheetName val="EQ SAP"/>
      <sheetName val="asign"/>
      <sheetName val="den equipos"/>
      <sheetName val="Hoja4"/>
      <sheetName val="Hoja1"/>
      <sheetName val="NOELIM"/>
      <sheetName val="Hoja5"/>
      <sheetName val="BASE DE EQUIPO ALQUIPO ALQUIL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Datos de base"/>
      <sheetName val="FS4"/>
      <sheetName val="FS1"/>
      <sheetName val="FS2"/>
      <sheetName val="FS3"/>
      <sheetName val="ESTRUCTURA"/>
      <sheetName val="Tarifa 2014 "/>
      <sheetName val="PEPS"/>
      <sheetName val="LISTADO DE EQUI-OBRA-PLANTA"/>
      <sheetName val="EQUIP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IO"/>
      <sheetName val="ALQUILADO"/>
      <sheetName val="ESTRUCTURA"/>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ESTRUCTURA"/>
      <sheetName val="Base de datos"/>
      <sheetName val="MATRIZ "/>
      <sheetName val="DESCRIPCION_GRAFO"/>
      <sheetName val="Datos de base"/>
      <sheetName val="TARIFAS 201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MAYOR PROPIO"/>
      <sheetName val="EQUIPO MAYOR ALQUILADO"/>
      <sheetName val="EQUIPO MENOR ALQUILADO"/>
      <sheetName val="EQUIPO MENOR PROPIO"/>
      <sheetName val="NUEVA ESTRUCTURA RUTA III"/>
      <sheetName val="Hoja1"/>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IO"/>
      <sheetName val="ALQUILADO"/>
      <sheetName val="ESTRUCTURA"/>
      <sheetName val="Datos de base"/>
      <sheetName val="Datos de base (2)"/>
    </sheetNames>
    <sheetDataSet>
      <sheetData sheetId="0" refreshError="1"/>
      <sheetData sheetId="1" refreshError="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EQUIPO MAYOR PROPIO"/>
      <sheetName val="Hoja4"/>
      <sheetName val="EQUIPO MAYOR ALQUILADO"/>
      <sheetName val="FIE EQUIPO PROPIO"/>
      <sheetName val="FIE ALQUILADO"/>
      <sheetName val="ESTRUCTURA COMPLETA RUTA III"/>
      <sheetName val="INFORME"/>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CONC"/>
      <sheetName val="Base de datos"/>
      <sheetName val="NUEVA EST SAP"/>
      <sheetName val="ESTRCT. SAP"/>
      <sheetName val="MATRIZ "/>
      <sheetName val="FSEM4"/>
      <sheetName val="RFSEM4"/>
      <sheetName val="FSEM1"/>
      <sheetName val="RFSEM1"/>
      <sheetName val="FSEM2"/>
      <sheetName val="RFSEM2"/>
      <sheetName val="FSEM3"/>
      <sheetName val="RFSEM3"/>
      <sheetName val="HTREAL"/>
      <sheetName val="FACTURA"/>
      <sheetName val="Hoja1"/>
      <sheetName val="%EQ"/>
      <sheetName val="centros de costo"/>
      <sheetName val="Datos de base"/>
      <sheetName val="ID. GRAFOS"/>
      <sheetName val="EQ PL"/>
      <sheetName val="TARIFAS 2014 (2)"/>
      <sheetName val="LIST REMQ"/>
      <sheetName val="Hoja4"/>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enido"/>
      <sheetName val="INSTRUCTIVO"/>
      <sheetName val="Población"/>
      <sheetName val="PIB"/>
      <sheetName val="Precios"/>
      <sheetName val="Sector externo"/>
      <sheetName val="Empleo"/>
      <sheetName val="Construcció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NNEDY 27-Sep-16"/>
      <sheetName val="KENNEDY_27-Sep-16"/>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METAS"/>
      <sheetName val="SEGUIMIENTO ENERO"/>
      <sheetName val="SEGUIMIENTO FEBRERO"/>
      <sheetName val="SEGUIMIENTO MARZO"/>
      <sheetName val="SEGUIMIENTO ABRIL"/>
      <sheetName val="SEGUIMIENTO MAYO"/>
      <sheetName val="SEGUIMIENTO JUNIO"/>
      <sheetName val="SEGUIMIENTO JULIO"/>
      <sheetName val="SEGUIMIENTO AGOSTO"/>
      <sheetName val="SEGUIMIENTO SEPT"/>
      <sheetName val="SEGUIMIENTO OCTUBRE"/>
      <sheetName val="SEGUIMIENTO NOVI"/>
      <sheetName val="SEGUIMIENTO DICI"/>
      <sheetName val="EJECUCIÓN DE INVERSIÓN (OAP)"/>
      <sheetName val="AVANCE"/>
      <sheetName val="PROGRAMAS Y ESTRATEGIAS"/>
      <sheetName val="resumen PO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Hoja1"/>
      <sheetName val="Hoja4"/>
      <sheetName val="MATRIZ "/>
      <sheetName val="Base de datos"/>
      <sheetName val="Hoja3"/>
      <sheetName val="Datos de base"/>
      <sheetName val="FS4"/>
      <sheetName val="FS1"/>
      <sheetName val="FS2"/>
      <sheetName val="FS3"/>
      <sheetName val="ESTRUCTURA"/>
      <sheetName val="Hoja2"/>
      <sheetName val="FACT"/>
      <sheetName val="Tarifa 2014 "/>
      <sheetName val="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EQUIPOS"/>
      <sheetName val="D.EQUIPOS-FORM."/>
      <sheetName val="AVISOS"/>
      <sheetName val="ULT.AVIS."/>
      <sheetName val="TOTAL AVISOS CANCELADOS"/>
      <sheetName val="PLATO"/>
      <sheetName val="Sheet1"/>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TABLA DINAMICA MATRIZ"/>
      <sheetName val="Datos de base"/>
      <sheetName val="MATRIZ "/>
      <sheetName val="ESTRUCTURA"/>
      <sheetName val="FSM4"/>
      <sheetName val="FSM1"/>
      <sheetName val="FSM2"/>
      <sheetName val="FSM3"/>
      <sheetName val="FACTURA"/>
      <sheetName val="TARIFAS ALQUILAD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FS4"/>
      <sheetName val="FS1"/>
      <sheetName val="FS2"/>
      <sheetName val="FS3"/>
      <sheetName val="FACT"/>
      <sheetName val="MATRIZ "/>
      <sheetName val="ESTRUCTURA"/>
      <sheetName val="Datos de base"/>
      <sheetName val="TARIFAS 201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2016"/>
      <sheetName val="convenciones"/>
      <sheetName val="LISTADO 2017"/>
      <sheetName val="RH'S (22-MAY)"/>
      <sheetName val="RH'S(26-MAY)"/>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2">
          <cell r="D32">
            <v>0</v>
          </cell>
        </row>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de calculo indicador"/>
    </sheetNames>
    <sheetDataSet>
      <sheetData sheetId="0">
        <row r="38">
          <cell r="C38">
            <v>44562</v>
          </cell>
          <cell r="D38">
            <v>44593</v>
          </cell>
          <cell r="E38">
            <v>44621</v>
          </cell>
        </row>
        <row r="39">
          <cell r="B39" t="str">
            <v xml:space="preserve">% cumplimiento mes </v>
          </cell>
          <cell r="C39">
            <v>100.77992146677796</v>
          </cell>
          <cell r="D39">
            <v>100.98424687862597</v>
          </cell>
          <cell r="E39">
            <v>101.68339181673961</v>
          </cell>
        </row>
        <row r="40">
          <cell r="B40" t="str">
            <v>% cumplimiento Esperado</v>
          </cell>
          <cell r="C40">
            <v>100</v>
          </cell>
          <cell r="D40">
            <v>100</v>
          </cell>
          <cell r="E40">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003"/>
      <sheetName val="data"/>
      <sheetName val="td"/>
    </sheetNames>
    <sheetDataSet>
      <sheetData sheetId="0">
        <row r="35">
          <cell r="H35" t="str">
            <v>Sumatoria de disponibilidades</v>
          </cell>
          <cell r="I35" t="str">
            <v>porcentaje disponibilidad esperada</v>
          </cell>
        </row>
        <row r="37">
          <cell r="C37" t="str">
            <v>Trimestre 1</v>
          </cell>
          <cell r="H37">
            <v>0.89540297595880958</v>
          </cell>
          <cell r="I37">
            <v>0.85</v>
          </cell>
        </row>
        <row r="38">
          <cell r="C38" t="str">
            <v>Trimestre 2</v>
          </cell>
          <cell r="I38">
            <v>0.85</v>
          </cell>
        </row>
        <row r="39">
          <cell r="C39" t="str">
            <v>Trimestre 3</v>
          </cell>
          <cell r="I39">
            <v>0.85</v>
          </cell>
        </row>
        <row r="40">
          <cell r="C40" t="str">
            <v>Trimestre 4</v>
          </cell>
          <cell r="I40">
            <v>0.85</v>
          </cell>
        </row>
      </sheetData>
      <sheetData sheetId="1">
        <row r="2">
          <cell r="G2">
            <v>0.81538461538461537</v>
          </cell>
          <cell r="I2">
            <v>0.79746835443037978</v>
          </cell>
          <cell r="K2">
            <v>0.91228070175438591</v>
          </cell>
          <cell r="M2">
            <v>0.88888888888888884</v>
          </cell>
          <cell r="O2">
            <v>0.83333333333333337</v>
          </cell>
        </row>
        <row r="3">
          <cell r="G3">
            <v>0.81538461538461537</v>
          </cell>
          <cell r="I3">
            <v>0.79746835443037978</v>
          </cell>
          <cell r="K3">
            <v>0.91228070175438591</v>
          </cell>
          <cell r="M3">
            <v>0.88888888888888884</v>
          </cell>
          <cell r="O3">
            <v>0.83333333333333337</v>
          </cell>
        </row>
        <row r="4">
          <cell r="G4">
            <v>0.81538461538461537</v>
          </cell>
          <cell r="I4">
            <v>0.77215189873417722</v>
          </cell>
          <cell r="K4">
            <v>0.91228070175438591</v>
          </cell>
          <cell r="M4">
            <v>0.86111111111111116</v>
          </cell>
          <cell r="O4">
            <v>0.83333333333333337</v>
          </cell>
        </row>
        <row r="5">
          <cell r="G5">
            <v>0.7846153846153846</v>
          </cell>
          <cell r="I5">
            <v>0.79746835443037978</v>
          </cell>
          <cell r="K5">
            <v>0.91228070175438591</v>
          </cell>
          <cell r="M5">
            <v>0.80555555555555558</v>
          </cell>
          <cell r="O5">
            <v>0.83333333333333337</v>
          </cell>
        </row>
        <row r="6">
          <cell r="G6">
            <v>0.8</v>
          </cell>
          <cell r="I6">
            <v>0.78481012658227844</v>
          </cell>
          <cell r="K6">
            <v>0.92982456140350878</v>
          </cell>
          <cell r="M6">
            <v>0.83333333333333337</v>
          </cell>
          <cell r="O6">
            <v>0.83333333333333337</v>
          </cell>
        </row>
        <row r="7">
          <cell r="G7">
            <v>0.81538461538461537</v>
          </cell>
          <cell r="I7">
            <v>0.82278481012658233</v>
          </cell>
          <cell r="K7">
            <v>0.94736842105263153</v>
          </cell>
          <cell r="M7">
            <v>0.77777777777777779</v>
          </cell>
          <cell r="O7">
            <v>0.83333333333333337</v>
          </cell>
        </row>
        <row r="8">
          <cell r="G8">
            <v>0.81538461538461537</v>
          </cell>
          <cell r="I8">
            <v>0.82278481012658233</v>
          </cell>
          <cell r="K8">
            <v>0.94736842105263153</v>
          </cell>
          <cell r="M8">
            <v>0.83333333333333337</v>
          </cell>
          <cell r="O8">
            <v>0.83333333333333337</v>
          </cell>
        </row>
        <row r="9">
          <cell r="G9">
            <v>0.81538461538461537</v>
          </cell>
          <cell r="I9">
            <v>0.82278481012658233</v>
          </cell>
          <cell r="K9">
            <v>0.94736842105263153</v>
          </cell>
          <cell r="M9">
            <v>0.83333333333333337</v>
          </cell>
          <cell r="O9">
            <v>0.83333333333333337</v>
          </cell>
        </row>
        <row r="10">
          <cell r="G10">
            <v>0.81538461538461537</v>
          </cell>
          <cell r="I10">
            <v>0.82278481012658233</v>
          </cell>
          <cell r="K10">
            <v>0.94736842105263153</v>
          </cell>
          <cell r="M10">
            <v>0.83333333333333337</v>
          </cell>
          <cell r="O10">
            <v>0.83333333333333337</v>
          </cell>
        </row>
        <row r="11">
          <cell r="G11">
            <v>0.81538461538461537</v>
          </cell>
          <cell r="I11">
            <v>0.82278481012658233</v>
          </cell>
          <cell r="K11">
            <v>0.94736842105263153</v>
          </cell>
          <cell r="M11">
            <v>0.83333333333333337</v>
          </cell>
          <cell r="O11">
            <v>0.83333333333333337</v>
          </cell>
        </row>
        <row r="12">
          <cell r="G12">
            <v>0.81538461538461537</v>
          </cell>
          <cell r="I12">
            <v>0.82278481012658233</v>
          </cell>
          <cell r="K12">
            <v>0.94736842105263153</v>
          </cell>
          <cell r="M12">
            <v>0.83333333333333337</v>
          </cell>
          <cell r="O12">
            <v>0.83333333333333337</v>
          </cell>
        </row>
        <row r="13">
          <cell r="G13">
            <v>0.76923076923076927</v>
          </cell>
          <cell r="I13">
            <v>0.77215189873417722</v>
          </cell>
          <cell r="K13">
            <v>0.92982456140350878</v>
          </cell>
          <cell r="M13">
            <v>0.80555555555555558</v>
          </cell>
          <cell r="O13">
            <v>0.83333333333333337</v>
          </cell>
        </row>
        <row r="14">
          <cell r="G14">
            <v>0.81538461538461537</v>
          </cell>
          <cell r="I14">
            <v>0.83544303797468356</v>
          </cell>
          <cell r="K14">
            <v>0.91228070175438591</v>
          </cell>
          <cell r="M14">
            <v>0.86111111111111116</v>
          </cell>
          <cell r="O14">
            <v>0.83333333333333337</v>
          </cell>
        </row>
        <row r="15">
          <cell r="G15">
            <v>0.83076923076923082</v>
          </cell>
          <cell r="I15">
            <v>0.86075949367088611</v>
          </cell>
          <cell r="K15">
            <v>0.92982456140350878</v>
          </cell>
          <cell r="M15">
            <v>0.86111111111111116</v>
          </cell>
          <cell r="O15">
            <v>0.83333333333333337</v>
          </cell>
        </row>
        <row r="16">
          <cell r="G16">
            <v>0.83076923076923082</v>
          </cell>
          <cell r="I16">
            <v>0.86075949367088611</v>
          </cell>
          <cell r="K16">
            <v>0.92982456140350878</v>
          </cell>
          <cell r="M16">
            <v>0.86111111111111116</v>
          </cell>
          <cell r="O16">
            <v>0.83333333333333337</v>
          </cell>
        </row>
        <row r="17">
          <cell r="G17">
            <v>0.83076923076923082</v>
          </cell>
          <cell r="I17">
            <v>0.86075949367088611</v>
          </cell>
          <cell r="K17">
            <v>0.92982456140350878</v>
          </cell>
          <cell r="M17">
            <v>0.86111111111111116</v>
          </cell>
          <cell r="O17">
            <v>0.83333333333333337</v>
          </cell>
        </row>
        <row r="18">
          <cell r="G18">
            <v>0.81538461538461537</v>
          </cell>
          <cell r="I18">
            <v>0.84810126582278478</v>
          </cell>
          <cell r="K18">
            <v>0.92982456140350878</v>
          </cell>
          <cell r="M18">
            <v>0.88888888888888884</v>
          </cell>
          <cell r="O18">
            <v>0.83333333333333337</v>
          </cell>
        </row>
        <row r="19">
          <cell r="G19">
            <v>0.83076923076923082</v>
          </cell>
          <cell r="I19">
            <v>0.84810126582278478</v>
          </cell>
          <cell r="K19">
            <v>0.96491228070175439</v>
          </cell>
          <cell r="M19">
            <v>0.88888888888888884</v>
          </cell>
          <cell r="O19">
            <v>0.83333333333333337</v>
          </cell>
        </row>
        <row r="20">
          <cell r="G20">
            <v>0.84615384615384615</v>
          </cell>
          <cell r="I20">
            <v>0.82278481012658233</v>
          </cell>
          <cell r="K20">
            <v>0.98245614035087714</v>
          </cell>
          <cell r="M20">
            <v>0.91666666666666663</v>
          </cell>
          <cell r="O20">
            <v>0.83333333333333337</v>
          </cell>
        </row>
        <row r="21">
          <cell r="G21">
            <v>0.8</v>
          </cell>
          <cell r="I21">
            <v>0.88607594936708856</v>
          </cell>
          <cell r="K21">
            <v>0.98245614035087714</v>
          </cell>
          <cell r="M21">
            <v>0.86111111111111116</v>
          </cell>
          <cell r="O21">
            <v>0.83333333333333337</v>
          </cell>
        </row>
        <row r="22">
          <cell r="G22">
            <v>0.84810126582278478</v>
          </cell>
          <cell r="I22">
            <v>0.98245614035087714</v>
          </cell>
          <cell r="K22">
            <v>0.88888888888888884</v>
          </cell>
          <cell r="M22">
            <v>0.83333333333333337</v>
          </cell>
          <cell r="O22">
            <v>0.8847736625514403</v>
          </cell>
        </row>
        <row r="23">
          <cell r="G23">
            <v>0.84810126582278478</v>
          </cell>
          <cell r="I23">
            <v>0.98245614035087714</v>
          </cell>
          <cell r="K23">
            <v>0.88888888888888884</v>
          </cell>
          <cell r="M23">
            <v>0.83333333333333337</v>
          </cell>
          <cell r="O23">
            <v>0.8847736625514403</v>
          </cell>
        </row>
        <row r="24">
          <cell r="G24">
            <v>0.84810126582278478</v>
          </cell>
          <cell r="I24">
            <v>0.98245614035087714</v>
          </cell>
          <cell r="K24">
            <v>0.88888888888888884</v>
          </cell>
          <cell r="M24">
            <v>0.83333333333333337</v>
          </cell>
          <cell r="O24">
            <v>0.8847736625514403</v>
          </cell>
        </row>
        <row r="25">
          <cell r="G25">
            <v>0.8</v>
          </cell>
          <cell r="I25">
            <v>0.82278481012658233</v>
          </cell>
          <cell r="K25">
            <v>0.94736842105263153</v>
          </cell>
          <cell r="M25">
            <v>0.91666666666666663</v>
          </cell>
          <cell r="O25">
            <v>0.83333333333333337</v>
          </cell>
        </row>
        <row r="26">
          <cell r="G26">
            <v>0.8</v>
          </cell>
          <cell r="I26">
            <v>0.86099999999999999</v>
          </cell>
          <cell r="K26">
            <v>0.96499999999999997</v>
          </cell>
          <cell r="M26">
            <v>0.91666666666666663</v>
          </cell>
          <cell r="O26">
            <v>0.83333333333333337</v>
          </cell>
        </row>
        <row r="27">
          <cell r="G27">
            <v>0.8</v>
          </cell>
          <cell r="I27">
            <v>0.86075949367088611</v>
          </cell>
          <cell r="K27">
            <v>0.96491228070175439</v>
          </cell>
          <cell r="M27">
            <v>0.91666666666666663</v>
          </cell>
          <cell r="O27">
            <v>0.83333333333333337</v>
          </cell>
        </row>
        <row r="28">
          <cell r="G28">
            <v>0.83076923076923082</v>
          </cell>
          <cell r="I28">
            <v>0.84810126582278478</v>
          </cell>
          <cell r="K28">
            <v>0.94736842105263153</v>
          </cell>
          <cell r="M28">
            <v>0.88888888888888884</v>
          </cell>
          <cell r="O28">
            <v>0.83333333333333337</v>
          </cell>
        </row>
        <row r="29">
          <cell r="G29">
            <v>0.8</v>
          </cell>
          <cell r="I29">
            <v>0.87341772151898733</v>
          </cell>
          <cell r="K29">
            <v>0.94736842105263153</v>
          </cell>
          <cell r="M29">
            <v>0.91666666666666663</v>
          </cell>
          <cell r="O29">
            <v>1</v>
          </cell>
        </row>
        <row r="30">
          <cell r="G30">
            <v>0.8</v>
          </cell>
          <cell r="I30">
            <v>0.87341772151898733</v>
          </cell>
          <cell r="K30">
            <v>0.94736842105263153</v>
          </cell>
          <cell r="M30">
            <v>0.91666666666666663</v>
          </cell>
          <cell r="O30">
            <v>1</v>
          </cell>
        </row>
        <row r="31">
          <cell r="G31">
            <v>0.8</v>
          </cell>
          <cell r="I31">
            <v>0.87341772151898733</v>
          </cell>
          <cell r="K31">
            <v>0.94736842105263153</v>
          </cell>
          <cell r="M31">
            <v>0.91666666666666663</v>
          </cell>
          <cell r="O31">
            <v>1</v>
          </cell>
        </row>
        <row r="32">
          <cell r="G32">
            <v>0.8</v>
          </cell>
          <cell r="I32">
            <v>0.79746835443037978</v>
          </cell>
          <cell r="K32">
            <v>0.92982456140350878</v>
          </cell>
          <cell r="M32">
            <v>0.88888888888888884</v>
          </cell>
          <cell r="O32">
            <v>1</v>
          </cell>
        </row>
        <row r="33">
          <cell r="G33">
            <v>0.76923076923076927</v>
          </cell>
          <cell r="I33">
            <v>0.759493670886076</v>
          </cell>
          <cell r="K33">
            <v>0.92982456140350878</v>
          </cell>
          <cell r="M33">
            <v>0.88888888888888884</v>
          </cell>
          <cell r="O33">
            <v>1</v>
          </cell>
        </row>
        <row r="34">
          <cell r="G34">
            <v>0.7846153846153846</v>
          </cell>
          <cell r="I34">
            <v>0.79746835443037978</v>
          </cell>
          <cell r="K34">
            <v>0.92982456140350878</v>
          </cell>
          <cell r="M34">
            <v>0.88888888888888884</v>
          </cell>
          <cell r="O34">
            <v>1</v>
          </cell>
        </row>
        <row r="35">
          <cell r="G35">
            <v>0.81538461538461537</v>
          </cell>
          <cell r="I35">
            <v>0.759493670886076</v>
          </cell>
          <cell r="K35">
            <v>0.94736842105263153</v>
          </cell>
          <cell r="M35">
            <v>0.88888888888888884</v>
          </cell>
          <cell r="O35">
            <v>1</v>
          </cell>
        </row>
        <row r="36">
          <cell r="G36">
            <v>0.83076923076923082</v>
          </cell>
          <cell r="I36">
            <v>0.79746835443037978</v>
          </cell>
          <cell r="K36">
            <v>0.94736842105263153</v>
          </cell>
          <cell r="M36">
            <v>0.88888888888888884</v>
          </cell>
          <cell r="O36">
            <v>1</v>
          </cell>
        </row>
        <row r="37">
          <cell r="G37">
            <v>0.83076923076923082</v>
          </cell>
          <cell r="I37">
            <v>0.79746835443037978</v>
          </cell>
          <cell r="K37">
            <v>0.94736842105263153</v>
          </cell>
          <cell r="M37">
            <v>0.88888888888888884</v>
          </cell>
          <cell r="O37">
            <v>1</v>
          </cell>
        </row>
        <row r="38">
          <cell r="G38">
            <v>0.83076923076923082</v>
          </cell>
          <cell r="I38">
            <v>0.79746835443037978</v>
          </cell>
          <cell r="K38">
            <v>0.94736842105263153</v>
          </cell>
          <cell r="M38">
            <v>0.88888888888888884</v>
          </cell>
          <cell r="O38">
            <v>1</v>
          </cell>
        </row>
        <row r="39">
          <cell r="G39">
            <v>0.81538461538461537</v>
          </cell>
          <cell r="I39">
            <v>0.810126582278481</v>
          </cell>
          <cell r="K39">
            <v>0.94736842105263153</v>
          </cell>
          <cell r="M39">
            <v>0.86111111111111116</v>
          </cell>
          <cell r="O39">
            <v>0.83333333333333337</v>
          </cell>
        </row>
        <row r="40">
          <cell r="G40">
            <v>0.8</v>
          </cell>
          <cell r="I40">
            <v>0.759493670886076</v>
          </cell>
          <cell r="K40">
            <v>0.94736842105263153</v>
          </cell>
          <cell r="M40">
            <v>0.83333333333333337</v>
          </cell>
          <cell r="O40">
            <v>1</v>
          </cell>
        </row>
        <row r="41">
          <cell r="G41">
            <v>0.81538461538461537</v>
          </cell>
          <cell r="I41">
            <v>0.79746835443037978</v>
          </cell>
          <cell r="K41">
            <v>0.92982456140350878</v>
          </cell>
          <cell r="M41">
            <v>0.77777777777777779</v>
          </cell>
          <cell r="O41">
            <v>1</v>
          </cell>
        </row>
        <row r="42">
          <cell r="G42">
            <v>0.81538461538461537</v>
          </cell>
          <cell r="I42">
            <v>0.79746835443037978</v>
          </cell>
          <cell r="K42">
            <v>0.92982456140350878</v>
          </cell>
          <cell r="M42">
            <v>0.80555555555555558</v>
          </cell>
          <cell r="O42">
            <v>1</v>
          </cell>
        </row>
        <row r="43">
          <cell r="G43">
            <v>0.81538461538461537</v>
          </cell>
          <cell r="I43">
            <v>0.83544303797468356</v>
          </cell>
          <cell r="K43">
            <v>0.92982456140350878</v>
          </cell>
          <cell r="M43">
            <v>0.80555555555555558</v>
          </cell>
          <cell r="O43">
            <v>1</v>
          </cell>
        </row>
        <row r="44">
          <cell r="G44">
            <v>0.81538461538461537</v>
          </cell>
          <cell r="I44">
            <v>0.83544303797468356</v>
          </cell>
          <cell r="K44">
            <v>0.92982456140350878</v>
          </cell>
          <cell r="M44">
            <v>0.80555555555555558</v>
          </cell>
          <cell r="O44">
            <v>1</v>
          </cell>
        </row>
        <row r="45">
          <cell r="G45">
            <v>0.81538461538461537</v>
          </cell>
          <cell r="I45">
            <v>0.83544303797468356</v>
          </cell>
          <cell r="K45">
            <v>0.92982456140350878</v>
          </cell>
          <cell r="M45">
            <v>0.80555555555555558</v>
          </cell>
          <cell r="O45">
            <v>1</v>
          </cell>
        </row>
        <row r="46">
          <cell r="G46">
            <v>0.81538461538461537</v>
          </cell>
          <cell r="I46">
            <v>0.78481012658227844</v>
          </cell>
          <cell r="K46">
            <v>0.92982456140350878</v>
          </cell>
          <cell r="M46">
            <v>0.86111111111111116</v>
          </cell>
          <cell r="O46">
            <v>1</v>
          </cell>
        </row>
        <row r="47">
          <cell r="G47">
            <v>0.7846153846153846</v>
          </cell>
          <cell r="I47">
            <v>0.810126582278481</v>
          </cell>
          <cell r="K47">
            <v>0.91228070175438591</v>
          </cell>
          <cell r="M47">
            <v>0.86111111111111116</v>
          </cell>
          <cell r="O47">
            <v>1</v>
          </cell>
        </row>
        <row r="48">
          <cell r="G48">
            <v>0.75384615384615383</v>
          </cell>
          <cell r="I48">
            <v>0.78481012658227844</v>
          </cell>
          <cell r="K48">
            <v>0.91228070175438591</v>
          </cell>
          <cell r="M48">
            <v>0.83333333333333337</v>
          </cell>
          <cell r="O48">
            <v>1</v>
          </cell>
        </row>
        <row r="49">
          <cell r="G49">
            <v>0.7846153846153846</v>
          </cell>
          <cell r="I49">
            <v>0.77215189873417722</v>
          </cell>
          <cell r="K49">
            <v>0.8771929824561403</v>
          </cell>
          <cell r="M49">
            <v>0.83333333333333337</v>
          </cell>
          <cell r="O49">
            <v>1</v>
          </cell>
        </row>
        <row r="50">
          <cell r="G50">
            <v>0.7846153846153846</v>
          </cell>
          <cell r="I50">
            <v>0.79746835443037978</v>
          </cell>
          <cell r="K50">
            <v>0.8771929824561403</v>
          </cell>
          <cell r="M50">
            <v>0.86111111111111116</v>
          </cell>
          <cell r="O50">
            <v>1</v>
          </cell>
        </row>
        <row r="51">
          <cell r="G51">
            <v>0.7846153846153846</v>
          </cell>
          <cell r="I51">
            <v>0.79746835443037978</v>
          </cell>
          <cell r="K51">
            <v>0.8771929824561403</v>
          </cell>
          <cell r="M51">
            <v>0.86111111111111116</v>
          </cell>
          <cell r="O51">
            <v>1</v>
          </cell>
        </row>
        <row r="52">
          <cell r="G52">
            <v>0.7846153846153846</v>
          </cell>
          <cell r="I52">
            <v>0.79746835443037978</v>
          </cell>
          <cell r="K52">
            <v>0.8771929824561403</v>
          </cell>
          <cell r="M52">
            <v>0.86111111111111116</v>
          </cell>
          <cell r="O52">
            <v>1</v>
          </cell>
        </row>
        <row r="53">
          <cell r="G53">
            <v>0.8</v>
          </cell>
          <cell r="I53">
            <v>0.73417721518987344</v>
          </cell>
          <cell r="K53">
            <v>0.89473684210526316</v>
          </cell>
          <cell r="M53">
            <v>0.86111111111111116</v>
          </cell>
          <cell r="O53">
            <v>1</v>
          </cell>
        </row>
        <row r="54">
          <cell r="G54">
            <v>0.8</v>
          </cell>
          <cell r="I54">
            <v>0.74683544303797467</v>
          </cell>
          <cell r="K54">
            <v>0.85964912280701755</v>
          </cell>
          <cell r="M54">
            <v>0.83333333333333337</v>
          </cell>
          <cell r="O54">
            <v>1</v>
          </cell>
        </row>
        <row r="55">
          <cell r="G55">
            <v>0.81538461538461537</v>
          </cell>
          <cell r="I55">
            <v>0.78481012658227844</v>
          </cell>
          <cell r="K55">
            <v>0.8771929824561403</v>
          </cell>
          <cell r="M55">
            <v>0.83333333333333337</v>
          </cell>
          <cell r="O55">
            <v>1</v>
          </cell>
        </row>
        <row r="56">
          <cell r="G56">
            <v>0.81538461538461537</v>
          </cell>
          <cell r="I56">
            <v>0.78481012658227844</v>
          </cell>
          <cell r="K56">
            <v>0.8771929824561403</v>
          </cell>
          <cell r="M56">
            <v>0.83333333333333337</v>
          </cell>
          <cell r="O56">
            <v>1</v>
          </cell>
        </row>
        <row r="57">
          <cell r="G57">
            <v>0.81538461538461537</v>
          </cell>
          <cell r="I57">
            <v>0.78481012658227844</v>
          </cell>
          <cell r="K57">
            <v>0.8771929824561403</v>
          </cell>
          <cell r="M57">
            <v>0.83333333333333337</v>
          </cell>
          <cell r="O57">
            <v>1</v>
          </cell>
        </row>
        <row r="58">
          <cell r="G58">
            <v>0.81538461538461537</v>
          </cell>
          <cell r="I58">
            <v>0.78481012658227844</v>
          </cell>
          <cell r="K58">
            <v>0.8771929824561403</v>
          </cell>
          <cell r="M58">
            <v>0.83333333333333337</v>
          </cell>
          <cell r="O58">
            <v>1</v>
          </cell>
        </row>
        <row r="59">
          <cell r="G59">
            <v>0.81538461538461537</v>
          </cell>
          <cell r="I59">
            <v>0.78481012658227844</v>
          </cell>
          <cell r="K59">
            <v>0.8771929824561403</v>
          </cell>
          <cell r="M59">
            <v>0.83333333333333337</v>
          </cell>
          <cell r="O59">
            <v>1</v>
          </cell>
        </row>
        <row r="60">
          <cell r="G60">
            <v>0.81538461538461537</v>
          </cell>
          <cell r="I60">
            <v>0.83544303797468356</v>
          </cell>
          <cell r="K60">
            <v>0.96491228070175439</v>
          </cell>
          <cell r="M60">
            <v>0.77777777777777779</v>
          </cell>
          <cell r="O60">
            <v>1</v>
          </cell>
        </row>
        <row r="61">
          <cell r="G61">
            <v>0.81538461538461537</v>
          </cell>
          <cell r="I61">
            <v>0.79746835443037978</v>
          </cell>
          <cell r="K61">
            <v>0.91228070175438591</v>
          </cell>
          <cell r="M61">
            <v>0.80555555555555558</v>
          </cell>
          <cell r="O61">
            <v>1</v>
          </cell>
        </row>
        <row r="62">
          <cell r="G62">
            <v>0.8</v>
          </cell>
          <cell r="I62">
            <v>0.79746835443037978</v>
          </cell>
          <cell r="K62">
            <v>0.92982456140350878</v>
          </cell>
          <cell r="M62">
            <v>0.77777777777777779</v>
          </cell>
          <cell r="O62">
            <v>1</v>
          </cell>
        </row>
        <row r="63">
          <cell r="G63">
            <v>0.84615384615384615</v>
          </cell>
          <cell r="I63">
            <v>0.810126582278481</v>
          </cell>
          <cell r="K63">
            <v>0.92982456140350878</v>
          </cell>
          <cell r="M63">
            <v>0.77777777777777779</v>
          </cell>
          <cell r="O63">
            <v>1</v>
          </cell>
        </row>
        <row r="64">
          <cell r="G64">
            <v>0.86153846153846159</v>
          </cell>
          <cell r="I64">
            <v>0.77215189873417722</v>
          </cell>
          <cell r="K64">
            <v>0.91228070175438591</v>
          </cell>
          <cell r="M64">
            <v>0.91666666666666663</v>
          </cell>
          <cell r="O64">
            <v>1</v>
          </cell>
        </row>
        <row r="65">
          <cell r="G65">
            <v>0.86153846153846159</v>
          </cell>
          <cell r="I65">
            <v>0.77215189873417722</v>
          </cell>
          <cell r="K65">
            <v>0.91228070175438591</v>
          </cell>
          <cell r="M65">
            <v>0.91666666666666663</v>
          </cell>
          <cell r="O65">
            <v>1</v>
          </cell>
        </row>
        <row r="66">
          <cell r="G66">
            <v>0.86153846153846159</v>
          </cell>
          <cell r="I66">
            <v>0.77215189873417722</v>
          </cell>
          <cell r="K66">
            <v>0.91228070175438591</v>
          </cell>
          <cell r="M66">
            <v>0.91666666666666663</v>
          </cell>
          <cell r="O66">
            <v>1</v>
          </cell>
        </row>
        <row r="67">
          <cell r="G67">
            <v>0.83333333333333337</v>
          </cell>
          <cell r="I67">
            <v>0.77215189873417722</v>
          </cell>
          <cell r="K67">
            <v>0.89473684210526316</v>
          </cell>
          <cell r="M67">
            <v>0.86111111111111116</v>
          </cell>
          <cell r="O67">
            <v>1</v>
          </cell>
        </row>
        <row r="68">
          <cell r="G68">
            <v>0.81818181818181823</v>
          </cell>
          <cell r="I68">
            <v>0.78481012658227844</v>
          </cell>
          <cell r="K68">
            <v>0.91228070175438591</v>
          </cell>
          <cell r="M68">
            <v>0.86111111111111116</v>
          </cell>
          <cell r="O68">
            <v>1</v>
          </cell>
        </row>
        <row r="69">
          <cell r="G69">
            <v>0.72727272727272729</v>
          </cell>
          <cell r="I69">
            <v>0.78481012658227844</v>
          </cell>
          <cell r="K69">
            <v>0.92982456140350878</v>
          </cell>
          <cell r="M69">
            <v>0.86111111111111116</v>
          </cell>
          <cell r="O69">
            <v>1</v>
          </cell>
        </row>
        <row r="70">
          <cell r="G70">
            <v>0.75757575757575757</v>
          </cell>
          <cell r="I70">
            <v>0.77215189873417722</v>
          </cell>
          <cell r="K70">
            <v>0.92982456140350878</v>
          </cell>
          <cell r="M70">
            <v>0.86111111111111116</v>
          </cell>
          <cell r="O70">
            <v>1</v>
          </cell>
        </row>
        <row r="71">
          <cell r="G71">
            <v>0.77272727272727271</v>
          </cell>
          <cell r="I71">
            <v>0.74683544303797467</v>
          </cell>
          <cell r="K71">
            <v>0.92982456140350878</v>
          </cell>
          <cell r="M71">
            <v>0.88888888888888884</v>
          </cell>
          <cell r="O71">
            <v>1</v>
          </cell>
        </row>
        <row r="72">
          <cell r="G72">
            <v>0.77272727272727271</v>
          </cell>
          <cell r="I72">
            <v>0.74683544303797467</v>
          </cell>
          <cell r="K72">
            <v>0.92982456140350878</v>
          </cell>
          <cell r="M72">
            <v>0.88888888888888884</v>
          </cell>
          <cell r="O72">
            <v>1</v>
          </cell>
        </row>
        <row r="73">
          <cell r="G73">
            <v>0.77272727272727271</v>
          </cell>
          <cell r="I73">
            <v>0.74683544303797467</v>
          </cell>
          <cell r="K73">
            <v>0.92982456140350878</v>
          </cell>
          <cell r="M73">
            <v>0.88888888888888884</v>
          </cell>
          <cell r="O73">
            <v>1</v>
          </cell>
        </row>
        <row r="74">
          <cell r="G74">
            <v>0.80303030303030298</v>
          </cell>
          <cell r="I74">
            <v>0.72151898734177211</v>
          </cell>
          <cell r="K74">
            <v>0.92982456140350878</v>
          </cell>
          <cell r="M74">
            <v>0.88888888888888884</v>
          </cell>
          <cell r="O74">
            <v>1</v>
          </cell>
        </row>
        <row r="75">
          <cell r="G75">
            <v>0.84848484848484851</v>
          </cell>
          <cell r="I75">
            <v>0.79746835443037978</v>
          </cell>
          <cell r="K75">
            <v>0.92982456140350878</v>
          </cell>
          <cell r="M75">
            <v>0.91666666666666663</v>
          </cell>
          <cell r="O75">
            <v>1</v>
          </cell>
        </row>
        <row r="76">
          <cell r="G76">
            <v>0.87878787878787878</v>
          </cell>
          <cell r="I76">
            <v>0.79746835443037978</v>
          </cell>
          <cell r="K76">
            <v>0.92982456140350878</v>
          </cell>
          <cell r="M76">
            <v>0.88888888888888884</v>
          </cell>
          <cell r="O76">
            <v>1</v>
          </cell>
        </row>
        <row r="77">
          <cell r="G77">
            <v>0.84848484848484851</v>
          </cell>
          <cell r="I77">
            <v>0.759493670886076</v>
          </cell>
          <cell r="K77">
            <v>0.92982456140350878</v>
          </cell>
          <cell r="M77">
            <v>0.88888888888888884</v>
          </cell>
          <cell r="O77">
            <v>1</v>
          </cell>
        </row>
        <row r="78">
          <cell r="G78">
            <v>0.84848484848484851</v>
          </cell>
          <cell r="I78">
            <v>0.72151898734177211</v>
          </cell>
          <cell r="K78">
            <v>0.92982456140350878</v>
          </cell>
          <cell r="M78">
            <v>0.88888888888888884</v>
          </cell>
          <cell r="O78">
            <v>1</v>
          </cell>
        </row>
        <row r="79">
          <cell r="G79">
            <v>0.84848484848484851</v>
          </cell>
          <cell r="I79">
            <v>0.72151898734177211</v>
          </cell>
          <cell r="K79">
            <v>0.92982456140350878</v>
          </cell>
          <cell r="M79">
            <v>0.88888888888888884</v>
          </cell>
          <cell r="O79">
            <v>1</v>
          </cell>
        </row>
        <row r="80">
          <cell r="G80">
            <v>0.84848484848484851</v>
          </cell>
          <cell r="I80">
            <v>0.72151898734177211</v>
          </cell>
          <cell r="K80">
            <v>0.92982456140350878</v>
          </cell>
          <cell r="M80">
            <v>0.88888888888888884</v>
          </cell>
          <cell r="O80">
            <v>1</v>
          </cell>
        </row>
        <row r="81">
          <cell r="G81">
            <v>0.84848484848484851</v>
          </cell>
          <cell r="I81">
            <v>0.72151898734177211</v>
          </cell>
          <cell r="K81">
            <v>0.92982456140350878</v>
          </cell>
          <cell r="M81">
            <v>0.88888888888888884</v>
          </cell>
          <cell r="O81">
            <v>1</v>
          </cell>
        </row>
        <row r="82">
          <cell r="G82">
            <v>0.84848484848484851</v>
          </cell>
          <cell r="I82">
            <v>0.70886075949367089</v>
          </cell>
          <cell r="K82">
            <v>0.94736842105263153</v>
          </cell>
          <cell r="M82">
            <v>0.83333333333333337</v>
          </cell>
          <cell r="O82">
            <v>1</v>
          </cell>
        </row>
        <row r="83">
          <cell r="G83">
            <v>0.83333333333333337</v>
          </cell>
          <cell r="I83">
            <v>0.68354430379746833</v>
          </cell>
          <cell r="K83">
            <v>0.92982456140350878</v>
          </cell>
          <cell r="M83">
            <v>0.83333333333333337</v>
          </cell>
          <cell r="O83">
            <v>1</v>
          </cell>
        </row>
        <row r="84">
          <cell r="G84">
            <v>0.83333333333333337</v>
          </cell>
          <cell r="I84">
            <v>0.70886075949367089</v>
          </cell>
          <cell r="K84">
            <v>0.94736842105263153</v>
          </cell>
          <cell r="M84">
            <v>0.88888888888888884</v>
          </cell>
          <cell r="O84">
            <v>1</v>
          </cell>
        </row>
        <row r="85">
          <cell r="G85">
            <v>0.84799999999999998</v>
          </cell>
          <cell r="I85">
            <v>0.7340000000000001</v>
          </cell>
          <cell r="K85">
            <v>0.96499999999999997</v>
          </cell>
          <cell r="M85">
            <v>0.94400000000000006</v>
          </cell>
          <cell r="O85">
            <v>1</v>
          </cell>
        </row>
        <row r="86">
          <cell r="G86">
            <v>0.84799999999999998</v>
          </cell>
          <cell r="I86">
            <v>0.7340000000000001</v>
          </cell>
          <cell r="K86">
            <v>0.96499999999999997</v>
          </cell>
          <cell r="M86">
            <v>0.94400000000000006</v>
          </cell>
          <cell r="O86">
            <v>1</v>
          </cell>
        </row>
        <row r="87">
          <cell r="G87">
            <v>0.84799999999999998</v>
          </cell>
          <cell r="I87">
            <v>0.7340000000000001</v>
          </cell>
          <cell r="K87">
            <v>0.96499999999999997</v>
          </cell>
          <cell r="M87">
            <v>0.94400000000000006</v>
          </cell>
          <cell r="O87">
            <v>1</v>
          </cell>
        </row>
        <row r="88">
          <cell r="G88">
            <v>0.86363636363636365</v>
          </cell>
          <cell r="I88">
            <v>0.72151898734177211</v>
          </cell>
          <cell r="K88">
            <v>0.96491228070175439</v>
          </cell>
          <cell r="M88">
            <v>0.88888888888888884</v>
          </cell>
          <cell r="O88">
            <v>1</v>
          </cell>
        </row>
        <row r="89">
          <cell r="G89">
            <v>0.81818181818181823</v>
          </cell>
          <cell r="I89">
            <v>0.73417721518987344</v>
          </cell>
          <cell r="K89">
            <v>0.96610169491525422</v>
          </cell>
          <cell r="M89">
            <v>0.86111111111111116</v>
          </cell>
          <cell r="O89">
            <v>1</v>
          </cell>
        </row>
        <row r="90">
          <cell r="G90">
            <v>0.86363636363636365</v>
          </cell>
          <cell r="I90">
            <v>0.82278481012658233</v>
          </cell>
          <cell r="K90">
            <v>0.96610169491525422</v>
          </cell>
          <cell r="M90">
            <v>0.91666666666666663</v>
          </cell>
          <cell r="O90">
            <v>1</v>
          </cell>
        </row>
        <row r="91">
          <cell r="G91">
            <v>0.86363636363636365</v>
          </cell>
          <cell r="I91">
            <v>0.79746835443037978</v>
          </cell>
          <cell r="K91">
            <v>0.98305084745762716</v>
          </cell>
          <cell r="M91">
            <v>0.97222222222222221</v>
          </cell>
          <cell r="O91">
            <v>1</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1"/>
      <sheetName val="Reporte Oficial a 31  Marzo"/>
      <sheetName val="Reporte Oficial a 28 Febrero"/>
      <sheetName val="Reporte Oficial a 31 Enero"/>
    </sheetNames>
    <sheetDataSet>
      <sheetData sheetId="0">
        <row r="35">
          <cell r="H35" t="str">
            <v># Km carril de impacto intervenido</v>
          </cell>
          <cell r="I35" t="str">
            <v># Km carril de impacto programados</v>
          </cell>
        </row>
        <row r="36">
          <cell r="C36" t="str">
            <v>Enero</v>
          </cell>
          <cell r="H36">
            <v>101.78</v>
          </cell>
          <cell r="I36">
            <v>101.78</v>
          </cell>
        </row>
        <row r="37">
          <cell r="C37" t="str">
            <v>Febrero</v>
          </cell>
          <cell r="H37">
            <v>46.28</v>
          </cell>
          <cell r="I37">
            <v>46.28</v>
          </cell>
        </row>
        <row r="38">
          <cell r="C38" t="str">
            <v>Marzo</v>
          </cell>
          <cell r="H38">
            <v>48.72</v>
          </cell>
          <cell r="I38">
            <v>48.72</v>
          </cell>
        </row>
        <row r="39">
          <cell r="C39" t="str">
            <v>Abril</v>
          </cell>
          <cell r="I39">
            <v>31.81</v>
          </cell>
        </row>
        <row r="40">
          <cell r="C40" t="str">
            <v>Mayo</v>
          </cell>
          <cell r="I40">
            <v>35.799999999999997</v>
          </cell>
        </row>
        <row r="41">
          <cell r="C41" t="str">
            <v>Junio</v>
          </cell>
          <cell r="I41">
            <v>35.6</v>
          </cell>
        </row>
        <row r="42">
          <cell r="C42" t="str">
            <v>Julio</v>
          </cell>
          <cell r="I42">
            <v>27.65</v>
          </cell>
        </row>
        <row r="43">
          <cell r="C43" t="str">
            <v>Agosto</v>
          </cell>
          <cell r="I43">
            <v>27.67</v>
          </cell>
        </row>
        <row r="44">
          <cell r="C44" t="str">
            <v>Septiembre</v>
          </cell>
          <cell r="I44">
            <v>26.61</v>
          </cell>
        </row>
        <row r="45">
          <cell r="C45" t="str">
            <v>Octubre</v>
          </cell>
          <cell r="I45">
            <v>23.82</v>
          </cell>
        </row>
        <row r="46">
          <cell r="C46" t="str">
            <v>Noviembre</v>
          </cell>
          <cell r="I46">
            <v>23.06</v>
          </cell>
        </row>
        <row r="47">
          <cell r="C47" t="str">
            <v>Diciembre</v>
          </cell>
          <cell r="I47">
            <v>10.26</v>
          </cell>
        </row>
      </sheetData>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GLAB-005"/>
      <sheetName val="04"/>
    </sheetNames>
    <sheetDataSet>
      <sheetData sheetId="0" refreshError="1"/>
      <sheetData sheetId="1" refreshError="1"/>
      <sheetData sheetId="2">
        <row r="37">
          <cell r="H37" t="str">
            <v xml:space="preserve">N° TOTAL DE  INFORMES  ENTREGADOS OPORTUNAMENTE </v>
          </cell>
          <cell r="I37" t="str">
            <v>N° TOTAL  DE INFORMES ENTREGADOS</v>
          </cell>
          <cell r="J37" t="str">
            <v>% DE CUMPLIMIENTO DE LA ENTREGA DE LOS INFORMES</v>
          </cell>
        </row>
        <row r="39">
          <cell r="C39" t="str">
            <v>TRIMESTRE 1</v>
          </cell>
          <cell r="H39">
            <v>3191</v>
          </cell>
          <cell r="I39">
            <v>3191</v>
          </cell>
          <cell r="J39">
            <v>1</v>
          </cell>
        </row>
        <row r="40">
          <cell r="C40" t="str">
            <v>TRIMESTRE 2</v>
          </cell>
          <cell r="J40" t="str">
            <v/>
          </cell>
        </row>
        <row r="41">
          <cell r="C41" t="str">
            <v>TRIMESTRE 3</v>
          </cell>
          <cell r="J41" t="str">
            <v/>
          </cell>
        </row>
        <row r="42">
          <cell r="C42" t="str">
            <v>TRIMESTRE 4</v>
          </cell>
          <cell r="J42" t="str">
            <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t. dinamica"/>
      <sheetName val="T.DIN"/>
      <sheetName val="BASE"/>
      <sheetName val="TARIFAS PROPIO"/>
      <sheetName val="TARIFAS ALQUILADO "/>
      <sheetName val="3MESES"/>
      <sheetName val="SEPT"/>
    </sheetNames>
    <sheetDataSet>
      <sheetData sheetId="0"/>
      <sheetData sheetId="1"/>
      <sheetData sheetId="2"/>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 val="Hoja1"/>
    </sheetNames>
    <sheetDataSet>
      <sheetData sheetId="0">
        <row r="36">
          <cell r="J36" t="str">
            <v>RESULTADO</v>
          </cell>
        </row>
        <row r="38">
          <cell r="C38" t="str">
            <v>Trimestre I</v>
          </cell>
          <cell r="J38">
            <v>15.96234309623431</v>
          </cell>
        </row>
        <row r="39">
          <cell r="C39" t="str">
            <v>Trimestre II</v>
          </cell>
        </row>
        <row r="40">
          <cell r="C40" t="str">
            <v>Trimestre III</v>
          </cell>
        </row>
        <row r="41">
          <cell r="C41" t="str">
            <v>Trimestre IV</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PLIMIENTO"/>
    </sheetNames>
    <sheetDataSet>
      <sheetData sheetId="0">
        <row r="55">
          <cell r="O55">
            <v>37</v>
          </cell>
          <cell r="P55">
            <v>23</v>
          </cell>
          <cell r="Q55">
            <v>37</v>
          </cell>
          <cell r="R55">
            <v>31</v>
          </cell>
        </row>
        <row r="56">
          <cell r="T56">
            <v>36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FS4"/>
      <sheetName val="FS1"/>
      <sheetName val="FS2"/>
      <sheetName val="FS3"/>
      <sheetName val="FACT"/>
      <sheetName val="MATRIZ "/>
      <sheetName val="ESTRUCTURA"/>
      <sheetName val="Datos de base"/>
      <sheetName val="TARIFAS 2014"/>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FACTURACION - OBRA"/>
      <sheetName val="FACTURACION - PLANTA"/>
      <sheetName val="ESTRCT. SAP"/>
      <sheetName val="centros de costo"/>
      <sheetName val="Datos de base"/>
      <sheetName val="ID. GRAFOS"/>
      <sheetName val="TARIFAS"/>
      <sheetName val="TARIFAS 2014"/>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Hoja1"/>
      <sheetName val="Hoja3"/>
      <sheetName val="Hoja4"/>
      <sheetName val="Hoja9"/>
      <sheetName val="Base de datos"/>
      <sheetName val="MATRIZ "/>
      <sheetName val="ESTRUCTURA"/>
      <sheetName val="Datos de base"/>
      <sheetName val="FS4"/>
      <sheetName val="FS1"/>
      <sheetName val="FS2"/>
      <sheetName val="FS3"/>
      <sheetName val="FACT"/>
      <sheetName val="Tarifa 2014 "/>
      <sheetName val="EQUIPOS"/>
      <sheetName val="DIFERENCIAS"/>
      <sheetName val="FACT EQUIP"/>
      <sheetName val="Hoja2"/>
      <sheetName val="Hoja5"/>
      <sheetName val="Hoja6"/>
      <sheetName val="Hoja7"/>
      <sheetName val="Hoja11"/>
      <sheetName val="den 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CONCILIACION"/>
      <sheetName val="Hoja1"/>
      <sheetName val="MATRIZ "/>
      <sheetName val="facturacion"/>
      <sheetName val="ESTRCT. SAP"/>
      <sheetName val="res. factura"/>
      <sheetName val="DISPONIBILIDAD"/>
      <sheetName val="centros de costo"/>
      <sheetName val="Datos de base"/>
      <sheetName val="ID. GRAFOS"/>
      <sheetName val="TARIFAS 20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lan de Acción 2019 OCI V1"/>
      <sheetName val="Instructivo"/>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6.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7.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38.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39.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0.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1.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2.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3.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5.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6.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47.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48.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49.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2.xml"/><Relationship Id="rId1" Type="http://schemas.openxmlformats.org/officeDocument/2006/relationships/printerSettings" Target="../printerSettings/printerSettings50.bin"/><Relationship Id="rId4"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3.xml"/><Relationship Id="rId1" Type="http://schemas.openxmlformats.org/officeDocument/2006/relationships/printerSettings" Target="../printerSettings/printerSettings51.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4.xml"/><Relationship Id="rId1" Type="http://schemas.openxmlformats.org/officeDocument/2006/relationships/printerSettings" Target="../printerSettings/printerSettings52.bin"/><Relationship Id="rId4"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3.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4.bin"/><Relationship Id="rId4"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5.bin"/><Relationship Id="rId4" Type="http://schemas.openxmlformats.org/officeDocument/2006/relationships/comments" Target="../comments5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59"/>
  <sheetViews>
    <sheetView tabSelected="1" topLeftCell="A45" workbookViewId="0">
      <selection activeCell="AA58" sqref="AA58"/>
    </sheetView>
  </sheetViews>
  <sheetFormatPr defaultColWidth="11.42578125" defaultRowHeight="15"/>
  <cols>
    <col min="1" max="1" width="7" style="18" customWidth="1"/>
    <col min="2" max="2" width="12.140625" customWidth="1"/>
    <col min="3" max="3" width="4.5703125" customWidth="1"/>
    <col min="4" max="4" width="19.140625" customWidth="1"/>
    <col min="5" max="5" width="13.7109375" customWidth="1"/>
    <col min="6" max="6" width="159.85546875" hidden="1" customWidth="1"/>
    <col min="7" max="8" width="2.5703125" hidden="1" customWidth="1"/>
    <col min="9" max="9" width="3.5703125" hidden="1" customWidth="1"/>
    <col min="10" max="10" width="2.28515625" hidden="1" customWidth="1"/>
    <col min="11" max="11" width="3.28515625" hidden="1" customWidth="1"/>
    <col min="12" max="12" width="3.5703125" hidden="1" customWidth="1"/>
    <col min="13" max="13" width="2.5703125" hidden="1" customWidth="1"/>
    <col min="14" max="14" width="2.7109375" hidden="1" customWidth="1"/>
    <col min="15" max="15" width="4.5703125" hidden="1" customWidth="1"/>
    <col min="16" max="16" width="4.140625" hidden="1" customWidth="1"/>
    <col min="17" max="17" width="3.140625" hidden="1" customWidth="1"/>
    <col min="18" max="18" width="3" hidden="1" customWidth="1"/>
    <col min="19" max="19" width="4.140625" hidden="1" customWidth="1"/>
    <col min="20" max="20" width="3.28515625" hidden="1" customWidth="1"/>
    <col min="21" max="21" width="5.28515625" hidden="1" customWidth="1"/>
    <col min="22" max="22" width="3.28515625" hidden="1" customWidth="1"/>
    <col min="23" max="23" width="5.5703125" hidden="1" customWidth="1"/>
    <col min="24" max="24" width="25.42578125" style="18" bestFit="1" customWidth="1"/>
    <col min="25" max="25" width="16.7109375" style="18" bestFit="1" customWidth="1"/>
    <col min="26" max="27" width="16.28515625" style="18" customWidth="1"/>
  </cols>
  <sheetData>
    <row r="1" spans="1:27">
      <c r="A1" s="452" t="s">
        <v>0</v>
      </c>
      <c r="B1" s="453"/>
      <c r="C1" s="453"/>
      <c r="D1" s="412"/>
      <c r="E1" s="412"/>
      <c r="F1" s="412"/>
      <c r="G1" s="454" t="s">
        <v>1</v>
      </c>
      <c r="H1" s="455"/>
      <c r="I1" s="455"/>
      <c r="J1" s="455"/>
      <c r="K1" s="455"/>
      <c r="L1" s="455"/>
      <c r="M1" s="455"/>
      <c r="N1" s="455"/>
      <c r="O1" s="456" t="s">
        <v>2</v>
      </c>
      <c r="P1" s="456"/>
      <c r="Q1" s="456"/>
      <c r="R1" s="456"/>
      <c r="S1" s="456"/>
      <c r="T1" s="457" t="s">
        <v>3</v>
      </c>
      <c r="U1" s="457"/>
      <c r="V1" s="457"/>
      <c r="W1" s="458"/>
      <c r="X1" s="443" t="s">
        <v>4</v>
      </c>
      <c r="Y1" s="444"/>
      <c r="Z1" s="413"/>
      <c r="AA1" s="413"/>
    </row>
    <row r="2" spans="1:27" s="6" customFormat="1">
      <c r="A2" s="1" t="s">
        <v>5</v>
      </c>
      <c r="B2" s="2" t="s">
        <v>6</v>
      </c>
      <c r="C2" s="2" t="s">
        <v>7</v>
      </c>
      <c r="D2" s="2" t="s">
        <v>8</v>
      </c>
      <c r="E2" s="2" t="s">
        <v>9</v>
      </c>
      <c r="F2" s="3" t="s">
        <v>10</v>
      </c>
      <c r="G2" s="445" t="s">
        <v>11</v>
      </c>
      <c r="H2" s="446"/>
      <c r="I2" s="446"/>
      <c r="J2" s="446"/>
      <c r="K2" s="446" t="s">
        <v>12</v>
      </c>
      <c r="L2" s="446"/>
      <c r="M2" s="446"/>
      <c r="N2" s="446"/>
      <c r="O2" s="446" t="s">
        <v>11</v>
      </c>
      <c r="P2" s="446"/>
      <c r="Q2" s="446" t="s">
        <v>12</v>
      </c>
      <c r="R2" s="446"/>
      <c r="S2" s="446"/>
      <c r="T2" s="446" t="s">
        <v>11</v>
      </c>
      <c r="U2" s="446"/>
      <c r="V2" s="446" t="s">
        <v>12</v>
      </c>
      <c r="W2" s="447"/>
      <c r="X2" s="4" t="s">
        <v>13</v>
      </c>
      <c r="Y2" s="5" t="s">
        <v>14</v>
      </c>
      <c r="Z2" s="5"/>
      <c r="AA2" s="5"/>
    </row>
    <row r="3" spans="1:27" ht="15.75" thickBot="1">
      <c r="A3" s="414">
        <v>1</v>
      </c>
      <c r="B3" s="415" t="s">
        <v>15</v>
      </c>
      <c r="C3" s="415" t="s">
        <v>16</v>
      </c>
      <c r="D3" s="415" t="s">
        <v>17</v>
      </c>
      <c r="E3" s="415" t="s">
        <v>18</v>
      </c>
      <c r="F3" s="415" t="s">
        <v>19</v>
      </c>
      <c r="G3" s="448">
        <v>0</v>
      </c>
      <c r="H3" s="449"/>
      <c r="I3" s="449"/>
      <c r="J3" s="449"/>
      <c r="K3" s="450">
        <v>0.79</v>
      </c>
      <c r="L3" s="449"/>
      <c r="M3" s="449"/>
      <c r="N3" s="449"/>
      <c r="O3" s="450">
        <v>0.8</v>
      </c>
      <c r="P3" s="449"/>
      <c r="Q3" s="450">
        <v>0.89</v>
      </c>
      <c r="R3" s="449"/>
      <c r="S3" s="449"/>
      <c r="T3" s="450">
        <v>0.9</v>
      </c>
      <c r="U3" s="449"/>
      <c r="V3" s="450">
        <v>1</v>
      </c>
      <c r="W3" s="451"/>
      <c r="X3" s="421">
        <v>12</v>
      </c>
      <c r="Y3" s="421">
        <v>12</v>
      </c>
      <c r="Z3" s="420">
        <v>1</v>
      </c>
      <c r="AA3" s="420">
        <v>1</v>
      </c>
    </row>
    <row r="4" spans="1:27" ht="15.75" thickBot="1">
      <c r="A4" s="414">
        <v>2</v>
      </c>
      <c r="B4" s="415" t="s">
        <v>20</v>
      </c>
      <c r="C4" s="415" t="s">
        <v>21</v>
      </c>
      <c r="D4" s="415" t="s">
        <v>22</v>
      </c>
      <c r="E4" s="415" t="s">
        <v>18</v>
      </c>
      <c r="F4" s="415" t="s">
        <v>23</v>
      </c>
      <c r="G4" s="459">
        <v>0.11</v>
      </c>
      <c r="H4" s="449"/>
      <c r="I4" s="449"/>
      <c r="J4" s="449"/>
      <c r="K4" s="450">
        <v>1</v>
      </c>
      <c r="L4" s="449"/>
      <c r="M4" s="449"/>
      <c r="N4" s="449"/>
      <c r="O4" s="450">
        <v>0.01</v>
      </c>
      <c r="P4" s="449"/>
      <c r="Q4" s="450">
        <v>0.1</v>
      </c>
      <c r="R4" s="449"/>
      <c r="S4" s="449"/>
      <c r="T4" s="450">
        <v>0</v>
      </c>
      <c r="U4" s="449"/>
      <c r="V4" s="450">
        <v>0</v>
      </c>
      <c r="W4" s="451"/>
      <c r="X4" s="421">
        <v>0</v>
      </c>
      <c r="Y4" s="421">
        <v>100</v>
      </c>
      <c r="Z4" s="420">
        <v>0</v>
      </c>
      <c r="AA4" s="420">
        <v>0</v>
      </c>
    </row>
    <row r="5" spans="1:27" ht="12.75" customHeight="1" thickBot="1">
      <c r="A5" s="414">
        <v>3</v>
      </c>
      <c r="B5" s="415" t="s">
        <v>24</v>
      </c>
      <c r="C5" s="415" t="s">
        <v>25</v>
      </c>
      <c r="D5" s="415" t="s">
        <v>26</v>
      </c>
      <c r="E5" s="415" t="s">
        <v>27</v>
      </c>
      <c r="F5" s="415" t="s">
        <v>28</v>
      </c>
      <c r="G5" s="448">
        <v>0</v>
      </c>
      <c r="H5" s="449"/>
      <c r="I5" s="449"/>
      <c r="J5" s="449"/>
      <c r="K5" s="450">
        <v>0.69</v>
      </c>
      <c r="L5" s="449"/>
      <c r="M5" s="449"/>
      <c r="N5" s="449"/>
      <c r="O5" s="450">
        <v>0.7</v>
      </c>
      <c r="P5" s="449"/>
      <c r="Q5" s="450">
        <v>0.79</v>
      </c>
      <c r="R5" s="449"/>
      <c r="S5" s="449"/>
      <c r="T5" s="450">
        <v>0.8</v>
      </c>
      <c r="U5" s="449"/>
      <c r="V5" s="450">
        <v>1</v>
      </c>
      <c r="W5" s="451"/>
      <c r="X5" s="421" t="s">
        <v>29</v>
      </c>
      <c r="Y5" s="421" t="s">
        <v>29</v>
      </c>
      <c r="Z5" s="422" t="s">
        <v>29</v>
      </c>
      <c r="AA5" s="422" t="s">
        <v>29</v>
      </c>
    </row>
    <row r="6" spans="1:27" ht="18" customHeight="1">
      <c r="A6" s="414">
        <v>4</v>
      </c>
      <c r="B6" s="415" t="s">
        <v>24</v>
      </c>
      <c r="C6" s="415" t="s">
        <v>30</v>
      </c>
      <c r="D6" s="415" t="s">
        <v>31</v>
      </c>
      <c r="E6" s="415" t="s">
        <v>32</v>
      </c>
      <c r="F6" s="415" t="s">
        <v>33</v>
      </c>
      <c r="G6" s="462">
        <v>0</v>
      </c>
      <c r="H6" s="462"/>
      <c r="I6" s="462"/>
      <c r="J6" s="463"/>
      <c r="K6" s="464">
        <v>0.59899999999999998</v>
      </c>
      <c r="L6" s="465"/>
      <c r="M6" s="465"/>
      <c r="N6" s="466"/>
      <c r="O6" s="467">
        <v>0.6</v>
      </c>
      <c r="P6" s="463"/>
      <c r="Q6" s="464">
        <v>0.79900000000000004</v>
      </c>
      <c r="R6" s="465"/>
      <c r="S6" s="466"/>
      <c r="T6" s="467">
        <v>0.8</v>
      </c>
      <c r="U6" s="463"/>
      <c r="V6" s="467">
        <v>1</v>
      </c>
      <c r="W6" s="462"/>
      <c r="X6" s="421" t="s">
        <v>29</v>
      </c>
      <c r="Y6" s="421" t="s">
        <v>29</v>
      </c>
      <c r="Z6" s="422" t="s">
        <v>29</v>
      </c>
      <c r="AA6" s="422" t="s">
        <v>29</v>
      </c>
    </row>
    <row r="7" spans="1:27" ht="15.75" thickBot="1">
      <c r="A7" s="414">
        <v>5</v>
      </c>
      <c r="B7" s="415" t="s">
        <v>24</v>
      </c>
      <c r="C7" s="415" t="s">
        <v>34</v>
      </c>
      <c r="D7" s="415" t="s">
        <v>35</v>
      </c>
      <c r="E7" s="415" t="s">
        <v>18</v>
      </c>
      <c r="F7" s="415" t="s">
        <v>36</v>
      </c>
      <c r="G7" s="460">
        <v>0.11</v>
      </c>
      <c r="H7" s="460"/>
      <c r="I7" s="460"/>
      <c r="J7" s="459"/>
      <c r="K7" s="461">
        <v>1</v>
      </c>
      <c r="L7" s="460"/>
      <c r="M7" s="460"/>
      <c r="N7" s="459"/>
      <c r="O7" s="461">
        <v>0.01</v>
      </c>
      <c r="P7" s="459"/>
      <c r="Q7" s="461">
        <v>0.1</v>
      </c>
      <c r="R7" s="460"/>
      <c r="S7" s="459"/>
      <c r="T7" s="461">
        <v>0</v>
      </c>
      <c r="U7" s="459"/>
      <c r="V7" s="461">
        <v>0</v>
      </c>
      <c r="W7" s="460"/>
      <c r="X7" s="421">
        <v>0</v>
      </c>
      <c r="Y7" s="421">
        <v>1046</v>
      </c>
      <c r="Z7" s="420">
        <v>0</v>
      </c>
      <c r="AA7" s="420">
        <v>0</v>
      </c>
    </row>
    <row r="8" spans="1:27" ht="15.75" thickBot="1">
      <c r="A8" s="414">
        <v>6</v>
      </c>
      <c r="B8" s="415" t="s">
        <v>37</v>
      </c>
      <c r="C8" s="415" t="s">
        <v>38</v>
      </c>
      <c r="D8" s="415" t="s">
        <v>39</v>
      </c>
      <c r="E8" s="415" t="s">
        <v>18</v>
      </c>
      <c r="F8" s="415" t="s">
        <v>40</v>
      </c>
      <c r="G8" s="448">
        <v>0</v>
      </c>
      <c r="H8" s="449"/>
      <c r="I8" s="449"/>
      <c r="J8" s="449"/>
      <c r="K8" s="450">
        <v>0.69</v>
      </c>
      <c r="L8" s="449"/>
      <c r="M8" s="449"/>
      <c r="N8" s="449"/>
      <c r="O8" s="449">
        <v>70</v>
      </c>
      <c r="P8" s="449"/>
      <c r="Q8" s="450">
        <v>0.82</v>
      </c>
      <c r="R8" s="449"/>
      <c r="S8" s="449"/>
      <c r="T8" s="450">
        <v>0.83</v>
      </c>
      <c r="U8" s="449"/>
      <c r="V8" s="450">
        <v>1</v>
      </c>
      <c r="W8" s="451"/>
      <c r="X8" s="421">
        <v>25</v>
      </c>
      <c r="Y8" s="421">
        <v>27</v>
      </c>
      <c r="Z8" s="423">
        <v>0.92600000000000005</v>
      </c>
      <c r="AA8" s="423">
        <v>0.92600000000000005</v>
      </c>
    </row>
    <row r="9" spans="1:27" ht="15.75" thickBot="1">
      <c r="A9" s="414">
        <v>8</v>
      </c>
      <c r="B9" s="415" t="s">
        <v>41</v>
      </c>
      <c r="C9" s="415" t="s">
        <v>42</v>
      </c>
      <c r="D9" s="415" t="s">
        <v>43</v>
      </c>
      <c r="E9" s="415" t="s">
        <v>18</v>
      </c>
      <c r="F9" s="415" t="s">
        <v>44</v>
      </c>
      <c r="G9" s="459">
        <v>0</v>
      </c>
      <c r="H9" s="449"/>
      <c r="I9" s="449"/>
      <c r="J9" s="449"/>
      <c r="K9" s="450">
        <v>0.89</v>
      </c>
      <c r="L9" s="449"/>
      <c r="M9" s="449"/>
      <c r="N9" s="449"/>
      <c r="O9" s="450">
        <v>0.9</v>
      </c>
      <c r="P9" s="449"/>
      <c r="Q9" s="450">
        <v>0.99</v>
      </c>
      <c r="R9" s="449"/>
      <c r="S9" s="449"/>
      <c r="T9" s="450">
        <v>1</v>
      </c>
      <c r="U9" s="449"/>
      <c r="V9" s="450">
        <v>1.1000000000000001</v>
      </c>
      <c r="W9" s="451"/>
      <c r="X9" s="421">
        <v>365.81</v>
      </c>
      <c r="Y9" s="421">
        <v>360</v>
      </c>
      <c r="Z9" s="420">
        <v>1.02</v>
      </c>
      <c r="AA9" s="420">
        <v>1.02</v>
      </c>
    </row>
    <row r="10" spans="1:27" ht="15.75" thickBot="1">
      <c r="A10" s="414">
        <v>9</v>
      </c>
      <c r="B10" s="415" t="s">
        <v>41</v>
      </c>
      <c r="C10" s="415" t="s">
        <v>45</v>
      </c>
      <c r="D10" s="415" t="s">
        <v>46</v>
      </c>
      <c r="E10" s="415" t="s">
        <v>18</v>
      </c>
      <c r="F10" s="415" t="s">
        <v>47</v>
      </c>
      <c r="G10" s="459">
        <v>0</v>
      </c>
      <c r="H10" s="449"/>
      <c r="I10" s="449"/>
      <c r="J10" s="449"/>
      <c r="K10" s="450">
        <v>0.89</v>
      </c>
      <c r="L10" s="449"/>
      <c r="M10" s="449"/>
      <c r="N10" s="449"/>
      <c r="O10" s="450">
        <v>0.9</v>
      </c>
      <c r="P10" s="449"/>
      <c r="Q10" s="450">
        <v>0.99</v>
      </c>
      <c r="R10" s="449"/>
      <c r="S10" s="449"/>
      <c r="T10" s="450">
        <v>1</v>
      </c>
      <c r="U10" s="449"/>
      <c r="V10" s="450">
        <v>1.1000000000000001</v>
      </c>
      <c r="W10" s="451"/>
      <c r="X10" s="421">
        <v>404</v>
      </c>
      <c r="Y10" s="421">
        <v>400</v>
      </c>
      <c r="Z10" s="420">
        <v>1.01</v>
      </c>
      <c r="AA10" s="424">
        <v>0.17</v>
      </c>
    </row>
    <row r="11" spans="1:27" ht="15.75" thickBot="1">
      <c r="A11" s="414">
        <v>10</v>
      </c>
      <c r="B11" s="415" t="s">
        <v>41</v>
      </c>
      <c r="C11" s="415" t="s">
        <v>48</v>
      </c>
      <c r="D11" s="415" t="s">
        <v>49</v>
      </c>
      <c r="E11" s="415" t="s">
        <v>18</v>
      </c>
      <c r="F11" s="415" t="s">
        <v>50</v>
      </c>
      <c r="G11" s="459">
        <v>0</v>
      </c>
      <c r="H11" s="449"/>
      <c r="I11" s="449"/>
      <c r="J11" s="449"/>
      <c r="K11" s="450">
        <v>0.89</v>
      </c>
      <c r="L11" s="449"/>
      <c r="M11" s="449"/>
      <c r="N11" s="449"/>
      <c r="O11" s="450">
        <v>0.9</v>
      </c>
      <c r="P11" s="449"/>
      <c r="Q11" s="450">
        <v>0.99</v>
      </c>
      <c r="R11" s="449"/>
      <c r="S11" s="449"/>
      <c r="T11" s="450">
        <v>1</v>
      </c>
      <c r="U11" s="449"/>
      <c r="V11" s="450">
        <v>1.1000000000000001</v>
      </c>
      <c r="W11" s="451"/>
      <c r="X11" s="421">
        <v>7.78</v>
      </c>
      <c r="Y11" s="421">
        <v>7.5</v>
      </c>
      <c r="Z11" s="420">
        <v>1.04</v>
      </c>
      <c r="AA11" s="420">
        <v>1.04</v>
      </c>
    </row>
    <row r="12" spans="1:27" ht="15.75" thickBot="1">
      <c r="A12" s="414">
        <v>11</v>
      </c>
      <c r="B12" s="415" t="s">
        <v>41</v>
      </c>
      <c r="C12" s="415" t="s">
        <v>51</v>
      </c>
      <c r="D12" s="415" t="s">
        <v>52</v>
      </c>
      <c r="E12" s="415" t="s">
        <v>18</v>
      </c>
      <c r="F12" s="415" t="s">
        <v>53</v>
      </c>
      <c r="G12" s="468">
        <v>0</v>
      </c>
      <c r="H12" s="469"/>
      <c r="I12" s="469"/>
      <c r="J12" s="469"/>
      <c r="K12" s="469">
        <v>0.89</v>
      </c>
      <c r="L12" s="469"/>
      <c r="M12" s="469"/>
      <c r="N12" s="469"/>
      <c r="O12" s="469">
        <v>0.9</v>
      </c>
      <c r="P12" s="469"/>
      <c r="Q12" s="469">
        <v>0.99</v>
      </c>
      <c r="R12" s="469"/>
      <c r="S12" s="469"/>
      <c r="T12" s="469">
        <v>1</v>
      </c>
      <c r="U12" s="469"/>
      <c r="V12" s="469">
        <v>1</v>
      </c>
      <c r="W12" s="470"/>
      <c r="X12" s="421">
        <v>27.18</v>
      </c>
      <c r="Y12" s="421">
        <v>19.100000000000001</v>
      </c>
      <c r="Z12" s="420">
        <v>1.42</v>
      </c>
      <c r="AA12" s="420">
        <v>1.42</v>
      </c>
    </row>
    <row r="13" spans="1:27" ht="15.75" thickBot="1">
      <c r="A13" s="414">
        <v>12</v>
      </c>
      <c r="B13" s="415" t="s">
        <v>41</v>
      </c>
      <c r="C13" s="415" t="s">
        <v>54</v>
      </c>
      <c r="D13" s="415" t="s">
        <v>55</v>
      </c>
      <c r="E13" s="415" t="s">
        <v>18</v>
      </c>
      <c r="F13" s="415" t="s">
        <v>56</v>
      </c>
      <c r="G13" s="468">
        <v>0</v>
      </c>
      <c r="H13" s="469"/>
      <c r="I13" s="469"/>
      <c r="J13" s="469"/>
      <c r="K13" s="469">
        <v>0.89</v>
      </c>
      <c r="L13" s="469"/>
      <c r="M13" s="469"/>
      <c r="N13" s="469"/>
      <c r="O13" s="469">
        <v>0.9</v>
      </c>
      <c r="P13" s="469"/>
      <c r="Q13" s="469">
        <v>0.99</v>
      </c>
      <c r="R13" s="469"/>
      <c r="S13" s="469"/>
      <c r="T13" s="469">
        <v>1</v>
      </c>
      <c r="U13" s="469"/>
      <c r="V13" s="469">
        <v>1.1000000000000001</v>
      </c>
      <c r="W13" s="470"/>
      <c r="X13" s="421">
        <v>14</v>
      </c>
      <c r="Y13" s="421">
        <v>14</v>
      </c>
      <c r="Z13" s="420">
        <v>1</v>
      </c>
      <c r="AA13" s="420">
        <v>1</v>
      </c>
    </row>
    <row r="14" spans="1:27" ht="15.75" thickBot="1">
      <c r="A14" s="414">
        <v>13</v>
      </c>
      <c r="B14" s="415" t="s">
        <v>41</v>
      </c>
      <c r="C14" s="415" t="s">
        <v>57</v>
      </c>
      <c r="D14" s="415" t="s">
        <v>58</v>
      </c>
      <c r="E14" s="415" t="s">
        <v>18</v>
      </c>
      <c r="F14" s="415" t="s">
        <v>59</v>
      </c>
      <c r="G14" s="468">
        <v>0</v>
      </c>
      <c r="H14" s="469"/>
      <c r="I14" s="469"/>
      <c r="J14" s="469"/>
      <c r="K14" s="469">
        <v>0.89</v>
      </c>
      <c r="L14" s="469"/>
      <c r="M14" s="469"/>
      <c r="N14" s="469"/>
      <c r="O14" s="469">
        <v>0.9</v>
      </c>
      <c r="P14" s="469"/>
      <c r="Q14" s="469">
        <v>0.99</v>
      </c>
      <c r="R14" s="469"/>
      <c r="S14" s="469"/>
      <c r="T14" s="469">
        <v>1</v>
      </c>
      <c r="U14" s="469"/>
      <c r="V14" s="469">
        <v>1.1000000000000001</v>
      </c>
      <c r="W14" s="470"/>
      <c r="X14" s="421">
        <v>8677</v>
      </c>
      <c r="Y14" s="421">
        <v>8500</v>
      </c>
      <c r="Z14" s="420">
        <v>1.02</v>
      </c>
      <c r="AA14" s="420">
        <v>1.02</v>
      </c>
    </row>
    <row r="15" spans="1:27" ht="15.75" thickBot="1">
      <c r="A15" s="414">
        <v>14</v>
      </c>
      <c r="B15" s="415" t="s">
        <v>60</v>
      </c>
      <c r="C15" s="415" t="s">
        <v>61</v>
      </c>
      <c r="D15" s="415" t="s">
        <v>62</v>
      </c>
      <c r="E15" s="415" t="s">
        <v>18</v>
      </c>
      <c r="F15" s="415" t="s">
        <v>63</v>
      </c>
      <c r="G15" s="473">
        <v>0</v>
      </c>
      <c r="H15" s="2262"/>
      <c r="I15" s="2262"/>
      <c r="J15" s="2263"/>
      <c r="K15" s="474">
        <v>0.69</v>
      </c>
      <c r="L15" s="2262"/>
      <c r="M15" s="2262"/>
      <c r="N15" s="2263"/>
      <c r="O15" s="474">
        <v>0.7</v>
      </c>
      <c r="P15" s="2263"/>
      <c r="Q15" s="474">
        <v>0.79</v>
      </c>
      <c r="R15" s="2262"/>
      <c r="S15" s="2263"/>
      <c r="T15" s="474">
        <v>0.8</v>
      </c>
      <c r="U15" s="2263"/>
      <c r="V15" s="474">
        <v>1</v>
      </c>
      <c r="W15" s="2262"/>
      <c r="X15" s="437">
        <v>1.0065</v>
      </c>
      <c r="Y15" s="438">
        <v>1</v>
      </c>
      <c r="Z15" s="425">
        <v>1.0069999999999999</v>
      </c>
      <c r="AA15" s="423">
        <v>1.0069999999999999</v>
      </c>
    </row>
    <row r="16" spans="1:27">
      <c r="A16" s="414">
        <v>15</v>
      </c>
      <c r="B16" s="415" t="s">
        <v>60</v>
      </c>
      <c r="C16" s="415" t="s">
        <v>64</v>
      </c>
      <c r="D16" s="415" t="s">
        <v>65</v>
      </c>
      <c r="E16" s="415" t="s">
        <v>18</v>
      </c>
      <c r="F16" s="415" t="s">
        <v>66</v>
      </c>
      <c r="G16" s="471" t="s">
        <v>11</v>
      </c>
      <c r="H16" s="2264"/>
      <c r="I16" s="2264"/>
      <c r="J16" s="2265"/>
      <c r="K16" s="472" t="s">
        <v>12</v>
      </c>
      <c r="L16" s="2264"/>
      <c r="M16" s="2264"/>
      <c r="N16" s="2265"/>
      <c r="O16" s="472" t="s">
        <v>11</v>
      </c>
      <c r="P16" s="2265"/>
      <c r="Q16" s="472" t="s">
        <v>12</v>
      </c>
      <c r="R16" s="2264"/>
      <c r="S16" s="2265"/>
      <c r="T16" s="472" t="s">
        <v>11</v>
      </c>
      <c r="U16" s="2265"/>
      <c r="V16" s="472" t="s">
        <v>12</v>
      </c>
      <c r="W16" s="2264"/>
      <c r="X16" s="439">
        <v>87</v>
      </c>
      <c r="Y16" s="439">
        <v>100</v>
      </c>
      <c r="Z16" s="426">
        <v>0.87</v>
      </c>
      <c r="AA16" s="420">
        <v>0.87</v>
      </c>
    </row>
    <row r="17" spans="1:27" ht="15.75" thickBot="1">
      <c r="A17" s="414">
        <v>16</v>
      </c>
      <c r="B17" s="415" t="s">
        <v>60</v>
      </c>
      <c r="C17" s="415" t="s">
        <v>67</v>
      </c>
      <c r="D17" s="415" t="s">
        <v>68</v>
      </c>
      <c r="E17" s="415" t="s">
        <v>18</v>
      </c>
      <c r="F17" s="415" t="s">
        <v>69</v>
      </c>
      <c r="G17" s="473">
        <v>0</v>
      </c>
      <c r="H17" s="2262"/>
      <c r="I17" s="2262"/>
      <c r="J17" s="2263"/>
      <c r="K17" s="474">
        <v>0.74</v>
      </c>
      <c r="L17" s="2262"/>
      <c r="M17" s="2262"/>
      <c r="N17" s="2263"/>
      <c r="O17" s="474">
        <v>0.75</v>
      </c>
      <c r="P17" s="2263"/>
      <c r="Q17" s="474">
        <v>0.84</v>
      </c>
      <c r="R17" s="2262"/>
      <c r="S17" s="2263"/>
      <c r="T17" s="474">
        <v>0.85</v>
      </c>
      <c r="U17" s="2263"/>
      <c r="V17" s="474">
        <v>1</v>
      </c>
      <c r="W17" s="2262"/>
      <c r="X17" s="439">
        <v>0.9</v>
      </c>
      <c r="Y17" s="439">
        <v>0.85</v>
      </c>
      <c r="Z17" s="426">
        <v>1</v>
      </c>
      <c r="AA17" s="420">
        <v>1.05</v>
      </c>
    </row>
    <row r="18" spans="1:27" ht="15.75" thickBot="1">
      <c r="A18" s="414">
        <v>17</v>
      </c>
      <c r="B18" s="415" t="s">
        <v>60</v>
      </c>
      <c r="C18" s="415" t="s">
        <v>70</v>
      </c>
      <c r="D18" s="415" t="s">
        <v>71</v>
      </c>
      <c r="E18" s="415" t="s">
        <v>18</v>
      </c>
      <c r="F18" s="415" t="s">
        <v>72</v>
      </c>
      <c r="G18" s="473">
        <v>0</v>
      </c>
      <c r="H18" s="2262"/>
      <c r="I18" s="2262"/>
      <c r="J18" s="2263"/>
      <c r="K18" s="474">
        <v>0.79</v>
      </c>
      <c r="L18" s="2262"/>
      <c r="M18" s="2262"/>
      <c r="N18" s="2263"/>
      <c r="O18" s="474">
        <v>0.8</v>
      </c>
      <c r="P18" s="2263"/>
      <c r="Q18" s="474">
        <v>0.89</v>
      </c>
      <c r="R18" s="2262"/>
      <c r="S18" s="2263"/>
      <c r="T18" s="474">
        <v>0.9</v>
      </c>
      <c r="U18" s="2263"/>
      <c r="V18" s="474">
        <v>1</v>
      </c>
      <c r="W18" s="2262"/>
      <c r="X18" s="439">
        <v>67</v>
      </c>
      <c r="Y18" s="439">
        <v>82</v>
      </c>
      <c r="Z18" s="427">
        <v>0.82</v>
      </c>
      <c r="AA18" s="427">
        <v>0.82</v>
      </c>
    </row>
    <row r="19" spans="1:27" ht="15.75" thickBot="1">
      <c r="A19" s="414">
        <v>18</v>
      </c>
      <c r="B19" s="415" t="s">
        <v>73</v>
      </c>
      <c r="C19" s="415" t="s">
        <v>74</v>
      </c>
      <c r="D19" s="415" t="s">
        <v>75</v>
      </c>
      <c r="E19" s="415" t="s">
        <v>76</v>
      </c>
      <c r="F19" s="415" t="s">
        <v>77</v>
      </c>
      <c r="G19" s="448">
        <v>0</v>
      </c>
      <c r="H19" s="449"/>
      <c r="I19" s="449"/>
      <c r="J19" s="449"/>
      <c r="K19" s="450">
        <v>0.84</v>
      </c>
      <c r="L19" s="449"/>
      <c r="M19" s="449"/>
      <c r="N19" s="449"/>
      <c r="O19" s="450">
        <v>0.85</v>
      </c>
      <c r="P19" s="449"/>
      <c r="Q19" s="450">
        <v>0.95</v>
      </c>
      <c r="R19" s="449"/>
      <c r="S19" s="449"/>
      <c r="T19" s="450">
        <v>0.96</v>
      </c>
      <c r="U19" s="449"/>
      <c r="V19" s="450">
        <v>1</v>
      </c>
      <c r="W19" s="451"/>
      <c r="X19" s="421">
        <v>196.78</v>
      </c>
      <c r="Y19" s="421">
        <v>196.78</v>
      </c>
      <c r="Z19" s="426">
        <v>1</v>
      </c>
      <c r="AA19" s="423">
        <v>0.44819999999999999</v>
      </c>
    </row>
    <row r="20" spans="1:27" ht="15.75" thickBot="1">
      <c r="A20" s="414">
        <v>19</v>
      </c>
      <c r="B20" s="415" t="s">
        <v>73</v>
      </c>
      <c r="C20" s="415" t="s">
        <v>78</v>
      </c>
      <c r="D20" s="415" t="s">
        <v>79</v>
      </c>
      <c r="E20" s="415" t="s">
        <v>18</v>
      </c>
      <c r="F20" s="415" t="s">
        <v>80</v>
      </c>
      <c r="G20" s="448">
        <v>0</v>
      </c>
      <c r="H20" s="449"/>
      <c r="I20" s="449"/>
      <c r="J20" s="449"/>
      <c r="K20" s="449" t="s">
        <v>81</v>
      </c>
      <c r="L20" s="449"/>
      <c r="M20" s="449"/>
      <c r="N20" s="449"/>
      <c r="O20" s="449">
        <v>70</v>
      </c>
      <c r="P20" s="449"/>
      <c r="Q20" s="449">
        <v>89.4</v>
      </c>
      <c r="R20" s="449"/>
      <c r="S20" s="449"/>
      <c r="T20" s="449">
        <v>89.5</v>
      </c>
      <c r="U20" s="449"/>
      <c r="V20" s="449">
        <v>100</v>
      </c>
      <c r="W20" s="451"/>
      <c r="X20" s="421">
        <v>1128</v>
      </c>
      <c r="Y20" s="421">
        <v>1200</v>
      </c>
      <c r="Z20" s="420">
        <v>0.94</v>
      </c>
      <c r="AA20" s="420">
        <v>0.94</v>
      </c>
    </row>
    <row r="21" spans="1:27" ht="15.75" thickBot="1">
      <c r="A21" s="414">
        <v>20</v>
      </c>
      <c r="B21" s="415" t="s">
        <v>73</v>
      </c>
      <c r="C21" s="415" t="s">
        <v>82</v>
      </c>
      <c r="D21" s="415" t="s">
        <v>83</v>
      </c>
      <c r="E21" s="415" t="s">
        <v>18</v>
      </c>
      <c r="F21" s="415" t="s">
        <v>84</v>
      </c>
      <c r="G21" s="448">
        <v>0</v>
      </c>
      <c r="H21" s="449"/>
      <c r="I21" s="449"/>
      <c r="J21" s="449"/>
      <c r="K21" s="449" t="s">
        <v>85</v>
      </c>
      <c r="L21" s="449"/>
      <c r="M21" s="449"/>
      <c r="N21" s="449"/>
      <c r="O21" s="449">
        <v>3</v>
      </c>
      <c r="P21" s="449"/>
      <c r="Q21" s="449">
        <v>4.24</v>
      </c>
      <c r="R21" s="449"/>
      <c r="S21" s="449"/>
      <c r="T21" s="449">
        <v>4.25</v>
      </c>
      <c r="U21" s="449"/>
      <c r="V21" s="449">
        <v>5</v>
      </c>
      <c r="W21" s="451"/>
      <c r="X21" s="421">
        <v>5159</v>
      </c>
      <c r="Y21" s="421">
        <v>1200</v>
      </c>
      <c r="Z21" s="428">
        <v>4.3</v>
      </c>
      <c r="AA21" s="428">
        <v>4.3</v>
      </c>
    </row>
    <row r="22" spans="1:27" ht="15.75" thickBot="1">
      <c r="A22" s="414">
        <v>21</v>
      </c>
      <c r="B22" s="415" t="s">
        <v>73</v>
      </c>
      <c r="C22" s="415" t="s">
        <v>86</v>
      </c>
      <c r="D22" s="415" t="s">
        <v>87</v>
      </c>
      <c r="E22" s="415" t="s">
        <v>76</v>
      </c>
      <c r="F22" s="415" t="s">
        <v>88</v>
      </c>
      <c r="G22" s="448">
        <v>0</v>
      </c>
      <c r="H22" s="449"/>
      <c r="I22" s="449"/>
      <c r="J22" s="449"/>
      <c r="K22" s="449">
        <v>84</v>
      </c>
      <c r="L22" s="449"/>
      <c r="M22" s="449"/>
      <c r="N22" s="449"/>
      <c r="O22" s="449">
        <v>85</v>
      </c>
      <c r="P22" s="449"/>
      <c r="Q22" s="449">
        <v>95</v>
      </c>
      <c r="R22" s="449"/>
      <c r="S22" s="449"/>
      <c r="T22" s="449">
        <v>96</v>
      </c>
      <c r="U22" s="449"/>
      <c r="V22" s="449">
        <v>100</v>
      </c>
      <c r="W22" s="451"/>
      <c r="X22" s="421">
        <v>8.5</v>
      </c>
      <c r="Y22" s="421">
        <v>8.5</v>
      </c>
      <c r="Z22" s="420">
        <v>1</v>
      </c>
      <c r="AA22" s="423">
        <v>0.44500000000000001</v>
      </c>
    </row>
    <row r="23" spans="1:27" ht="15.75" thickBot="1">
      <c r="A23" s="414">
        <v>22</v>
      </c>
      <c r="B23" s="415" t="s">
        <v>73</v>
      </c>
      <c r="C23" s="415" t="s">
        <v>89</v>
      </c>
      <c r="D23" s="415" t="s">
        <v>90</v>
      </c>
      <c r="E23" s="415" t="s">
        <v>76</v>
      </c>
      <c r="F23" s="415" t="s">
        <v>91</v>
      </c>
      <c r="G23" s="448">
        <v>0</v>
      </c>
      <c r="H23" s="449"/>
      <c r="I23" s="449"/>
      <c r="J23" s="449"/>
      <c r="K23" s="449">
        <v>84</v>
      </c>
      <c r="L23" s="449"/>
      <c r="M23" s="449"/>
      <c r="N23" s="449"/>
      <c r="O23" s="449">
        <v>85</v>
      </c>
      <c r="P23" s="449"/>
      <c r="Q23" s="449">
        <v>95</v>
      </c>
      <c r="R23" s="449"/>
      <c r="S23" s="449"/>
      <c r="T23" s="449">
        <v>96</v>
      </c>
      <c r="U23" s="449"/>
      <c r="V23" s="449">
        <v>100</v>
      </c>
      <c r="W23" s="451"/>
      <c r="X23" s="440">
        <v>10900.63</v>
      </c>
      <c r="Y23" s="441">
        <v>10800</v>
      </c>
      <c r="Z23" s="420">
        <v>1.01</v>
      </c>
      <c r="AA23" s="423">
        <v>0.2422</v>
      </c>
    </row>
    <row r="24" spans="1:27" ht="45.75" thickBot="1">
      <c r="A24" s="414">
        <v>23</v>
      </c>
      <c r="B24" s="415" t="s">
        <v>92</v>
      </c>
      <c r="C24" s="415" t="s">
        <v>93</v>
      </c>
      <c r="D24" s="415" t="s">
        <v>94</v>
      </c>
      <c r="E24" s="415" t="s">
        <v>18</v>
      </c>
      <c r="F24" s="416" t="s">
        <v>95</v>
      </c>
      <c r="G24" s="448">
        <v>0</v>
      </c>
      <c r="H24" s="449"/>
      <c r="I24" s="449"/>
      <c r="J24" s="449"/>
      <c r="K24" s="450">
        <v>0.54</v>
      </c>
      <c r="L24" s="449"/>
      <c r="M24" s="449"/>
      <c r="N24" s="449"/>
      <c r="O24" s="450">
        <v>0.55000000000000004</v>
      </c>
      <c r="P24" s="449"/>
      <c r="Q24" s="450">
        <v>0.59</v>
      </c>
      <c r="R24" s="449"/>
      <c r="S24" s="449"/>
      <c r="T24" s="450">
        <v>0.6</v>
      </c>
      <c r="U24" s="449"/>
      <c r="V24" s="450">
        <v>1</v>
      </c>
      <c r="W24" s="451"/>
      <c r="X24" s="421">
        <v>3537</v>
      </c>
      <c r="Y24" s="421">
        <v>4132</v>
      </c>
      <c r="Z24" s="423">
        <v>0.85599999999999998</v>
      </c>
      <c r="AA24" s="423">
        <v>0.85599999999999998</v>
      </c>
    </row>
    <row r="25" spans="1:27" ht="15.75" thickBot="1">
      <c r="A25" s="414">
        <v>24</v>
      </c>
      <c r="B25" s="415" t="s">
        <v>96</v>
      </c>
      <c r="C25" s="415" t="s">
        <v>97</v>
      </c>
      <c r="D25" s="415" t="s">
        <v>98</v>
      </c>
      <c r="E25" s="415" t="s">
        <v>18</v>
      </c>
      <c r="F25" s="415" t="s">
        <v>99</v>
      </c>
      <c r="G25" s="475">
        <v>4.01</v>
      </c>
      <c r="H25" s="476"/>
      <c r="I25" s="476"/>
      <c r="J25" s="476"/>
      <c r="K25" s="476">
        <v>6</v>
      </c>
      <c r="L25" s="476"/>
      <c r="M25" s="476"/>
      <c r="N25" s="476"/>
      <c r="O25" s="476">
        <v>2.0099999999999998</v>
      </c>
      <c r="P25" s="476"/>
      <c r="Q25" s="476">
        <v>4</v>
      </c>
      <c r="R25" s="476"/>
      <c r="S25" s="476"/>
      <c r="T25" s="476">
        <v>0.01</v>
      </c>
      <c r="U25" s="476"/>
      <c r="V25" s="476">
        <v>2</v>
      </c>
      <c r="W25" s="477"/>
      <c r="X25" s="421">
        <v>440</v>
      </c>
      <c r="Y25" s="421">
        <v>568</v>
      </c>
      <c r="Z25" s="428">
        <v>0.77</v>
      </c>
      <c r="AA25" s="428">
        <v>0.77</v>
      </c>
    </row>
    <row r="26" spans="1:27" ht="15.75" thickBot="1">
      <c r="A26" s="414">
        <v>25</v>
      </c>
      <c r="B26" s="415" t="s">
        <v>96</v>
      </c>
      <c r="C26" s="415" t="s">
        <v>100</v>
      </c>
      <c r="D26" s="415" t="s">
        <v>101</v>
      </c>
      <c r="E26" s="415" t="s">
        <v>18</v>
      </c>
      <c r="F26" s="415" t="s">
        <v>102</v>
      </c>
      <c r="G26" s="478" t="s">
        <v>103</v>
      </c>
      <c r="H26" s="479"/>
      <c r="I26" s="479"/>
      <c r="J26" s="479"/>
      <c r="K26" s="479" t="s">
        <v>104</v>
      </c>
      <c r="L26" s="479"/>
      <c r="M26" s="479"/>
      <c r="N26" s="479"/>
      <c r="O26" s="479" t="s">
        <v>105</v>
      </c>
      <c r="P26" s="479"/>
      <c r="Q26" s="479" t="s">
        <v>106</v>
      </c>
      <c r="R26" s="479"/>
      <c r="S26" s="479"/>
      <c r="T26" s="479" t="s">
        <v>107</v>
      </c>
      <c r="U26" s="479"/>
      <c r="V26" s="479" t="s">
        <v>108</v>
      </c>
      <c r="W26" s="480"/>
      <c r="X26" s="417">
        <v>19461952497</v>
      </c>
      <c r="Y26" s="417">
        <v>5415684777.7000008</v>
      </c>
      <c r="Z26" s="429">
        <v>3.59</v>
      </c>
      <c r="AA26" s="429">
        <v>3.59</v>
      </c>
    </row>
    <row r="27" spans="1:27" ht="15.75" thickBot="1">
      <c r="A27" s="414">
        <v>26</v>
      </c>
      <c r="B27" s="415" t="s">
        <v>109</v>
      </c>
      <c r="C27" s="415" t="s">
        <v>110</v>
      </c>
      <c r="D27" s="415" t="s">
        <v>111</v>
      </c>
      <c r="E27" s="415" t="s">
        <v>32</v>
      </c>
      <c r="F27" s="415" t="s">
        <v>112</v>
      </c>
      <c r="G27" s="448">
        <v>0</v>
      </c>
      <c r="H27" s="449"/>
      <c r="I27" s="449"/>
      <c r="J27" s="449"/>
      <c r="K27" s="449">
        <v>59</v>
      </c>
      <c r="L27" s="449"/>
      <c r="M27" s="449"/>
      <c r="N27" s="449"/>
      <c r="O27" s="449">
        <v>60</v>
      </c>
      <c r="P27" s="449"/>
      <c r="Q27" s="449">
        <v>79</v>
      </c>
      <c r="R27" s="449"/>
      <c r="S27" s="449"/>
      <c r="T27" s="449">
        <v>80</v>
      </c>
      <c r="U27" s="449"/>
      <c r="V27" s="449">
        <v>100</v>
      </c>
      <c r="W27" s="451"/>
      <c r="X27" s="421" t="s">
        <v>29</v>
      </c>
      <c r="Y27" s="421" t="s">
        <v>29</v>
      </c>
      <c r="Z27" s="422" t="s">
        <v>29</v>
      </c>
      <c r="AA27" s="422" t="s">
        <v>29</v>
      </c>
    </row>
    <row r="28" spans="1:27" ht="15.75" thickBot="1">
      <c r="A28" s="414">
        <v>27</v>
      </c>
      <c r="B28" s="415" t="s">
        <v>109</v>
      </c>
      <c r="C28" s="415" t="s">
        <v>113</v>
      </c>
      <c r="D28" s="415" t="s">
        <v>114</v>
      </c>
      <c r="E28" s="415" t="s">
        <v>18</v>
      </c>
      <c r="F28" s="415" t="s">
        <v>115</v>
      </c>
      <c r="G28" s="448">
        <v>0</v>
      </c>
      <c r="H28" s="449"/>
      <c r="I28" s="449"/>
      <c r="J28" s="449"/>
      <c r="K28" s="450">
        <v>0.79</v>
      </c>
      <c r="L28" s="449"/>
      <c r="M28" s="449"/>
      <c r="N28" s="449"/>
      <c r="O28" s="450">
        <v>0.8</v>
      </c>
      <c r="P28" s="449"/>
      <c r="Q28" s="450">
        <v>0.94</v>
      </c>
      <c r="R28" s="449"/>
      <c r="S28" s="449"/>
      <c r="T28" s="450">
        <v>0.95</v>
      </c>
      <c r="U28" s="449"/>
      <c r="V28" s="450">
        <v>1</v>
      </c>
      <c r="W28" s="451"/>
      <c r="X28" s="442">
        <v>21</v>
      </c>
      <c r="Y28" s="442">
        <v>23</v>
      </c>
      <c r="Z28" s="430">
        <v>0.91</v>
      </c>
      <c r="AA28" s="430">
        <v>0.91</v>
      </c>
    </row>
    <row r="29" spans="1:27" ht="15.75" thickBot="1">
      <c r="A29" s="414">
        <v>28</v>
      </c>
      <c r="B29" s="415" t="s">
        <v>116</v>
      </c>
      <c r="C29" s="415" t="s">
        <v>117</v>
      </c>
      <c r="D29" s="415" t="s">
        <v>118</v>
      </c>
      <c r="E29" s="415" t="s">
        <v>18</v>
      </c>
      <c r="F29" s="415" t="s">
        <v>119</v>
      </c>
      <c r="G29" s="459">
        <v>0</v>
      </c>
      <c r="H29" s="449"/>
      <c r="I29" s="449"/>
      <c r="J29" s="449"/>
      <c r="K29" s="450">
        <v>0.69</v>
      </c>
      <c r="L29" s="449"/>
      <c r="M29" s="449"/>
      <c r="N29" s="449"/>
      <c r="O29" s="450">
        <v>0.8</v>
      </c>
      <c r="P29" s="449"/>
      <c r="Q29" s="450">
        <v>0.89</v>
      </c>
      <c r="R29" s="449"/>
      <c r="S29" s="449"/>
      <c r="T29" s="450">
        <v>0.9</v>
      </c>
      <c r="U29" s="449"/>
      <c r="V29" s="450">
        <v>1</v>
      </c>
      <c r="W29" s="451"/>
      <c r="X29" s="431">
        <v>109570567700</v>
      </c>
      <c r="Y29" s="431">
        <v>199421526000</v>
      </c>
      <c r="Z29" s="423">
        <v>0.5494</v>
      </c>
      <c r="AA29" s="423">
        <v>0.5494</v>
      </c>
    </row>
    <row r="30" spans="1:27" ht="15.75" thickBot="1">
      <c r="A30" s="414">
        <v>29</v>
      </c>
      <c r="B30" s="415" t="s">
        <v>116</v>
      </c>
      <c r="C30" s="415" t="s">
        <v>120</v>
      </c>
      <c r="D30" s="415" t="s">
        <v>121</v>
      </c>
      <c r="E30" s="415" t="s">
        <v>18</v>
      </c>
      <c r="F30" s="415" t="s">
        <v>120</v>
      </c>
      <c r="G30" s="448">
        <v>0</v>
      </c>
      <c r="H30" s="449"/>
      <c r="I30" s="449"/>
      <c r="J30" s="449"/>
      <c r="K30" s="450">
        <v>0.59</v>
      </c>
      <c r="L30" s="449"/>
      <c r="M30" s="449"/>
      <c r="N30" s="449"/>
      <c r="O30" s="450">
        <v>0.6</v>
      </c>
      <c r="P30" s="449"/>
      <c r="Q30" s="450">
        <v>0.79</v>
      </c>
      <c r="R30" s="449"/>
      <c r="S30" s="449"/>
      <c r="T30" s="450">
        <v>0.8</v>
      </c>
      <c r="U30" s="449"/>
      <c r="V30" s="450">
        <v>1</v>
      </c>
      <c r="W30" s="451"/>
      <c r="X30" s="417">
        <v>13637602774</v>
      </c>
      <c r="Y30" s="417">
        <v>14112711513</v>
      </c>
      <c r="Z30" s="423">
        <v>0.96630000000000005</v>
      </c>
      <c r="AA30" s="428">
        <v>96.63</v>
      </c>
    </row>
    <row r="31" spans="1:27" ht="15.75" thickBot="1">
      <c r="A31" s="414">
        <v>30</v>
      </c>
      <c r="B31" s="415" t="s">
        <v>116</v>
      </c>
      <c r="C31" s="415" t="s">
        <v>122</v>
      </c>
      <c r="D31" s="415" t="s">
        <v>123</v>
      </c>
      <c r="E31" s="415" t="s">
        <v>18</v>
      </c>
      <c r="F31" s="415" t="s">
        <v>124</v>
      </c>
      <c r="G31" s="459">
        <v>0</v>
      </c>
      <c r="H31" s="449"/>
      <c r="I31" s="449"/>
      <c r="J31" s="449"/>
      <c r="K31" s="450">
        <v>0.39</v>
      </c>
      <c r="L31" s="449"/>
      <c r="M31" s="449"/>
      <c r="N31" s="449"/>
      <c r="O31" s="450">
        <v>0.4</v>
      </c>
      <c r="P31" s="449"/>
      <c r="Q31" s="450">
        <v>0.49</v>
      </c>
      <c r="R31" s="449"/>
      <c r="S31" s="449"/>
      <c r="T31" s="450">
        <v>0.5</v>
      </c>
      <c r="U31" s="449"/>
      <c r="V31" s="450">
        <v>1</v>
      </c>
      <c r="W31" s="451"/>
      <c r="X31" s="432">
        <v>556382131</v>
      </c>
      <c r="Y31" s="431">
        <v>9097408677</v>
      </c>
      <c r="Z31" s="433">
        <v>5.8999999999999999E-3</v>
      </c>
      <c r="AA31" s="433">
        <v>1.7000000000000001E-2</v>
      </c>
    </row>
    <row r="32" spans="1:27" ht="15.75" thickBot="1">
      <c r="A32" s="414">
        <v>31</v>
      </c>
      <c r="B32" s="415" t="s">
        <v>116</v>
      </c>
      <c r="C32" s="415" t="s">
        <v>125</v>
      </c>
      <c r="D32" s="415" t="s">
        <v>126</v>
      </c>
      <c r="E32" s="415" t="s">
        <v>18</v>
      </c>
      <c r="F32" s="415" t="s">
        <v>127</v>
      </c>
      <c r="G32" s="459">
        <v>0</v>
      </c>
      <c r="H32" s="449"/>
      <c r="I32" s="449"/>
      <c r="J32" s="449"/>
      <c r="K32" s="450">
        <v>0.84</v>
      </c>
      <c r="L32" s="449"/>
      <c r="M32" s="449"/>
      <c r="N32" s="449"/>
      <c r="O32" s="450">
        <v>0.85</v>
      </c>
      <c r="P32" s="449"/>
      <c r="Q32" s="450">
        <v>0.94</v>
      </c>
      <c r="R32" s="449"/>
      <c r="S32" s="449"/>
      <c r="T32" s="481">
        <v>0.95</v>
      </c>
      <c r="U32" s="482"/>
      <c r="V32" s="481">
        <v>1</v>
      </c>
      <c r="W32" s="483"/>
      <c r="X32" s="417">
        <v>35592899690</v>
      </c>
      <c r="Y32" s="417">
        <v>54507721944</v>
      </c>
      <c r="Z32" s="434">
        <v>0.65300000000000002</v>
      </c>
      <c r="AA32" s="434">
        <v>0.65300000000000002</v>
      </c>
    </row>
    <row r="33" spans="1:27" ht="15.75" thickBot="1">
      <c r="A33" s="414">
        <v>32</v>
      </c>
      <c r="B33" s="415" t="s">
        <v>116</v>
      </c>
      <c r="C33" s="415" t="s">
        <v>128</v>
      </c>
      <c r="D33" s="415" t="s">
        <v>129</v>
      </c>
      <c r="E33" s="415" t="s">
        <v>18</v>
      </c>
      <c r="F33" s="415" t="s">
        <v>130</v>
      </c>
      <c r="G33" s="459">
        <v>0.41</v>
      </c>
      <c r="H33" s="449"/>
      <c r="I33" s="449"/>
      <c r="J33" s="449"/>
      <c r="K33" s="450">
        <v>0.5</v>
      </c>
      <c r="L33" s="449"/>
      <c r="M33" s="449"/>
      <c r="N33" s="449"/>
      <c r="O33" s="450">
        <v>0.31</v>
      </c>
      <c r="P33" s="449"/>
      <c r="Q33" s="450">
        <v>0.4</v>
      </c>
      <c r="R33" s="449"/>
      <c r="S33" s="449"/>
      <c r="T33" s="450">
        <v>0</v>
      </c>
      <c r="U33" s="449"/>
      <c r="V33" s="450">
        <v>0.3</v>
      </c>
      <c r="W33" s="451"/>
      <c r="X33" s="435">
        <v>4</v>
      </c>
      <c r="Y33" s="435">
        <v>27</v>
      </c>
      <c r="Z33" s="420">
        <v>0.15</v>
      </c>
      <c r="AA33" s="420">
        <v>0.15</v>
      </c>
    </row>
    <row r="34" spans="1:27" ht="15.75" thickBot="1">
      <c r="A34" s="414">
        <v>33</v>
      </c>
      <c r="B34" s="415" t="s">
        <v>116</v>
      </c>
      <c r="C34" s="415" t="s">
        <v>131</v>
      </c>
      <c r="D34" s="415" t="s">
        <v>132</v>
      </c>
      <c r="E34" s="415" t="s">
        <v>18</v>
      </c>
      <c r="F34" s="415" t="s">
        <v>133</v>
      </c>
      <c r="G34" s="448">
        <v>0</v>
      </c>
      <c r="H34" s="449"/>
      <c r="I34" s="449"/>
      <c r="J34" s="449"/>
      <c r="K34" s="450">
        <v>0.59</v>
      </c>
      <c r="L34" s="449"/>
      <c r="M34" s="449"/>
      <c r="N34" s="449"/>
      <c r="O34" s="450">
        <v>0.6</v>
      </c>
      <c r="P34" s="449"/>
      <c r="Q34" s="450">
        <v>0.79</v>
      </c>
      <c r="R34" s="449"/>
      <c r="S34" s="449"/>
      <c r="T34" s="450">
        <v>0.8</v>
      </c>
      <c r="U34" s="449"/>
      <c r="V34" s="450">
        <v>1</v>
      </c>
      <c r="W34" s="451"/>
      <c r="X34" s="431">
        <v>30537898212</v>
      </c>
      <c r="Y34" s="431">
        <v>42735610382</v>
      </c>
      <c r="Z34" s="434">
        <v>0.71460000000000001</v>
      </c>
      <c r="AA34" s="434">
        <v>0.71460000000000001</v>
      </c>
    </row>
    <row r="35" spans="1:27" ht="15.75" thickBot="1">
      <c r="A35" s="414">
        <v>34</v>
      </c>
      <c r="B35" s="415" t="s">
        <v>134</v>
      </c>
      <c r="C35" s="415" t="s">
        <v>135</v>
      </c>
      <c r="D35" s="415" t="s">
        <v>136</v>
      </c>
      <c r="E35" s="415" t="s">
        <v>76</v>
      </c>
      <c r="F35" s="14" t="s">
        <v>137</v>
      </c>
      <c r="G35" s="484">
        <v>0</v>
      </c>
      <c r="H35" s="484"/>
      <c r="I35" s="484"/>
      <c r="J35" s="448"/>
      <c r="K35" s="461">
        <v>0.79</v>
      </c>
      <c r="L35" s="484"/>
      <c r="M35" s="484"/>
      <c r="N35" s="448"/>
      <c r="O35" s="461">
        <v>0.8</v>
      </c>
      <c r="P35" s="448"/>
      <c r="Q35" s="461">
        <v>0.94</v>
      </c>
      <c r="R35" s="484"/>
      <c r="S35" s="448"/>
      <c r="T35" s="461">
        <v>0.95</v>
      </c>
      <c r="U35" s="448"/>
      <c r="V35" s="461">
        <v>1</v>
      </c>
      <c r="W35" s="484"/>
      <c r="X35" s="421">
        <v>3991</v>
      </c>
      <c r="Y35" s="421">
        <v>3991</v>
      </c>
      <c r="Z35" s="420">
        <v>1</v>
      </c>
      <c r="AA35" s="420">
        <v>1</v>
      </c>
    </row>
    <row r="36" spans="1:27" ht="15.75" thickBot="1">
      <c r="A36" s="414">
        <v>35</v>
      </c>
      <c r="B36" s="415" t="s">
        <v>134</v>
      </c>
      <c r="C36" s="415" t="s">
        <v>138</v>
      </c>
      <c r="D36" s="415" t="s">
        <v>139</v>
      </c>
      <c r="E36" s="415" t="s">
        <v>18</v>
      </c>
      <c r="F36" s="415" t="s">
        <v>140</v>
      </c>
      <c r="G36" s="448">
        <v>0</v>
      </c>
      <c r="H36" s="449"/>
      <c r="I36" s="449"/>
      <c r="J36" s="449"/>
      <c r="K36" s="450">
        <v>0.79</v>
      </c>
      <c r="L36" s="449"/>
      <c r="M36" s="449"/>
      <c r="N36" s="449"/>
      <c r="O36" s="450">
        <v>0.8</v>
      </c>
      <c r="P36" s="449"/>
      <c r="Q36" s="450">
        <v>0.97</v>
      </c>
      <c r="R36" s="449"/>
      <c r="S36" s="449"/>
      <c r="T36" s="450">
        <v>0.98</v>
      </c>
      <c r="U36" s="449"/>
      <c r="V36" s="450">
        <v>1</v>
      </c>
      <c r="W36" s="451"/>
      <c r="X36" s="421">
        <v>23</v>
      </c>
      <c r="Y36" s="421">
        <v>3181</v>
      </c>
      <c r="Z36" s="423">
        <v>0.99299999999999999</v>
      </c>
      <c r="AA36" s="423">
        <v>0.99299999999999999</v>
      </c>
    </row>
    <row r="37" spans="1:27" ht="15.75" thickBot="1">
      <c r="A37" s="414">
        <v>36</v>
      </c>
      <c r="B37" s="415" t="s">
        <v>134</v>
      </c>
      <c r="C37" s="415" t="s">
        <v>141</v>
      </c>
      <c r="D37" s="415" t="s">
        <v>142</v>
      </c>
      <c r="E37" s="415" t="s">
        <v>18</v>
      </c>
      <c r="F37" s="415" t="s">
        <v>143</v>
      </c>
      <c r="G37" s="448">
        <v>0</v>
      </c>
      <c r="H37" s="449"/>
      <c r="I37" s="449"/>
      <c r="J37" s="449"/>
      <c r="K37" s="450">
        <v>0.69</v>
      </c>
      <c r="L37" s="449"/>
      <c r="M37" s="449"/>
      <c r="N37" s="449"/>
      <c r="O37" s="450">
        <v>0.7</v>
      </c>
      <c r="P37" s="449"/>
      <c r="Q37" s="450">
        <v>0.89</v>
      </c>
      <c r="R37" s="449"/>
      <c r="S37" s="449"/>
      <c r="T37" s="450">
        <v>0.9</v>
      </c>
      <c r="U37" s="449"/>
      <c r="V37" s="450">
        <v>1</v>
      </c>
      <c r="W37" s="451"/>
      <c r="X37" s="421">
        <v>3191</v>
      </c>
      <c r="Y37" s="421">
        <v>3191</v>
      </c>
      <c r="Z37" s="420">
        <v>1</v>
      </c>
      <c r="AA37" s="420">
        <v>1</v>
      </c>
    </row>
    <row r="38" spans="1:27" ht="15.75" thickBot="1">
      <c r="A38" s="414">
        <v>37</v>
      </c>
      <c r="B38" s="415" t="s">
        <v>144</v>
      </c>
      <c r="C38" s="415" t="s">
        <v>145</v>
      </c>
      <c r="D38" s="415" t="s">
        <v>146</v>
      </c>
      <c r="E38" s="415" t="s">
        <v>147</v>
      </c>
      <c r="F38" s="415" t="s">
        <v>148</v>
      </c>
      <c r="G38" s="488">
        <v>0.10100000000000001</v>
      </c>
      <c r="H38" s="488"/>
      <c r="I38" s="488"/>
      <c r="J38" s="489"/>
      <c r="K38" s="490">
        <v>1</v>
      </c>
      <c r="L38" s="488"/>
      <c r="M38" s="488"/>
      <c r="N38" s="489"/>
      <c r="O38" s="490">
        <v>5.0999999999999997E-2</v>
      </c>
      <c r="P38" s="489"/>
      <c r="Q38" s="490">
        <v>0.1</v>
      </c>
      <c r="R38" s="488"/>
      <c r="S38" s="489"/>
      <c r="T38" s="490">
        <v>0</v>
      </c>
      <c r="U38" s="489"/>
      <c r="V38" s="487">
        <v>0.05</v>
      </c>
      <c r="W38" s="490"/>
      <c r="X38" s="421">
        <v>2</v>
      </c>
      <c r="Y38" s="421">
        <v>1968</v>
      </c>
      <c r="Z38" s="423">
        <v>1E-3</v>
      </c>
      <c r="AA38" s="423">
        <v>1E-3</v>
      </c>
    </row>
    <row r="39" spans="1:27" ht="15.75" thickBot="1">
      <c r="A39" s="414">
        <v>38</v>
      </c>
      <c r="B39" s="415" t="s">
        <v>144</v>
      </c>
      <c r="C39" s="415" t="s">
        <v>149</v>
      </c>
      <c r="D39" s="415" t="s">
        <v>150</v>
      </c>
      <c r="E39" s="415" t="s">
        <v>32</v>
      </c>
      <c r="F39" s="415" t="s">
        <v>151</v>
      </c>
      <c r="G39" s="485">
        <v>2.0999999999999999E-3</v>
      </c>
      <c r="H39" s="449"/>
      <c r="I39" s="449"/>
      <c r="J39" s="449"/>
      <c r="K39" s="486">
        <v>4.0000000000000001E-3</v>
      </c>
      <c r="L39" s="486"/>
      <c r="M39" s="486"/>
      <c r="N39" s="486"/>
      <c r="O39" s="487">
        <v>1E-3</v>
      </c>
      <c r="P39" s="487"/>
      <c r="Q39" s="487">
        <v>2E-3</v>
      </c>
      <c r="R39" s="487"/>
      <c r="S39" s="487"/>
      <c r="T39" s="450">
        <v>0</v>
      </c>
      <c r="U39" s="449"/>
      <c r="V39" s="450">
        <v>0</v>
      </c>
      <c r="W39" s="451"/>
      <c r="X39" s="421" t="s">
        <v>29</v>
      </c>
      <c r="Y39" s="421" t="s">
        <v>29</v>
      </c>
      <c r="Z39" s="422" t="s">
        <v>29</v>
      </c>
      <c r="AA39" s="422" t="s">
        <v>29</v>
      </c>
    </row>
    <row r="40" spans="1:27" ht="15.75" thickBot="1">
      <c r="A40" s="414">
        <v>39</v>
      </c>
      <c r="B40" s="415" t="s">
        <v>144</v>
      </c>
      <c r="C40" s="415" t="s">
        <v>152</v>
      </c>
      <c r="D40" s="415" t="s">
        <v>153</v>
      </c>
      <c r="E40" s="415" t="s">
        <v>18</v>
      </c>
      <c r="F40" s="415" t="s">
        <v>154</v>
      </c>
      <c r="G40" s="491">
        <v>0</v>
      </c>
      <c r="H40" s="492"/>
      <c r="I40" s="492"/>
      <c r="J40" s="492"/>
      <c r="K40" s="493">
        <v>0.89</v>
      </c>
      <c r="L40" s="493"/>
      <c r="M40" s="493"/>
      <c r="N40" s="493"/>
      <c r="O40" s="493">
        <v>0.9</v>
      </c>
      <c r="P40" s="493"/>
      <c r="Q40" s="493">
        <v>0.95</v>
      </c>
      <c r="R40" s="493"/>
      <c r="S40" s="493"/>
      <c r="T40" s="493">
        <v>0.96</v>
      </c>
      <c r="U40" s="493"/>
      <c r="V40" s="493">
        <v>1</v>
      </c>
      <c r="W40" s="494"/>
      <c r="X40" s="421">
        <v>26</v>
      </c>
      <c r="Y40" s="421">
        <v>28</v>
      </c>
      <c r="Z40" s="434">
        <v>0.94</v>
      </c>
      <c r="AA40" s="434">
        <v>0.94</v>
      </c>
    </row>
    <row r="41" spans="1:27" ht="15.75" thickBot="1">
      <c r="A41" s="414">
        <v>40</v>
      </c>
      <c r="B41" s="415" t="s">
        <v>144</v>
      </c>
      <c r="C41" s="415" t="s">
        <v>155</v>
      </c>
      <c r="D41" s="415" t="s">
        <v>156</v>
      </c>
      <c r="E41" s="415" t="s">
        <v>76</v>
      </c>
      <c r="F41" s="415" t="s">
        <v>157</v>
      </c>
      <c r="G41" s="485">
        <v>6.0999999999999999E-2</v>
      </c>
      <c r="H41" s="449"/>
      <c r="I41" s="449"/>
      <c r="J41" s="449"/>
      <c r="K41" s="450">
        <v>7.0000000000000007E-2</v>
      </c>
      <c r="L41" s="449"/>
      <c r="M41" s="449"/>
      <c r="N41" s="449"/>
      <c r="O41" s="487">
        <v>5.0999999999999997E-2</v>
      </c>
      <c r="P41" s="487"/>
      <c r="Q41" s="450">
        <v>0.06</v>
      </c>
      <c r="R41" s="449"/>
      <c r="S41" s="449"/>
      <c r="T41" s="450">
        <v>0</v>
      </c>
      <c r="U41" s="449"/>
      <c r="V41" s="450">
        <v>0.05</v>
      </c>
      <c r="W41" s="451"/>
      <c r="X41" s="421">
        <v>2</v>
      </c>
      <c r="Y41" s="421">
        <v>1968</v>
      </c>
      <c r="Z41" s="423">
        <v>1E-3</v>
      </c>
      <c r="AA41" s="423">
        <v>1E-3</v>
      </c>
    </row>
    <row r="42" spans="1:27" ht="15.75" thickBot="1">
      <c r="A42" s="414">
        <v>41</v>
      </c>
      <c r="B42" s="415" t="s">
        <v>144</v>
      </c>
      <c r="C42" s="415" t="s">
        <v>158</v>
      </c>
      <c r="D42" s="415" t="s">
        <v>159</v>
      </c>
      <c r="E42" s="415" t="s">
        <v>32</v>
      </c>
      <c r="F42" s="415" t="s">
        <v>160</v>
      </c>
      <c r="G42" s="448">
        <v>1251</v>
      </c>
      <c r="H42" s="449"/>
      <c r="I42" s="449"/>
      <c r="J42" s="449"/>
      <c r="K42" s="449">
        <v>1500</v>
      </c>
      <c r="L42" s="449"/>
      <c r="M42" s="449"/>
      <c r="N42" s="449"/>
      <c r="O42" s="449">
        <v>1001</v>
      </c>
      <c r="P42" s="449"/>
      <c r="Q42" s="449">
        <v>1250</v>
      </c>
      <c r="R42" s="449"/>
      <c r="S42" s="449"/>
      <c r="T42" s="449">
        <v>0</v>
      </c>
      <c r="U42" s="449"/>
      <c r="V42" s="449">
        <v>1000</v>
      </c>
      <c r="W42" s="451"/>
      <c r="X42" s="421" t="s">
        <v>29</v>
      </c>
      <c r="Y42" s="421" t="s">
        <v>29</v>
      </c>
      <c r="Z42" s="422" t="s">
        <v>29</v>
      </c>
      <c r="AA42" s="422" t="s">
        <v>29</v>
      </c>
    </row>
    <row r="43" spans="1:27" ht="15.75" thickBot="1">
      <c r="A43" s="414">
        <v>42</v>
      </c>
      <c r="B43" s="415" t="s">
        <v>144</v>
      </c>
      <c r="C43" s="415" t="s">
        <v>161</v>
      </c>
      <c r="D43" s="415" t="s">
        <v>162</v>
      </c>
      <c r="E43" s="415" t="s">
        <v>32</v>
      </c>
      <c r="F43" s="415" t="s">
        <v>163</v>
      </c>
      <c r="G43" s="495">
        <v>250</v>
      </c>
      <c r="H43" s="496"/>
      <c r="I43" s="496"/>
      <c r="J43" s="496"/>
      <c r="K43" s="496">
        <v>500</v>
      </c>
      <c r="L43" s="496"/>
      <c r="M43" s="496"/>
      <c r="N43" s="496"/>
      <c r="O43" s="496">
        <v>1</v>
      </c>
      <c r="P43" s="496"/>
      <c r="Q43" s="496">
        <v>250</v>
      </c>
      <c r="R43" s="496"/>
      <c r="S43" s="496"/>
      <c r="T43" s="496">
        <v>0</v>
      </c>
      <c r="U43" s="496"/>
      <c r="V43" s="496">
        <v>0</v>
      </c>
      <c r="W43" s="497"/>
      <c r="X43" s="421" t="s">
        <v>29</v>
      </c>
      <c r="Y43" s="421" t="s">
        <v>29</v>
      </c>
      <c r="Z43" s="422" t="s">
        <v>29</v>
      </c>
      <c r="AA43" s="422" t="s">
        <v>29</v>
      </c>
    </row>
    <row r="44" spans="1:27" ht="15.75" thickBot="1">
      <c r="A44" s="414">
        <v>43</v>
      </c>
      <c r="B44" s="415" t="s">
        <v>144</v>
      </c>
      <c r="C44" s="415" t="s">
        <v>164</v>
      </c>
      <c r="D44" s="415" t="s">
        <v>165</v>
      </c>
      <c r="E44" s="415" t="s">
        <v>76</v>
      </c>
      <c r="F44" s="415" t="s">
        <v>166</v>
      </c>
      <c r="G44" s="459" t="s">
        <v>167</v>
      </c>
      <c r="H44" s="449"/>
      <c r="I44" s="449"/>
      <c r="J44" s="449"/>
      <c r="K44" s="450">
        <v>0.06</v>
      </c>
      <c r="L44" s="449"/>
      <c r="M44" s="449"/>
      <c r="N44" s="449"/>
      <c r="O44" s="486">
        <v>5.0999999999999997E-2</v>
      </c>
      <c r="P44" s="449"/>
      <c r="Q44" s="450" t="s">
        <v>168</v>
      </c>
      <c r="R44" s="449"/>
      <c r="S44" s="449"/>
      <c r="T44" s="450">
        <v>0</v>
      </c>
      <c r="U44" s="449"/>
      <c r="V44" s="450">
        <v>0.05</v>
      </c>
      <c r="W44" s="451"/>
      <c r="X44" s="421">
        <v>96</v>
      </c>
      <c r="Y44" s="421">
        <v>49200</v>
      </c>
      <c r="Z44" s="423">
        <v>2E-3</v>
      </c>
      <c r="AA44" s="423">
        <v>2E-3</v>
      </c>
    </row>
    <row r="45" spans="1:27" ht="15.75" thickBot="1">
      <c r="A45" s="414">
        <v>44</v>
      </c>
      <c r="B45" s="415" t="s">
        <v>144</v>
      </c>
      <c r="C45" s="415" t="s">
        <v>169</v>
      </c>
      <c r="D45" s="415" t="s">
        <v>170</v>
      </c>
      <c r="E45" s="415" t="s">
        <v>32</v>
      </c>
      <c r="F45" s="415" t="s">
        <v>171</v>
      </c>
      <c r="G45" s="448">
        <v>0</v>
      </c>
      <c r="H45" s="449"/>
      <c r="I45" s="449"/>
      <c r="J45" s="449"/>
      <c r="K45" s="449">
        <v>2.5</v>
      </c>
      <c r="L45" s="449"/>
      <c r="M45" s="449"/>
      <c r="N45" s="449"/>
      <c r="O45" s="449">
        <v>2.6</v>
      </c>
      <c r="P45" s="449"/>
      <c r="Q45" s="449" t="s">
        <v>172</v>
      </c>
      <c r="R45" s="449"/>
      <c r="S45" s="449"/>
      <c r="T45" s="449">
        <v>4</v>
      </c>
      <c r="U45" s="449"/>
      <c r="V45" s="449">
        <v>5</v>
      </c>
      <c r="W45" s="451"/>
      <c r="X45" s="421" t="s">
        <v>29</v>
      </c>
      <c r="Y45" s="421" t="s">
        <v>29</v>
      </c>
      <c r="Z45" s="422" t="s">
        <v>29</v>
      </c>
      <c r="AA45" s="422" t="s">
        <v>29</v>
      </c>
    </row>
    <row r="46" spans="1:27" ht="15.75" thickBot="1">
      <c r="A46" s="414">
        <v>45</v>
      </c>
      <c r="B46" s="415" t="s">
        <v>144</v>
      </c>
      <c r="C46" s="415" t="s">
        <v>173</v>
      </c>
      <c r="D46" s="415" t="s">
        <v>174</v>
      </c>
      <c r="E46" s="415" t="s">
        <v>32</v>
      </c>
      <c r="F46" s="415" t="s">
        <v>175</v>
      </c>
      <c r="G46" s="498">
        <v>0</v>
      </c>
      <c r="H46" s="482"/>
      <c r="I46" s="482"/>
      <c r="J46" s="482"/>
      <c r="K46" s="449">
        <v>2.5</v>
      </c>
      <c r="L46" s="449"/>
      <c r="M46" s="449"/>
      <c r="N46" s="449"/>
      <c r="O46" s="449">
        <v>2.6</v>
      </c>
      <c r="P46" s="449"/>
      <c r="Q46" s="449" t="s">
        <v>172</v>
      </c>
      <c r="R46" s="449"/>
      <c r="S46" s="449"/>
      <c r="T46" s="449">
        <v>4</v>
      </c>
      <c r="U46" s="449"/>
      <c r="V46" s="449">
        <v>5</v>
      </c>
      <c r="W46" s="451"/>
      <c r="X46" s="421" t="s">
        <v>29</v>
      </c>
      <c r="Y46" s="421" t="s">
        <v>29</v>
      </c>
      <c r="Z46" s="422" t="s">
        <v>29</v>
      </c>
      <c r="AA46" s="422" t="s">
        <v>29</v>
      </c>
    </row>
    <row r="47" spans="1:27" ht="15.75" thickBot="1">
      <c r="A47" s="414">
        <v>46</v>
      </c>
      <c r="B47" s="415" t="s">
        <v>144</v>
      </c>
      <c r="C47" s="415" t="s">
        <v>176</v>
      </c>
      <c r="D47" s="415" t="s">
        <v>177</v>
      </c>
      <c r="E47" s="415" t="s">
        <v>32</v>
      </c>
      <c r="F47" s="415" t="s">
        <v>178</v>
      </c>
      <c r="G47" s="468">
        <v>0</v>
      </c>
      <c r="H47" s="469"/>
      <c r="I47" s="469"/>
      <c r="J47" s="469"/>
      <c r="K47" s="469">
        <v>0.1</v>
      </c>
      <c r="L47" s="469"/>
      <c r="M47" s="469"/>
      <c r="N47" s="469"/>
      <c r="O47" s="469">
        <v>0.11</v>
      </c>
      <c r="P47" s="469"/>
      <c r="Q47" s="469">
        <v>0.19</v>
      </c>
      <c r="R47" s="469"/>
      <c r="S47" s="469"/>
      <c r="T47" s="469">
        <v>0.2</v>
      </c>
      <c r="U47" s="469"/>
      <c r="V47" s="469">
        <v>1</v>
      </c>
      <c r="W47" s="470"/>
      <c r="X47" s="421" t="s">
        <v>29</v>
      </c>
      <c r="Y47" s="421" t="s">
        <v>29</v>
      </c>
      <c r="Z47" s="422" t="s">
        <v>29</v>
      </c>
      <c r="AA47" s="422" t="s">
        <v>29</v>
      </c>
    </row>
    <row r="48" spans="1:27" ht="15.75" thickBot="1">
      <c r="A48" s="414">
        <v>47</v>
      </c>
      <c r="B48" s="415" t="s">
        <v>179</v>
      </c>
      <c r="C48" s="415" t="s">
        <v>180</v>
      </c>
      <c r="D48" s="415" t="s">
        <v>181</v>
      </c>
      <c r="E48" s="415" t="s">
        <v>18</v>
      </c>
      <c r="F48" s="415" t="s">
        <v>182</v>
      </c>
      <c r="G48" s="503">
        <v>0</v>
      </c>
      <c r="H48" s="503"/>
      <c r="I48" s="503"/>
      <c r="J48" s="504"/>
      <c r="K48" s="505">
        <v>0.249</v>
      </c>
      <c r="L48" s="503"/>
      <c r="M48" s="503"/>
      <c r="N48" s="504"/>
      <c r="O48" s="505">
        <v>0.25</v>
      </c>
      <c r="P48" s="504"/>
      <c r="Q48" s="505">
        <v>0.34899999999999998</v>
      </c>
      <c r="R48" s="503"/>
      <c r="S48" s="504"/>
      <c r="T48" s="505">
        <v>0.35</v>
      </c>
      <c r="U48" s="504"/>
      <c r="V48" s="505">
        <v>1</v>
      </c>
      <c r="W48" s="503"/>
      <c r="X48" s="421">
        <v>2337</v>
      </c>
      <c r="Y48" s="421">
        <v>6294</v>
      </c>
      <c r="Z48" s="420">
        <v>0.37</v>
      </c>
      <c r="AA48" s="420">
        <v>0.37</v>
      </c>
    </row>
    <row r="49" spans="1:27" ht="15.75" thickBot="1">
      <c r="A49" s="414">
        <v>48</v>
      </c>
      <c r="B49" s="415" t="s">
        <v>179</v>
      </c>
      <c r="C49" s="415" t="s">
        <v>183</v>
      </c>
      <c r="D49" s="415" t="s">
        <v>184</v>
      </c>
      <c r="E49" s="415" t="s">
        <v>32</v>
      </c>
      <c r="F49" s="415" t="s">
        <v>185</v>
      </c>
      <c r="G49" s="499">
        <v>1.6</v>
      </c>
      <c r="H49" s="500"/>
      <c r="I49" s="500"/>
      <c r="J49" s="500"/>
      <c r="K49" s="501">
        <v>2</v>
      </c>
      <c r="L49" s="501"/>
      <c r="M49" s="501"/>
      <c r="N49" s="501"/>
      <c r="O49" s="501">
        <v>1.1000000000000001</v>
      </c>
      <c r="P49" s="501"/>
      <c r="Q49" s="501">
        <v>1.5</v>
      </c>
      <c r="R49" s="501"/>
      <c r="S49" s="501"/>
      <c r="T49" s="501">
        <v>0.1</v>
      </c>
      <c r="U49" s="501"/>
      <c r="V49" s="501">
        <v>1</v>
      </c>
      <c r="W49" s="502"/>
      <c r="X49" s="421" t="s">
        <v>29</v>
      </c>
      <c r="Y49" s="421" t="s">
        <v>29</v>
      </c>
      <c r="Z49" s="422" t="s">
        <v>29</v>
      </c>
      <c r="AA49" s="422" t="s">
        <v>29</v>
      </c>
    </row>
    <row r="50" spans="1:27" ht="15.75" thickBot="1">
      <c r="A50" s="414">
        <v>49</v>
      </c>
      <c r="B50" s="415" t="s">
        <v>179</v>
      </c>
      <c r="C50" s="415" t="s">
        <v>186</v>
      </c>
      <c r="D50" s="415" t="s">
        <v>187</v>
      </c>
      <c r="E50" s="415" t="s">
        <v>18</v>
      </c>
      <c r="F50" s="415" t="s">
        <v>188</v>
      </c>
      <c r="G50" s="506">
        <v>35.1</v>
      </c>
      <c r="H50" s="506"/>
      <c r="I50" s="506"/>
      <c r="J50" s="507"/>
      <c r="K50" s="502">
        <v>40</v>
      </c>
      <c r="L50" s="506"/>
      <c r="M50" s="506"/>
      <c r="N50" s="507"/>
      <c r="O50" s="502">
        <v>30.1</v>
      </c>
      <c r="P50" s="507"/>
      <c r="Q50" s="502">
        <v>35</v>
      </c>
      <c r="R50" s="506"/>
      <c r="S50" s="507"/>
      <c r="T50" s="502">
        <v>10</v>
      </c>
      <c r="U50" s="507"/>
      <c r="V50" s="502">
        <v>30</v>
      </c>
      <c r="W50" s="506"/>
      <c r="X50" s="421">
        <v>22890</v>
      </c>
      <c r="Y50" s="421">
        <v>1434</v>
      </c>
      <c r="Z50" s="428">
        <v>15.96</v>
      </c>
      <c r="AA50" s="428">
        <v>15.96</v>
      </c>
    </row>
    <row r="51" spans="1:27" ht="15.75" thickBot="1">
      <c r="A51" s="414">
        <v>50</v>
      </c>
      <c r="B51" s="415" t="s">
        <v>179</v>
      </c>
      <c r="C51" s="415" t="s">
        <v>189</v>
      </c>
      <c r="D51" s="415" t="s">
        <v>190</v>
      </c>
      <c r="E51" s="415" t="s">
        <v>32</v>
      </c>
      <c r="F51" s="415" t="s">
        <v>191</v>
      </c>
      <c r="G51" s="460">
        <v>0</v>
      </c>
      <c r="H51" s="460"/>
      <c r="I51" s="460"/>
      <c r="J51" s="459"/>
      <c r="K51" s="461">
        <v>0.64</v>
      </c>
      <c r="L51" s="460"/>
      <c r="M51" s="460"/>
      <c r="N51" s="459"/>
      <c r="O51" s="461">
        <v>0.65</v>
      </c>
      <c r="P51" s="459"/>
      <c r="Q51" s="461">
        <v>0.74</v>
      </c>
      <c r="R51" s="460"/>
      <c r="S51" s="459"/>
      <c r="T51" s="461">
        <v>0.75</v>
      </c>
      <c r="U51" s="459"/>
      <c r="V51" s="461">
        <v>1</v>
      </c>
      <c r="W51" s="460"/>
      <c r="X51" s="421" t="s">
        <v>29</v>
      </c>
      <c r="Y51" s="421" t="s">
        <v>29</v>
      </c>
      <c r="Z51" s="422" t="s">
        <v>29</v>
      </c>
      <c r="AA51" s="422" t="s">
        <v>29</v>
      </c>
    </row>
    <row r="52" spans="1:27" ht="15.75" thickBot="1">
      <c r="A52" s="414">
        <v>51</v>
      </c>
      <c r="B52" s="415" t="s">
        <v>192</v>
      </c>
      <c r="C52" s="415" t="s">
        <v>193</v>
      </c>
      <c r="D52" s="415" t="s">
        <v>194</v>
      </c>
      <c r="E52" s="415" t="s">
        <v>18</v>
      </c>
      <c r="F52" s="415" t="s">
        <v>195</v>
      </c>
      <c r="G52" s="459">
        <v>0.7</v>
      </c>
      <c r="H52" s="449"/>
      <c r="I52" s="449"/>
      <c r="J52" s="449"/>
      <c r="K52" s="450">
        <v>0.79</v>
      </c>
      <c r="L52" s="449"/>
      <c r="M52" s="449"/>
      <c r="N52" s="449"/>
      <c r="O52" s="450">
        <v>0.8</v>
      </c>
      <c r="P52" s="449"/>
      <c r="Q52" s="450">
        <v>0.89</v>
      </c>
      <c r="R52" s="449"/>
      <c r="S52" s="449"/>
      <c r="T52" s="450">
        <v>0.9</v>
      </c>
      <c r="U52" s="449"/>
      <c r="V52" s="450">
        <v>1</v>
      </c>
      <c r="W52" s="451"/>
      <c r="X52" s="421">
        <v>10183</v>
      </c>
      <c r="Y52" s="421">
        <v>12406</v>
      </c>
      <c r="Z52" s="430">
        <v>0.82</v>
      </c>
      <c r="AA52" s="430">
        <v>0.82</v>
      </c>
    </row>
    <row r="53" spans="1:27" ht="15.75" thickBot="1">
      <c r="A53" s="414">
        <v>52</v>
      </c>
      <c r="B53" s="415" t="s">
        <v>192</v>
      </c>
      <c r="C53" s="415" t="s">
        <v>196</v>
      </c>
      <c r="D53" s="415" t="s">
        <v>197</v>
      </c>
      <c r="E53" s="415" t="s">
        <v>18</v>
      </c>
      <c r="F53" s="415" t="s">
        <v>198</v>
      </c>
      <c r="G53" s="459">
        <v>0.05</v>
      </c>
      <c r="H53" s="449"/>
      <c r="I53" s="449"/>
      <c r="J53" s="449"/>
      <c r="K53" s="450">
        <v>0.06</v>
      </c>
      <c r="L53" s="449"/>
      <c r="M53" s="449"/>
      <c r="N53" s="449"/>
      <c r="O53" s="450">
        <v>0.03</v>
      </c>
      <c r="P53" s="449"/>
      <c r="Q53" s="450">
        <v>0.04</v>
      </c>
      <c r="R53" s="449"/>
      <c r="S53" s="449"/>
      <c r="T53" s="450">
        <v>0.01</v>
      </c>
      <c r="U53" s="449"/>
      <c r="V53" s="450">
        <v>0.02</v>
      </c>
      <c r="W53" s="451"/>
      <c r="X53" s="421">
        <v>104</v>
      </c>
      <c r="Y53" s="421">
        <v>109</v>
      </c>
      <c r="Z53" s="428">
        <v>1</v>
      </c>
      <c r="AA53" s="428">
        <v>1</v>
      </c>
    </row>
    <row r="54" spans="1:27" ht="15.75" thickBot="1">
      <c r="A54" s="414">
        <v>53</v>
      </c>
      <c r="B54" s="415" t="s">
        <v>192</v>
      </c>
      <c r="C54" s="415" t="s">
        <v>199</v>
      </c>
      <c r="D54" s="415" t="s">
        <v>200</v>
      </c>
      <c r="E54" s="415" t="s">
        <v>18</v>
      </c>
      <c r="F54" s="415" t="s">
        <v>201</v>
      </c>
      <c r="G54" s="489">
        <v>2.1000000000000001E-2</v>
      </c>
      <c r="H54" s="487"/>
      <c r="I54" s="487"/>
      <c r="J54" s="487"/>
      <c r="K54" s="450">
        <v>0.05</v>
      </c>
      <c r="L54" s="449"/>
      <c r="M54" s="449"/>
      <c r="N54" s="449"/>
      <c r="O54" s="487">
        <v>1.0999999999999999E-2</v>
      </c>
      <c r="P54" s="487"/>
      <c r="Q54" s="450">
        <v>0.02</v>
      </c>
      <c r="R54" s="449"/>
      <c r="S54" s="449"/>
      <c r="T54" s="487">
        <v>1E-3</v>
      </c>
      <c r="U54" s="487"/>
      <c r="V54" s="450">
        <v>0.01</v>
      </c>
      <c r="W54" s="451"/>
      <c r="X54" s="421">
        <v>36</v>
      </c>
      <c r="Y54" s="421">
        <v>8788</v>
      </c>
      <c r="Z54" s="423">
        <v>4.0000000000000001E-3</v>
      </c>
      <c r="AA54" s="423">
        <v>4.0000000000000001E-3</v>
      </c>
    </row>
    <row r="55" spans="1:27" ht="15.75" thickBot="1">
      <c r="A55" s="414">
        <v>54</v>
      </c>
      <c r="B55" s="415" t="s">
        <v>202</v>
      </c>
      <c r="C55" s="415" t="s">
        <v>203</v>
      </c>
      <c r="D55" s="415" t="s">
        <v>204</v>
      </c>
      <c r="E55" s="415" t="s">
        <v>18</v>
      </c>
      <c r="F55" s="415" t="s">
        <v>205</v>
      </c>
      <c r="G55" s="448">
        <v>0</v>
      </c>
      <c r="H55" s="449"/>
      <c r="I55" s="449"/>
      <c r="J55" s="449"/>
      <c r="K55" s="450">
        <v>0.59</v>
      </c>
      <c r="L55" s="449"/>
      <c r="M55" s="449"/>
      <c r="N55" s="449"/>
      <c r="O55" s="450">
        <v>0.6</v>
      </c>
      <c r="P55" s="449"/>
      <c r="Q55" s="450">
        <v>0.69</v>
      </c>
      <c r="R55" s="449"/>
      <c r="S55" s="449"/>
      <c r="T55" s="450">
        <v>0.7</v>
      </c>
      <c r="U55" s="449"/>
      <c r="V55" s="450">
        <v>1</v>
      </c>
      <c r="W55" s="451"/>
      <c r="X55" s="421">
        <v>16</v>
      </c>
      <c r="Y55" s="421">
        <v>14</v>
      </c>
      <c r="Z55" s="420">
        <v>0.88</v>
      </c>
      <c r="AA55" s="420">
        <v>0.88</v>
      </c>
    </row>
    <row r="56" spans="1:27" ht="15.75" customHeight="1" thickBot="1">
      <c r="A56" s="414">
        <v>55</v>
      </c>
      <c r="B56" s="415" t="s">
        <v>202</v>
      </c>
      <c r="C56" s="415" t="s">
        <v>206</v>
      </c>
      <c r="D56" s="415" t="s">
        <v>207</v>
      </c>
      <c r="E56" s="415" t="s">
        <v>32</v>
      </c>
      <c r="F56" s="415" t="s">
        <v>208</v>
      </c>
      <c r="G56" s="448">
        <v>0</v>
      </c>
      <c r="H56" s="449"/>
      <c r="I56" s="449"/>
      <c r="J56" s="449"/>
      <c r="K56" s="450">
        <v>0.89</v>
      </c>
      <c r="L56" s="449"/>
      <c r="M56" s="449"/>
      <c r="N56" s="449"/>
      <c r="O56" s="450">
        <v>0.9</v>
      </c>
      <c r="P56" s="449"/>
      <c r="Q56" s="450">
        <v>0.99</v>
      </c>
      <c r="R56" s="449"/>
      <c r="S56" s="449"/>
      <c r="T56" s="450">
        <v>1</v>
      </c>
      <c r="U56" s="449"/>
      <c r="V56" s="450">
        <v>1</v>
      </c>
      <c r="W56" s="451"/>
      <c r="X56" s="421" t="s">
        <v>29</v>
      </c>
      <c r="Y56" s="421" t="s">
        <v>29</v>
      </c>
      <c r="Z56" s="422" t="s">
        <v>29</v>
      </c>
      <c r="AA56" s="422" t="s">
        <v>29</v>
      </c>
    </row>
    <row r="57" spans="1:27">
      <c r="A57" s="418">
        <v>56</v>
      </c>
      <c r="B57" s="419" t="s">
        <v>209</v>
      </c>
      <c r="C57" s="419" t="s">
        <v>210</v>
      </c>
      <c r="D57" s="419" t="s">
        <v>211</v>
      </c>
      <c r="E57" s="419" t="s">
        <v>212</v>
      </c>
      <c r="F57" s="419" t="s">
        <v>213</v>
      </c>
      <c r="G57" s="508">
        <v>0</v>
      </c>
      <c r="H57" s="509"/>
      <c r="I57" s="509"/>
      <c r="J57" s="509"/>
      <c r="K57" s="509">
        <v>0.6</v>
      </c>
      <c r="L57" s="509"/>
      <c r="M57" s="509"/>
      <c r="N57" s="509"/>
      <c r="O57" s="509">
        <v>0.61</v>
      </c>
      <c r="P57" s="509"/>
      <c r="Q57" s="509">
        <v>0.79</v>
      </c>
      <c r="R57" s="509"/>
      <c r="S57" s="509"/>
      <c r="T57" s="509">
        <v>0.8</v>
      </c>
      <c r="U57" s="509"/>
      <c r="V57" s="509">
        <v>1</v>
      </c>
      <c r="W57" s="510"/>
      <c r="X57" s="421">
        <v>14</v>
      </c>
      <c r="Y57" s="421">
        <v>11</v>
      </c>
      <c r="Z57" s="420">
        <v>1.27</v>
      </c>
      <c r="AA57" s="420">
        <v>1.27</v>
      </c>
    </row>
    <row r="58" spans="1:27" ht="15.75" thickBot="1">
      <c r="A58" s="414">
        <v>57</v>
      </c>
      <c r="B58" s="415" t="s">
        <v>214</v>
      </c>
      <c r="C58" s="415" t="s">
        <v>215</v>
      </c>
      <c r="D58" s="415" t="s">
        <v>216</v>
      </c>
      <c r="E58" s="415" t="s">
        <v>18</v>
      </c>
      <c r="F58" s="415" t="s">
        <v>217</v>
      </c>
      <c r="G58" s="511">
        <v>0</v>
      </c>
      <c r="H58" s="512"/>
      <c r="I58" s="512"/>
      <c r="J58" s="512"/>
      <c r="K58" s="513">
        <v>0.79900000000000004</v>
      </c>
      <c r="L58" s="512"/>
      <c r="M58" s="512"/>
      <c r="N58" s="512"/>
      <c r="O58" s="514">
        <v>0.8</v>
      </c>
      <c r="P58" s="512"/>
      <c r="Q58" s="513">
        <v>0.89900000000000002</v>
      </c>
      <c r="R58" s="512"/>
      <c r="S58" s="512"/>
      <c r="T58" s="514">
        <v>0.9</v>
      </c>
      <c r="U58" s="512"/>
      <c r="V58" s="514">
        <v>1</v>
      </c>
      <c r="W58" s="515"/>
      <c r="X58" s="421">
        <v>36</v>
      </c>
      <c r="Y58" s="421">
        <v>37</v>
      </c>
      <c r="Z58" s="420">
        <v>0.97</v>
      </c>
      <c r="AA58" s="420">
        <v>0.97</v>
      </c>
    </row>
    <row r="59" spans="1:27" ht="15.75" thickBot="1">
      <c r="A59" s="414">
        <v>58</v>
      </c>
      <c r="B59" s="415" t="s">
        <v>214</v>
      </c>
      <c r="C59" s="415" t="s">
        <v>218</v>
      </c>
      <c r="D59" s="415" t="s">
        <v>219</v>
      </c>
      <c r="E59" s="415" t="s">
        <v>18</v>
      </c>
      <c r="F59" s="415" t="s">
        <v>220</v>
      </c>
      <c r="G59" s="511">
        <v>0</v>
      </c>
      <c r="H59" s="512"/>
      <c r="I59" s="512"/>
      <c r="J59" s="512"/>
      <c r="K59" s="513">
        <v>0.79900000000000004</v>
      </c>
      <c r="L59" s="512"/>
      <c r="M59" s="512"/>
      <c r="N59" s="512"/>
      <c r="O59" s="514">
        <v>0.8</v>
      </c>
      <c r="P59" s="512"/>
      <c r="Q59" s="513">
        <v>0.89900000000000002</v>
      </c>
      <c r="R59" s="512"/>
      <c r="S59" s="512"/>
      <c r="T59" s="514">
        <v>0.9</v>
      </c>
      <c r="U59" s="512"/>
      <c r="V59" s="514">
        <v>1</v>
      </c>
      <c r="W59" s="515"/>
      <c r="X59" s="421">
        <v>24</v>
      </c>
      <c r="Y59" s="421">
        <v>37</v>
      </c>
      <c r="Z59" s="436">
        <v>0.65</v>
      </c>
      <c r="AA59" s="436">
        <v>0.65</v>
      </c>
    </row>
  </sheetData>
  <autoFilter ref="A2:AA59" xr:uid="{00000000-0009-0000-0000-000000000000}">
    <filterColumn colId="6" showButton="0"/>
    <filterColumn colId="7" showButton="0"/>
    <filterColumn colId="8" showButton="0"/>
    <filterColumn colId="10" showButton="0"/>
    <filterColumn colId="11" showButton="0"/>
    <filterColumn colId="12" showButton="0"/>
    <filterColumn colId="14" showButton="0"/>
    <filterColumn colId="16" showButton="0"/>
    <filterColumn colId="17" showButton="0"/>
    <filterColumn colId="19" showButton="0"/>
    <filterColumn colId="21" showButton="0"/>
  </autoFilter>
  <mergeCells count="353">
    <mergeCell ref="G59:J59"/>
    <mergeCell ref="K59:N59"/>
    <mergeCell ref="O59:P59"/>
    <mergeCell ref="Q59:S59"/>
    <mergeCell ref="T59:U59"/>
    <mergeCell ref="V59:W59"/>
    <mergeCell ref="G58:J58"/>
    <mergeCell ref="K58:N58"/>
    <mergeCell ref="O58:P58"/>
    <mergeCell ref="Q58:S58"/>
    <mergeCell ref="T58:U58"/>
    <mergeCell ref="V58:W58"/>
    <mergeCell ref="G57:J57"/>
    <mergeCell ref="K57:N57"/>
    <mergeCell ref="O57:P57"/>
    <mergeCell ref="Q57:S57"/>
    <mergeCell ref="T57:U57"/>
    <mergeCell ref="V57:W57"/>
    <mergeCell ref="G56:J56"/>
    <mergeCell ref="K56:N56"/>
    <mergeCell ref="O56:P56"/>
    <mergeCell ref="Q56:S56"/>
    <mergeCell ref="T56:U56"/>
    <mergeCell ref="V56:W56"/>
    <mergeCell ref="G55:J55"/>
    <mergeCell ref="K55:N55"/>
    <mergeCell ref="O55:P55"/>
    <mergeCell ref="Q55:S55"/>
    <mergeCell ref="T55:U55"/>
    <mergeCell ref="V55:W55"/>
    <mergeCell ref="G54:J54"/>
    <mergeCell ref="K54:N54"/>
    <mergeCell ref="O54:P54"/>
    <mergeCell ref="Q54:S54"/>
    <mergeCell ref="T54:U54"/>
    <mergeCell ref="V54:W54"/>
    <mergeCell ref="G53:J53"/>
    <mergeCell ref="K53:N53"/>
    <mergeCell ref="O53:P53"/>
    <mergeCell ref="Q53:S53"/>
    <mergeCell ref="T53:U53"/>
    <mergeCell ref="V53:W53"/>
    <mergeCell ref="G52:J52"/>
    <mergeCell ref="K52:N52"/>
    <mergeCell ref="O52:P52"/>
    <mergeCell ref="Q52:S52"/>
    <mergeCell ref="T52:U52"/>
    <mergeCell ref="V52:W52"/>
    <mergeCell ref="G51:J51"/>
    <mergeCell ref="K51:N51"/>
    <mergeCell ref="O51:P51"/>
    <mergeCell ref="Q51:S51"/>
    <mergeCell ref="T51:U51"/>
    <mergeCell ref="V51:W51"/>
    <mergeCell ref="G50:J50"/>
    <mergeCell ref="K50:N50"/>
    <mergeCell ref="O50:P50"/>
    <mergeCell ref="Q50:S50"/>
    <mergeCell ref="T50:U50"/>
    <mergeCell ref="V50:W50"/>
    <mergeCell ref="G49:J49"/>
    <mergeCell ref="K49:N49"/>
    <mergeCell ref="O49:P49"/>
    <mergeCell ref="Q49:S49"/>
    <mergeCell ref="T49:U49"/>
    <mergeCell ref="V49:W49"/>
    <mergeCell ref="G48:J48"/>
    <mergeCell ref="K48:N48"/>
    <mergeCell ref="O48:P48"/>
    <mergeCell ref="Q48:S48"/>
    <mergeCell ref="T48:U48"/>
    <mergeCell ref="V48:W48"/>
    <mergeCell ref="G47:J47"/>
    <mergeCell ref="K47:N47"/>
    <mergeCell ref="O47:P47"/>
    <mergeCell ref="Q47:S47"/>
    <mergeCell ref="T47:U47"/>
    <mergeCell ref="V47:W47"/>
    <mergeCell ref="G46:J46"/>
    <mergeCell ref="K46:N46"/>
    <mergeCell ref="O46:P46"/>
    <mergeCell ref="Q46:S46"/>
    <mergeCell ref="T46:U46"/>
    <mergeCell ref="V46:W46"/>
    <mergeCell ref="G45:J45"/>
    <mergeCell ref="K45:N45"/>
    <mergeCell ref="O45:P45"/>
    <mergeCell ref="Q45:S45"/>
    <mergeCell ref="T45:U45"/>
    <mergeCell ref="V45:W45"/>
    <mergeCell ref="G44:J44"/>
    <mergeCell ref="K44:N44"/>
    <mergeCell ref="O44:P44"/>
    <mergeCell ref="Q44:S44"/>
    <mergeCell ref="T44:U44"/>
    <mergeCell ref="V44:W44"/>
    <mergeCell ref="G43:J43"/>
    <mergeCell ref="K43:N43"/>
    <mergeCell ref="O43:P43"/>
    <mergeCell ref="Q43:S43"/>
    <mergeCell ref="T43:U43"/>
    <mergeCell ref="V43:W43"/>
    <mergeCell ref="G42:J42"/>
    <mergeCell ref="K42:N42"/>
    <mergeCell ref="O42:P42"/>
    <mergeCell ref="Q42:S42"/>
    <mergeCell ref="T42:U42"/>
    <mergeCell ref="V42:W42"/>
    <mergeCell ref="G41:J41"/>
    <mergeCell ref="K41:N41"/>
    <mergeCell ref="O41:P41"/>
    <mergeCell ref="Q41:S41"/>
    <mergeCell ref="T41:U41"/>
    <mergeCell ref="V41:W41"/>
    <mergeCell ref="G40:J40"/>
    <mergeCell ref="K40:N40"/>
    <mergeCell ref="O40:P40"/>
    <mergeCell ref="Q40:S40"/>
    <mergeCell ref="T40:U40"/>
    <mergeCell ref="V40:W40"/>
    <mergeCell ref="G39:J39"/>
    <mergeCell ref="K39:N39"/>
    <mergeCell ref="O39:P39"/>
    <mergeCell ref="Q39:S39"/>
    <mergeCell ref="T39:U39"/>
    <mergeCell ref="V39:W39"/>
    <mergeCell ref="G38:J38"/>
    <mergeCell ref="K38:N38"/>
    <mergeCell ref="O38:P38"/>
    <mergeCell ref="Q38:S38"/>
    <mergeCell ref="T38:U38"/>
    <mergeCell ref="V38:W38"/>
    <mergeCell ref="G37:J37"/>
    <mergeCell ref="K37:N37"/>
    <mergeCell ref="O37:P37"/>
    <mergeCell ref="Q37:S37"/>
    <mergeCell ref="T37:U37"/>
    <mergeCell ref="V37:W37"/>
    <mergeCell ref="G36:J36"/>
    <mergeCell ref="K36:N36"/>
    <mergeCell ref="O36:P36"/>
    <mergeCell ref="Q36:S36"/>
    <mergeCell ref="T36:U36"/>
    <mergeCell ref="V36:W36"/>
    <mergeCell ref="G35:J35"/>
    <mergeCell ref="K35:N35"/>
    <mergeCell ref="O35:P35"/>
    <mergeCell ref="Q35:S35"/>
    <mergeCell ref="T35:U35"/>
    <mergeCell ref="V35:W35"/>
    <mergeCell ref="G34:J34"/>
    <mergeCell ref="K34:N34"/>
    <mergeCell ref="O34:P34"/>
    <mergeCell ref="Q34:S34"/>
    <mergeCell ref="T34:U34"/>
    <mergeCell ref="V34:W34"/>
    <mergeCell ref="G33:J33"/>
    <mergeCell ref="K33:N33"/>
    <mergeCell ref="O33:P33"/>
    <mergeCell ref="Q33:S33"/>
    <mergeCell ref="T33:U33"/>
    <mergeCell ref="V33:W33"/>
    <mergeCell ref="G32:J32"/>
    <mergeCell ref="K32:N32"/>
    <mergeCell ref="O32:P32"/>
    <mergeCell ref="Q32:S32"/>
    <mergeCell ref="T32:U32"/>
    <mergeCell ref="V32:W32"/>
    <mergeCell ref="G31:J31"/>
    <mergeCell ref="K31:N31"/>
    <mergeCell ref="O31:P31"/>
    <mergeCell ref="Q31:S31"/>
    <mergeCell ref="T31:U31"/>
    <mergeCell ref="V31:W31"/>
    <mergeCell ref="G30:J30"/>
    <mergeCell ref="K30:N30"/>
    <mergeCell ref="O30:P30"/>
    <mergeCell ref="Q30:S30"/>
    <mergeCell ref="T30:U30"/>
    <mergeCell ref="V30:W30"/>
    <mergeCell ref="G29:J29"/>
    <mergeCell ref="K29:N29"/>
    <mergeCell ref="O29:P29"/>
    <mergeCell ref="Q29:S29"/>
    <mergeCell ref="T29:U29"/>
    <mergeCell ref="V29:W29"/>
    <mergeCell ref="G28:J28"/>
    <mergeCell ref="K28:N28"/>
    <mergeCell ref="O28:P28"/>
    <mergeCell ref="Q28:S28"/>
    <mergeCell ref="T28:U28"/>
    <mergeCell ref="V28:W28"/>
    <mergeCell ref="G27:J27"/>
    <mergeCell ref="K27:N27"/>
    <mergeCell ref="O27:P27"/>
    <mergeCell ref="Q27:S27"/>
    <mergeCell ref="T27:U27"/>
    <mergeCell ref="V27:W27"/>
    <mergeCell ref="G26:J26"/>
    <mergeCell ref="K26:N26"/>
    <mergeCell ref="O26:P26"/>
    <mergeCell ref="Q26:S26"/>
    <mergeCell ref="T26:U26"/>
    <mergeCell ref="V26:W26"/>
    <mergeCell ref="G25:J25"/>
    <mergeCell ref="K25:N25"/>
    <mergeCell ref="O25:P25"/>
    <mergeCell ref="Q25:S25"/>
    <mergeCell ref="T25:U25"/>
    <mergeCell ref="V25:W25"/>
    <mergeCell ref="G24:J24"/>
    <mergeCell ref="K24:N24"/>
    <mergeCell ref="O24:P24"/>
    <mergeCell ref="Q24:S24"/>
    <mergeCell ref="T24:U24"/>
    <mergeCell ref="V24:W24"/>
    <mergeCell ref="G23:J23"/>
    <mergeCell ref="K23:N23"/>
    <mergeCell ref="O23:P23"/>
    <mergeCell ref="Q23:S23"/>
    <mergeCell ref="T23:U23"/>
    <mergeCell ref="V23:W23"/>
    <mergeCell ref="G22:J22"/>
    <mergeCell ref="K22:N22"/>
    <mergeCell ref="O22:P22"/>
    <mergeCell ref="Q22:S22"/>
    <mergeCell ref="T22:U22"/>
    <mergeCell ref="V22:W22"/>
    <mergeCell ref="G21:J21"/>
    <mergeCell ref="K21:N21"/>
    <mergeCell ref="O21:P21"/>
    <mergeCell ref="Q21:S21"/>
    <mergeCell ref="T21:U21"/>
    <mergeCell ref="V21:W21"/>
    <mergeCell ref="G20:J20"/>
    <mergeCell ref="K20:N20"/>
    <mergeCell ref="O20:P20"/>
    <mergeCell ref="Q20:S20"/>
    <mergeCell ref="T20:U20"/>
    <mergeCell ref="V20:W20"/>
    <mergeCell ref="G17:J17"/>
    <mergeCell ref="K17:N17"/>
    <mergeCell ref="O17:P17"/>
    <mergeCell ref="Q17:S17"/>
    <mergeCell ref="T17:U17"/>
    <mergeCell ref="V17:W17"/>
    <mergeCell ref="G19:J19"/>
    <mergeCell ref="K19:N19"/>
    <mergeCell ref="O19:P19"/>
    <mergeCell ref="Q19:S19"/>
    <mergeCell ref="T19:U19"/>
    <mergeCell ref="V19:W19"/>
    <mergeCell ref="G18:J18"/>
    <mergeCell ref="K18:N18"/>
    <mergeCell ref="O18:P18"/>
    <mergeCell ref="Q18:S18"/>
    <mergeCell ref="T18:U18"/>
    <mergeCell ref="V18:W18"/>
    <mergeCell ref="G16:J16"/>
    <mergeCell ref="K16:N16"/>
    <mergeCell ref="O16:P16"/>
    <mergeCell ref="Q16:S16"/>
    <mergeCell ref="T16:U16"/>
    <mergeCell ref="V16:W16"/>
    <mergeCell ref="G15:J15"/>
    <mergeCell ref="K15:N15"/>
    <mergeCell ref="O15:P15"/>
    <mergeCell ref="Q15:S15"/>
    <mergeCell ref="T15:U15"/>
    <mergeCell ref="V15:W15"/>
    <mergeCell ref="G14:J14"/>
    <mergeCell ref="K14:N14"/>
    <mergeCell ref="O14:P14"/>
    <mergeCell ref="Q14:S14"/>
    <mergeCell ref="T14:U14"/>
    <mergeCell ref="V14:W14"/>
    <mergeCell ref="G13:J13"/>
    <mergeCell ref="K13:N13"/>
    <mergeCell ref="O13:P13"/>
    <mergeCell ref="Q13:S13"/>
    <mergeCell ref="T13:U13"/>
    <mergeCell ref="V13:W13"/>
    <mergeCell ref="G12:J12"/>
    <mergeCell ref="K12:N12"/>
    <mergeCell ref="O12:P12"/>
    <mergeCell ref="Q12:S12"/>
    <mergeCell ref="T12:U12"/>
    <mergeCell ref="V12:W12"/>
    <mergeCell ref="G11:J11"/>
    <mergeCell ref="K11:N11"/>
    <mergeCell ref="O11:P11"/>
    <mergeCell ref="Q11:S11"/>
    <mergeCell ref="T11:U11"/>
    <mergeCell ref="V11:W11"/>
    <mergeCell ref="G8:J8"/>
    <mergeCell ref="K8:N8"/>
    <mergeCell ref="O8:P8"/>
    <mergeCell ref="Q8:S8"/>
    <mergeCell ref="T8:U8"/>
    <mergeCell ref="V8:W8"/>
    <mergeCell ref="G10:J10"/>
    <mergeCell ref="K10:N10"/>
    <mergeCell ref="O10:P10"/>
    <mergeCell ref="Q10:S10"/>
    <mergeCell ref="T10:U10"/>
    <mergeCell ref="V10:W10"/>
    <mergeCell ref="G9:J9"/>
    <mergeCell ref="K9:N9"/>
    <mergeCell ref="O9:P9"/>
    <mergeCell ref="Q9:S9"/>
    <mergeCell ref="T9:U9"/>
    <mergeCell ref="V9:W9"/>
    <mergeCell ref="G7:J7"/>
    <mergeCell ref="K7:N7"/>
    <mergeCell ref="O7:P7"/>
    <mergeCell ref="Q7:S7"/>
    <mergeCell ref="T7:U7"/>
    <mergeCell ref="V7:W7"/>
    <mergeCell ref="G6:J6"/>
    <mergeCell ref="K6:N6"/>
    <mergeCell ref="O6:P6"/>
    <mergeCell ref="Q6:S6"/>
    <mergeCell ref="T6:U6"/>
    <mergeCell ref="V6:W6"/>
    <mergeCell ref="A1:C1"/>
    <mergeCell ref="G1:N1"/>
    <mergeCell ref="O1:S1"/>
    <mergeCell ref="T1:W1"/>
    <mergeCell ref="G5:J5"/>
    <mergeCell ref="K5:N5"/>
    <mergeCell ref="O5:P5"/>
    <mergeCell ref="Q5:S5"/>
    <mergeCell ref="T5:U5"/>
    <mergeCell ref="V5:W5"/>
    <mergeCell ref="G4:J4"/>
    <mergeCell ref="K4:N4"/>
    <mergeCell ref="O4:P4"/>
    <mergeCell ref="Q4:S4"/>
    <mergeCell ref="T4:U4"/>
    <mergeCell ref="V4:W4"/>
    <mergeCell ref="X1:Y1"/>
    <mergeCell ref="G2:J2"/>
    <mergeCell ref="K2:N2"/>
    <mergeCell ref="O2:P2"/>
    <mergeCell ref="Q2:S2"/>
    <mergeCell ref="T2:U2"/>
    <mergeCell ref="V2:W2"/>
    <mergeCell ref="G3:J3"/>
    <mergeCell ref="K3:N3"/>
    <mergeCell ref="O3:P3"/>
    <mergeCell ref="Q3:S3"/>
    <mergeCell ref="T3:U3"/>
    <mergeCell ref="V3:W3"/>
  </mergeCells>
  <pageMargins left="0.7" right="0.7" top="0.75" bottom="0.75" header="0.3" footer="0.3"/>
  <pageSetup orientation="portrait" horizontalDpi="4294967293"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B99"/>
  <sheetViews>
    <sheetView view="pageBreakPreview" topLeftCell="B7" zoomScaleNormal="100" zoomScaleSheetLayoutView="100" zoomScalePageLayoutView="70" workbookViewId="0">
      <selection activeCell="N25" sqref="N25"/>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6.7109375" style="20" customWidth="1"/>
    <col min="9" max="9" width="18.1406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1066" t="s">
        <v>41</v>
      </c>
      <c r="J7" s="1067"/>
      <c r="K7" s="1067"/>
      <c r="L7" s="1067"/>
      <c r="M7" s="1067"/>
      <c r="N7" s="1067"/>
      <c r="O7" s="1067"/>
      <c r="P7" s="1067"/>
      <c r="Q7" s="1067"/>
      <c r="R7" s="1067"/>
      <c r="S7" s="1067"/>
      <c r="T7" s="1067"/>
      <c r="U7" s="1067"/>
      <c r="V7" s="1067"/>
      <c r="W7" s="1067"/>
      <c r="X7" s="1067"/>
      <c r="Y7" s="1067"/>
      <c r="Z7" s="1067"/>
      <c r="AA7" s="1068"/>
      <c r="AB7" s="29"/>
    </row>
    <row r="8" spans="2:28" ht="7.15" customHeight="1" thickBot="1">
      <c r="B8" s="28"/>
      <c r="C8" s="658"/>
      <c r="D8" s="659"/>
      <c r="E8" s="659"/>
      <c r="F8" s="659"/>
      <c r="G8" s="659"/>
      <c r="H8" s="660"/>
      <c r="I8" s="1069"/>
      <c r="J8" s="1070"/>
      <c r="K8" s="1070"/>
      <c r="L8" s="1070"/>
      <c r="M8" s="1070"/>
      <c r="N8" s="1070"/>
      <c r="O8" s="1070"/>
      <c r="P8" s="1070"/>
      <c r="Q8" s="1070"/>
      <c r="R8" s="1070"/>
      <c r="S8" s="1070"/>
      <c r="T8" s="1070"/>
      <c r="U8" s="1070"/>
      <c r="V8" s="1070"/>
      <c r="W8" s="1070"/>
      <c r="X8" s="1070"/>
      <c r="Y8" s="1070"/>
      <c r="Z8" s="1070"/>
      <c r="AA8" s="1071"/>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1051" t="s">
        <v>48</v>
      </c>
      <c r="J10" s="1052"/>
      <c r="K10" s="1052"/>
      <c r="L10" s="1052"/>
      <c r="M10" s="1052"/>
      <c r="N10" s="1052"/>
      <c r="O10" s="1052"/>
      <c r="P10" s="1052"/>
      <c r="Q10" s="1053"/>
      <c r="R10" s="678" t="s">
        <v>227</v>
      </c>
      <c r="S10" s="679"/>
      <c r="T10" s="679"/>
      <c r="U10" s="680"/>
      <c r="V10" s="592" t="s">
        <v>228</v>
      </c>
      <c r="W10" s="593"/>
      <c r="X10" s="593"/>
      <c r="Y10" s="593"/>
      <c r="Z10" s="593"/>
      <c r="AA10" s="594"/>
      <c r="AB10" s="29"/>
    </row>
    <row r="11" spans="2:28" ht="22.15" customHeight="1" thickBot="1">
      <c r="B11" s="28"/>
      <c r="C11" s="658"/>
      <c r="D11" s="659"/>
      <c r="E11" s="659"/>
      <c r="F11" s="659"/>
      <c r="G11" s="659"/>
      <c r="H11" s="660"/>
      <c r="I11" s="1054"/>
      <c r="J11" s="1055"/>
      <c r="K11" s="1055"/>
      <c r="L11" s="1055"/>
      <c r="M11" s="1055"/>
      <c r="N11" s="1055"/>
      <c r="O11" s="1055"/>
      <c r="P11" s="1055"/>
      <c r="Q11" s="1056"/>
      <c r="R11" s="1034" t="s">
        <v>49</v>
      </c>
      <c r="S11" s="1057"/>
      <c r="T11" s="1057"/>
      <c r="U11" s="1058"/>
      <c r="V11" s="1079" t="s">
        <v>295</v>
      </c>
      <c r="W11" s="1080"/>
      <c r="X11" s="1080"/>
      <c r="Y11" s="1080"/>
      <c r="Z11" s="1080"/>
      <c r="AA11" s="1081"/>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072" t="s">
        <v>399</v>
      </c>
      <c r="J13" s="1073"/>
      <c r="K13" s="1073"/>
      <c r="L13" s="1073"/>
      <c r="M13" s="1073"/>
      <c r="N13" s="1073"/>
      <c r="O13" s="1073"/>
      <c r="P13" s="1073"/>
      <c r="Q13" s="1073"/>
      <c r="R13" s="1073"/>
      <c r="S13" s="1074"/>
      <c r="T13" s="655" t="s">
        <v>231</v>
      </c>
      <c r="U13" s="656"/>
      <c r="V13" s="656"/>
      <c r="W13" s="656"/>
      <c r="X13" s="656"/>
      <c r="Y13" s="656"/>
      <c r="Z13" s="656"/>
      <c r="AA13" s="657"/>
      <c r="AB13" s="35"/>
    </row>
    <row r="14" spans="2:28" ht="21" customHeight="1" thickBot="1">
      <c r="B14" s="33"/>
      <c r="C14" s="658"/>
      <c r="D14" s="659"/>
      <c r="E14" s="659"/>
      <c r="F14" s="659"/>
      <c r="G14" s="659"/>
      <c r="H14" s="660"/>
      <c r="I14" s="1075"/>
      <c r="J14" s="1076"/>
      <c r="K14" s="1076"/>
      <c r="L14" s="1076"/>
      <c r="M14" s="1076"/>
      <c r="N14" s="1076"/>
      <c r="O14" s="1076"/>
      <c r="P14" s="1076"/>
      <c r="Q14" s="1076"/>
      <c r="R14" s="1076"/>
      <c r="S14" s="1077"/>
      <c r="T14" s="1078" t="s">
        <v>274</v>
      </c>
      <c r="U14" s="885"/>
      <c r="V14" s="885"/>
      <c r="W14" s="885"/>
      <c r="X14" s="885"/>
      <c r="Y14" s="885"/>
      <c r="Z14" s="885"/>
      <c r="AA14" s="886"/>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4.9" customHeight="1" thickBot="1">
      <c r="B16" s="33"/>
      <c r="C16" s="621" t="s">
        <v>233</v>
      </c>
      <c r="D16" s="622"/>
      <c r="E16" s="622"/>
      <c r="F16" s="622"/>
      <c r="G16" s="622"/>
      <c r="H16" s="623"/>
      <c r="I16" s="1031" t="s">
        <v>400</v>
      </c>
      <c r="J16" s="1032"/>
      <c r="K16" s="1032"/>
      <c r="L16" s="1032"/>
      <c r="M16" s="1032"/>
      <c r="N16" s="1032"/>
      <c r="O16" s="1032"/>
      <c r="P16" s="1032"/>
      <c r="Q16" s="1032"/>
      <c r="R16" s="1032"/>
      <c r="S16" s="1032"/>
      <c r="T16" s="1032"/>
      <c r="U16" s="1032"/>
      <c r="V16" s="1032"/>
      <c r="W16" s="1032"/>
      <c r="X16" s="1032"/>
      <c r="Y16" s="1032"/>
      <c r="Z16" s="1032"/>
      <c r="AA16" s="1033"/>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4" customHeight="1" thickBot="1">
      <c r="B18" s="33"/>
      <c r="C18" s="621" t="s">
        <v>235</v>
      </c>
      <c r="D18" s="622"/>
      <c r="E18" s="622"/>
      <c r="F18" s="622"/>
      <c r="G18" s="622"/>
      <c r="H18" s="623"/>
      <c r="I18" s="1031" t="s">
        <v>401</v>
      </c>
      <c r="J18" s="1032"/>
      <c r="K18" s="1032"/>
      <c r="L18" s="1032"/>
      <c r="M18" s="1032"/>
      <c r="N18" s="1032"/>
      <c r="O18" s="1032"/>
      <c r="P18" s="1032"/>
      <c r="Q18" s="1032"/>
      <c r="R18" s="1032"/>
      <c r="S18" s="1032"/>
      <c r="T18" s="1032"/>
      <c r="U18" s="1032"/>
      <c r="V18" s="1032"/>
      <c r="W18" s="1032"/>
      <c r="X18" s="1032"/>
      <c r="Y18" s="1032"/>
      <c r="Z18" s="1032"/>
      <c r="AA18" s="1033"/>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6.149999999999999" customHeight="1">
      <c r="B20" s="33"/>
      <c r="C20" s="631" t="s">
        <v>237</v>
      </c>
      <c r="D20" s="632"/>
      <c r="E20" s="632"/>
      <c r="F20" s="632"/>
      <c r="G20" s="632"/>
      <c r="H20" s="633"/>
      <c r="I20" s="1059" t="s">
        <v>356</v>
      </c>
      <c r="J20" s="1060"/>
      <c r="K20" s="1060"/>
      <c r="L20" s="1061"/>
      <c r="M20" s="592" t="s">
        <v>239</v>
      </c>
      <c r="N20" s="593"/>
      <c r="O20" s="593"/>
      <c r="P20" s="593"/>
      <c r="Q20" s="593"/>
      <c r="R20" s="593"/>
      <c r="S20" s="594"/>
      <c r="T20" s="592" t="s">
        <v>240</v>
      </c>
      <c r="U20" s="593"/>
      <c r="V20" s="593"/>
      <c r="W20" s="593"/>
      <c r="X20" s="593"/>
      <c r="Y20" s="593"/>
      <c r="Z20" s="593"/>
      <c r="AA20" s="594"/>
      <c r="AB20" s="35"/>
    </row>
    <row r="21" spans="2:28" ht="21" customHeight="1" thickBot="1">
      <c r="B21" s="33"/>
      <c r="C21" s="634"/>
      <c r="D21" s="635"/>
      <c r="E21" s="635"/>
      <c r="F21" s="635"/>
      <c r="G21" s="635"/>
      <c r="H21" s="636"/>
      <c r="I21" s="1062"/>
      <c r="J21" s="1063"/>
      <c r="K21" s="1063"/>
      <c r="L21" s="1064"/>
      <c r="M21" s="1042" t="s">
        <v>357</v>
      </c>
      <c r="N21" s="1043"/>
      <c r="O21" s="1043"/>
      <c r="P21" s="1043"/>
      <c r="Q21" s="1043"/>
      <c r="R21" s="1043"/>
      <c r="S21" s="1065"/>
      <c r="T21" s="1042" t="s">
        <v>302</v>
      </c>
      <c r="U21" s="1043"/>
      <c r="V21" s="1043"/>
      <c r="W21" s="1043"/>
      <c r="X21" s="1043"/>
      <c r="Y21" s="1043"/>
      <c r="Z21" s="1043"/>
      <c r="AA21" s="1044"/>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4.6"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5.9" customHeight="1" thickBot="1">
      <c r="B24" s="33"/>
      <c r="C24" s="881" t="s">
        <v>402</v>
      </c>
      <c r="D24" s="882"/>
      <c r="E24" s="882"/>
      <c r="F24" s="882"/>
      <c r="G24" s="882"/>
      <c r="H24" s="882"/>
      <c r="I24" s="883"/>
      <c r="J24" s="881" t="s">
        <v>359</v>
      </c>
      <c r="K24" s="882"/>
      <c r="L24" s="882"/>
      <c r="M24" s="882"/>
      <c r="N24" s="882"/>
      <c r="O24" s="882"/>
      <c r="P24" s="883"/>
      <c r="Q24" s="1035" t="s">
        <v>360</v>
      </c>
      <c r="R24" s="1036"/>
      <c r="S24" s="1036"/>
      <c r="T24" s="1036"/>
      <c r="U24" s="1036"/>
      <c r="V24" s="1036"/>
      <c r="W24" s="1036"/>
      <c r="X24" s="1036"/>
      <c r="Y24" s="1036"/>
      <c r="Z24" s="1036"/>
      <c r="AA24" s="1037"/>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4" customHeight="1" thickBot="1">
      <c r="B26" s="33"/>
      <c r="C26" s="621" t="s">
        <v>249</v>
      </c>
      <c r="D26" s="622"/>
      <c r="E26" s="622"/>
      <c r="F26" s="622"/>
      <c r="G26" s="622"/>
      <c r="H26" s="623"/>
      <c r="I26" s="1031" t="s">
        <v>50</v>
      </c>
      <c r="J26" s="1032"/>
      <c r="K26" s="1032"/>
      <c r="L26" s="1032"/>
      <c r="M26" s="1032"/>
      <c r="N26" s="1032"/>
      <c r="O26" s="1032"/>
      <c r="P26" s="1032"/>
      <c r="Q26" s="1032"/>
      <c r="R26" s="1032"/>
      <c r="S26" s="1032"/>
      <c r="T26" s="1032"/>
      <c r="U26" s="1032"/>
      <c r="V26" s="1032"/>
      <c r="W26" s="1032"/>
      <c r="X26" s="1032"/>
      <c r="Y26" s="1032"/>
      <c r="Z26" s="1032"/>
      <c r="AA26" s="1033"/>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3.15" customHeight="1" thickBot="1">
      <c r="B28" s="33"/>
      <c r="C28" s="621" t="s">
        <v>250</v>
      </c>
      <c r="D28" s="622"/>
      <c r="E28" s="622"/>
      <c r="F28" s="622"/>
      <c r="G28" s="622"/>
      <c r="H28" s="623"/>
      <c r="I28" s="1034">
        <v>1</v>
      </c>
      <c r="J28" s="1031"/>
      <c r="K28" s="609" t="s">
        <v>251</v>
      </c>
      <c r="L28" s="610"/>
      <c r="M28" s="610"/>
      <c r="N28" s="611"/>
      <c r="O28" s="1050" t="s">
        <v>252</v>
      </c>
      <c r="P28" s="1048"/>
      <c r="Q28" s="1048"/>
      <c r="R28" s="1049"/>
      <c r="S28" s="37" t="s">
        <v>254</v>
      </c>
      <c r="T28" s="1048" t="s">
        <v>253</v>
      </c>
      <c r="U28" s="1048"/>
      <c r="V28" s="1049"/>
      <c r="W28" s="38"/>
      <c r="X28" s="1045" t="s">
        <v>255</v>
      </c>
      <c r="Y28" s="1046"/>
      <c r="Z28" s="1047"/>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2.6"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v>
      </c>
      <c r="L32" s="602"/>
      <c r="M32" s="602"/>
      <c r="N32" s="602"/>
      <c r="O32" s="603">
        <v>0.89</v>
      </c>
      <c r="P32" s="602"/>
      <c r="Q32" s="602"/>
      <c r="R32" s="602"/>
      <c r="S32" s="603">
        <v>0.9</v>
      </c>
      <c r="T32" s="602"/>
      <c r="U32" s="603">
        <v>0.99</v>
      </c>
      <c r="V32" s="602"/>
      <c r="W32" s="602"/>
      <c r="X32" s="603">
        <v>1</v>
      </c>
      <c r="Y32" s="602"/>
      <c r="Z32" s="603">
        <v>1.1000000000000001</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945" t="s">
        <v>257</v>
      </c>
      <c r="D34" s="946"/>
      <c r="E34" s="946"/>
      <c r="F34" s="946"/>
      <c r="G34" s="946"/>
      <c r="H34" s="946"/>
      <c r="I34" s="946"/>
      <c r="J34" s="946"/>
      <c r="K34" s="946"/>
      <c r="L34" s="946"/>
      <c r="M34" s="946"/>
      <c r="N34" s="946"/>
      <c r="O34" s="946"/>
      <c r="P34" s="946"/>
      <c r="Q34" s="946"/>
      <c r="R34" s="946"/>
      <c r="S34" s="946"/>
      <c r="T34" s="946"/>
      <c r="U34" s="946"/>
      <c r="V34" s="946"/>
      <c r="W34" s="946"/>
      <c r="X34" s="946"/>
      <c r="Y34" s="946"/>
      <c r="Z34" s="946"/>
      <c r="AA34" s="947"/>
      <c r="AB34" s="35"/>
    </row>
    <row r="35" spans="2:28" s="41" customFormat="1" ht="36.6" customHeight="1" thickBot="1">
      <c r="B35" s="40"/>
      <c r="C35" s="945" t="s">
        <v>258</v>
      </c>
      <c r="D35" s="946"/>
      <c r="E35" s="946"/>
      <c r="F35" s="946"/>
      <c r="G35" s="947"/>
      <c r="H35" s="184" t="s">
        <v>363</v>
      </c>
      <c r="I35" s="184" t="s">
        <v>403</v>
      </c>
      <c r="J35" s="184" t="s">
        <v>261</v>
      </c>
      <c r="K35" s="1028" t="s">
        <v>262</v>
      </c>
      <c r="L35" s="1029"/>
      <c r="M35" s="1029"/>
      <c r="N35" s="1029"/>
      <c r="O35" s="1029"/>
      <c r="P35" s="1029"/>
      <c r="Q35" s="1029"/>
      <c r="R35" s="1029"/>
      <c r="S35" s="1029"/>
      <c r="T35" s="1029"/>
      <c r="U35" s="1029"/>
      <c r="V35" s="1029"/>
      <c r="W35" s="1029"/>
      <c r="X35" s="1029"/>
      <c r="Y35" s="1029"/>
      <c r="Z35" s="1029"/>
      <c r="AA35" s="1030"/>
      <c r="AB35" s="35"/>
    </row>
    <row r="36" spans="2:28" s="41" customFormat="1">
      <c r="B36" s="40"/>
      <c r="C36" s="712" t="s">
        <v>365</v>
      </c>
      <c r="D36" s="2266"/>
      <c r="E36" s="2266"/>
      <c r="F36" s="2266"/>
      <c r="G36" s="2267"/>
      <c r="H36" s="183"/>
      <c r="I36" s="183"/>
      <c r="J36" s="129"/>
      <c r="K36" s="1039"/>
      <c r="L36" s="1040"/>
      <c r="M36" s="1040"/>
      <c r="N36" s="1040"/>
      <c r="O36" s="1040"/>
      <c r="P36" s="1040"/>
      <c r="Q36" s="1040"/>
      <c r="R36" s="1040"/>
      <c r="S36" s="1040"/>
      <c r="T36" s="1040"/>
      <c r="U36" s="1040"/>
      <c r="V36" s="1040"/>
      <c r="W36" s="1040"/>
      <c r="X36" s="1040"/>
      <c r="Y36" s="1040"/>
      <c r="Z36" s="1040"/>
      <c r="AA36" s="1041"/>
      <c r="AB36" s="35"/>
    </row>
    <row r="37" spans="2:28" s="41" customFormat="1" ht="14.45" customHeight="1">
      <c r="B37" s="40"/>
      <c r="C37" s="712" t="s">
        <v>367</v>
      </c>
      <c r="D37" s="2266"/>
      <c r="E37" s="2266"/>
      <c r="F37" s="2266"/>
      <c r="G37" s="2267"/>
      <c r="H37" s="182"/>
      <c r="I37" s="182"/>
      <c r="J37" s="129"/>
      <c r="K37" s="1038"/>
      <c r="L37" s="840"/>
      <c r="M37" s="840"/>
      <c r="N37" s="840"/>
      <c r="O37" s="840"/>
      <c r="P37" s="840"/>
      <c r="Q37" s="840"/>
      <c r="R37" s="840"/>
      <c r="S37" s="840"/>
      <c r="T37" s="840"/>
      <c r="U37" s="840"/>
      <c r="V37" s="840"/>
      <c r="W37" s="840"/>
      <c r="X37" s="840"/>
      <c r="Y37" s="840"/>
      <c r="Z37" s="840"/>
      <c r="AA37" s="841"/>
      <c r="AB37" s="35"/>
    </row>
    <row r="38" spans="2:28" s="41" customFormat="1" ht="14.45" customHeight="1">
      <c r="B38" s="40"/>
      <c r="C38" s="712" t="s">
        <v>368</v>
      </c>
      <c r="D38" s="2266"/>
      <c r="E38" s="2266"/>
      <c r="F38" s="2266"/>
      <c r="G38" s="2267"/>
      <c r="H38" s="182"/>
      <c r="I38" s="182"/>
      <c r="J38" s="129"/>
      <c r="K38" s="1038"/>
      <c r="L38" s="840"/>
      <c r="M38" s="840"/>
      <c r="N38" s="840"/>
      <c r="O38" s="840"/>
      <c r="P38" s="840"/>
      <c r="Q38" s="840"/>
      <c r="R38" s="840"/>
      <c r="S38" s="840"/>
      <c r="T38" s="840"/>
      <c r="U38" s="840"/>
      <c r="V38" s="840"/>
      <c r="W38" s="840"/>
      <c r="X38" s="840"/>
      <c r="Y38" s="840"/>
      <c r="Z38" s="840"/>
      <c r="AA38" s="841"/>
      <c r="AB38" s="35"/>
    </row>
    <row r="39" spans="2:28" s="41" customFormat="1" ht="15" customHeight="1" thickBot="1">
      <c r="B39" s="40"/>
      <c r="C39" s="712" t="s">
        <v>369</v>
      </c>
      <c r="D39" s="2266"/>
      <c r="E39" s="2266"/>
      <c r="F39" s="2266"/>
      <c r="G39" s="2267"/>
      <c r="H39" s="182"/>
      <c r="I39" s="182"/>
      <c r="J39" s="129"/>
      <c r="K39" s="1038"/>
      <c r="L39" s="840"/>
      <c r="M39" s="840"/>
      <c r="N39" s="840"/>
      <c r="O39" s="840"/>
      <c r="P39" s="840"/>
      <c r="Q39" s="840"/>
      <c r="R39" s="840"/>
      <c r="S39" s="840"/>
      <c r="T39" s="840"/>
      <c r="U39" s="840"/>
      <c r="V39" s="840"/>
      <c r="W39" s="840"/>
      <c r="X39" s="840"/>
      <c r="Y39" s="840"/>
      <c r="Z39" s="840"/>
      <c r="AA39" s="841"/>
      <c r="AB39" s="35"/>
    </row>
    <row r="40" spans="2:28" s="41" customFormat="1" ht="15.75" customHeight="1" thickBot="1">
      <c r="B40" s="40"/>
      <c r="C40" s="925" t="s">
        <v>265</v>
      </c>
      <c r="D40" s="926"/>
      <c r="E40" s="926"/>
      <c r="F40" s="926"/>
      <c r="G40" s="927"/>
      <c r="H40" s="181"/>
      <c r="I40" s="180"/>
      <c r="J40" s="179"/>
      <c r="K40" s="1027"/>
      <c r="L40" s="928"/>
      <c r="M40" s="928"/>
      <c r="N40" s="928"/>
      <c r="O40" s="928"/>
      <c r="P40" s="928"/>
      <c r="Q40" s="928"/>
      <c r="R40" s="928"/>
      <c r="S40" s="928"/>
      <c r="T40" s="928"/>
      <c r="U40" s="928"/>
      <c r="V40" s="928"/>
      <c r="W40" s="928"/>
      <c r="X40" s="928"/>
      <c r="Y40" s="928"/>
      <c r="Z40" s="928"/>
      <c r="AA40" s="929"/>
      <c r="AB40" s="35"/>
    </row>
    <row r="41" spans="2:28" s="41" customFormat="1" ht="5.25" customHeight="1">
      <c r="B41" s="40"/>
      <c r="C41" s="121"/>
      <c r="D41" s="121"/>
      <c r="E41" s="121"/>
      <c r="F41" s="121"/>
      <c r="G41" s="121"/>
      <c r="H41" s="123"/>
      <c r="I41" s="123"/>
      <c r="J41" s="122"/>
      <c r="K41" s="121"/>
      <c r="L41" s="121"/>
      <c r="M41" s="121"/>
      <c r="N41" s="121"/>
      <c r="O41" s="121"/>
      <c r="P41" s="121"/>
      <c r="Q41" s="121"/>
      <c r="R41" s="121"/>
      <c r="S41" s="121"/>
      <c r="T41" s="121"/>
      <c r="U41" s="121"/>
      <c r="V41" s="121"/>
      <c r="W41" s="121"/>
      <c r="X41" s="121"/>
      <c r="Y41" s="121"/>
      <c r="Z41" s="121"/>
      <c r="AA41" s="121"/>
      <c r="AB41" s="35"/>
    </row>
    <row r="42" spans="2:28" s="41" customFormat="1" ht="15" thickBot="1">
      <c r="B42" s="40"/>
      <c r="C42" s="121"/>
      <c r="D42" s="121"/>
      <c r="E42" s="121"/>
      <c r="F42" s="121"/>
      <c r="G42" s="121"/>
      <c r="H42" s="123"/>
      <c r="I42" s="123"/>
      <c r="J42" s="122"/>
      <c r="K42" s="121"/>
      <c r="L42" s="121"/>
      <c r="M42" s="121"/>
      <c r="N42" s="121"/>
      <c r="O42" s="121"/>
      <c r="P42" s="121"/>
      <c r="Q42" s="121"/>
      <c r="R42" s="121"/>
      <c r="S42" s="121"/>
      <c r="T42" s="121"/>
      <c r="U42" s="121"/>
      <c r="V42" s="121"/>
      <c r="W42" s="121"/>
      <c r="X42" s="121"/>
      <c r="Y42" s="121"/>
      <c r="Z42" s="121"/>
      <c r="AA42" s="121"/>
      <c r="AB42" s="35"/>
    </row>
    <row r="43" spans="2:28" s="41" customFormat="1" ht="15" thickBot="1">
      <c r="B43" s="40"/>
      <c r="C43" s="930" t="s">
        <v>266</v>
      </c>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2"/>
      <c r="AB43" s="35"/>
    </row>
    <row r="44" spans="2:28" ht="0.6" customHeight="1" thickBot="1">
      <c r="B44" s="33"/>
      <c r="C44" s="933"/>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5"/>
      <c r="AB44" s="35"/>
    </row>
    <row r="45" spans="2:28">
      <c r="B45" s="33"/>
      <c r="C45" s="936" t="s">
        <v>287</v>
      </c>
      <c r="D45" s="937"/>
      <c r="E45" s="937"/>
      <c r="F45" s="937"/>
      <c r="G45" s="937"/>
      <c r="H45" s="937"/>
      <c r="I45" s="937"/>
      <c r="J45" s="937"/>
      <c r="K45" s="937"/>
      <c r="L45" s="937"/>
      <c r="M45" s="937"/>
      <c r="N45" s="937"/>
      <c r="O45" s="937"/>
      <c r="P45" s="937"/>
      <c r="Q45" s="937"/>
      <c r="R45" s="937"/>
      <c r="S45" s="937"/>
      <c r="T45" s="937"/>
      <c r="U45" s="937"/>
      <c r="V45" s="937"/>
      <c r="W45" s="937"/>
      <c r="X45" s="937"/>
      <c r="Y45" s="937"/>
      <c r="Z45" s="937"/>
      <c r="AA45" s="938"/>
      <c r="AB45" s="35"/>
    </row>
    <row r="46" spans="2:28">
      <c r="B46" s="33"/>
      <c r="C46" s="939"/>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1"/>
      <c r="AB46" s="35"/>
    </row>
    <row r="47" spans="2:28">
      <c r="B47" s="33"/>
      <c r="C47" s="939"/>
      <c r="D47" s="940"/>
      <c r="E47" s="940"/>
      <c r="F47" s="940"/>
      <c r="G47" s="940"/>
      <c r="H47" s="940"/>
      <c r="I47" s="940"/>
      <c r="J47" s="940"/>
      <c r="K47" s="940"/>
      <c r="L47" s="940"/>
      <c r="M47" s="940"/>
      <c r="N47" s="940"/>
      <c r="O47" s="940"/>
      <c r="P47" s="940"/>
      <c r="Q47" s="940"/>
      <c r="R47" s="940"/>
      <c r="S47" s="940"/>
      <c r="T47" s="940"/>
      <c r="U47" s="940"/>
      <c r="V47" s="940"/>
      <c r="W47" s="940"/>
      <c r="X47" s="940"/>
      <c r="Y47" s="940"/>
      <c r="Z47" s="940"/>
      <c r="AA47" s="941"/>
      <c r="AB47" s="35"/>
    </row>
    <row r="48" spans="2:28" ht="15.6" customHeight="1">
      <c r="B48" s="33"/>
      <c r="C48" s="939"/>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1"/>
      <c r="AB48" s="35"/>
    </row>
    <row r="49" spans="2:28" ht="15" thickBot="1">
      <c r="B49" s="33"/>
      <c r="C49" s="942"/>
      <c r="D49" s="943"/>
      <c r="E49" s="943"/>
      <c r="F49" s="943"/>
      <c r="G49" s="943"/>
      <c r="H49" s="943"/>
      <c r="I49" s="943"/>
      <c r="J49" s="943"/>
      <c r="K49" s="943"/>
      <c r="L49" s="943"/>
      <c r="M49" s="943"/>
      <c r="N49" s="943"/>
      <c r="O49" s="943"/>
      <c r="P49" s="943"/>
      <c r="Q49" s="943"/>
      <c r="R49" s="943"/>
      <c r="S49" s="943"/>
      <c r="T49" s="943"/>
      <c r="U49" s="943"/>
      <c r="V49" s="943"/>
      <c r="W49" s="943"/>
      <c r="X49" s="943"/>
      <c r="Y49" s="943"/>
      <c r="Z49" s="943"/>
      <c r="AA49" s="944"/>
      <c r="AB49" s="35"/>
    </row>
    <row r="50" spans="2:28" ht="8.4499999999999993" customHeight="1">
      <c r="B50" s="5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52"/>
    </row>
    <row r="51" spans="2:28" ht="15" thickBot="1">
      <c r="B51" s="53"/>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55"/>
    </row>
    <row r="52" spans="2:28" ht="15.75">
      <c r="B52" s="56"/>
      <c r="C52" s="1014" t="s">
        <v>258</v>
      </c>
      <c r="D52" s="1015"/>
      <c r="E52" s="1015"/>
      <c r="F52" s="1015"/>
      <c r="G52" s="1016"/>
      <c r="H52" s="1014" t="s">
        <v>288</v>
      </c>
      <c r="I52" s="1016"/>
      <c r="J52" s="1014" t="s">
        <v>268</v>
      </c>
      <c r="K52" s="1015"/>
      <c r="L52" s="1015"/>
      <c r="M52" s="1016"/>
      <c r="N52" s="1014" t="s">
        <v>269</v>
      </c>
      <c r="O52" s="1015"/>
      <c r="P52" s="1015"/>
      <c r="Q52" s="1015"/>
      <c r="R52" s="1015"/>
      <c r="S52" s="1015"/>
      <c r="T52" s="1015"/>
      <c r="U52" s="1016"/>
      <c r="V52" s="1008" t="s">
        <v>270</v>
      </c>
      <c r="W52" s="1008"/>
      <c r="X52" s="1008"/>
      <c r="Y52" s="1008"/>
      <c r="Z52" s="1008"/>
      <c r="AA52" s="1009"/>
      <c r="AB52" s="57"/>
    </row>
    <row r="53" spans="2:28" ht="7.15" customHeight="1" thickBot="1">
      <c r="B53" s="58"/>
      <c r="C53" s="1017"/>
      <c r="D53" s="1018"/>
      <c r="E53" s="1018"/>
      <c r="F53" s="1018"/>
      <c r="G53" s="1019"/>
      <c r="H53" s="1017"/>
      <c r="I53" s="1019"/>
      <c r="J53" s="1017"/>
      <c r="K53" s="1018"/>
      <c r="L53" s="1018"/>
      <c r="M53" s="1019"/>
      <c r="N53" s="1017"/>
      <c r="O53" s="1018"/>
      <c r="P53" s="1018"/>
      <c r="Q53" s="1018"/>
      <c r="R53" s="1018"/>
      <c r="S53" s="1018"/>
      <c r="T53" s="1018"/>
      <c r="U53" s="1019"/>
      <c r="V53" s="1010"/>
      <c r="W53" s="1010"/>
      <c r="X53" s="1010"/>
      <c r="Y53" s="1010"/>
      <c r="Z53" s="1010"/>
      <c r="AA53" s="1011"/>
      <c r="AB53" s="57"/>
    </row>
    <row r="54" spans="2:28" ht="16.5" hidden="1" thickBot="1">
      <c r="B54" s="58"/>
      <c r="C54" s="1017"/>
      <c r="D54" s="1018"/>
      <c r="E54" s="1018"/>
      <c r="F54" s="1018"/>
      <c r="G54" s="1019"/>
      <c r="H54" s="1017"/>
      <c r="I54" s="1019"/>
      <c r="J54" s="1017"/>
      <c r="K54" s="1018"/>
      <c r="L54" s="1018"/>
      <c r="M54" s="1019"/>
      <c r="N54" s="1020"/>
      <c r="O54" s="1021"/>
      <c r="P54" s="1021"/>
      <c r="Q54" s="1021"/>
      <c r="R54" s="1021"/>
      <c r="S54" s="1021"/>
      <c r="T54" s="1021"/>
      <c r="U54" s="1022"/>
      <c r="V54" s="1012"/>
      <c r="W54" s="1012"/>
      <c r="X54" s="1012"/>
      <c r="Y54" s="1012"/>
      <c r="Z54" s="1012"/>
      <c r="AA54" s="1013"/>
      <c r="AB54" s="57"/>
    </row>
    <row r="55" spans="2:28" ht="15" customHeight="1">
      <c r="B55" s="56"/>
      <c r="C55" s="1006"/>
      <c r="D55" s="1007"/>
      <c r="E55" s="1007"/>
      <c r="F55" s="1007"/>
      <c r="G55" s="1007"/>
      <c r="H55" s="1007"/>
      <c r="I55" s="1007"/>
      <c r="J55" s="1007"/>
      <c r="K55" s="1007"/>
      <c r="L55" s="1007"/>
      <c r="M55" s="1007"/>
      <c r="N55" s="1023"/>
      <c r="O55" s="1024"/>
      <c r="P55" s="1024"/>
      <c r="Q55" s="1024"/>
      <c r="R55" s="1024"/>
      <c r="S55" s="1024"/>
      <c r="T55" s="1024"/>
      <c r="U55" s="1025"/>
      <c r="V55" s="1023"/>
      <c r="W55" s="1024"/>
      <c r="X55" s="1024"/>
      <c r="Y55" s="1024"/>
      <c r="Z55" s="1024"/>
      <c r="AA55" s="1026"/>
      <c r="AB55" s="59"/>
    </row>
    <row r="56" spans="2:28">
      <c r="B56" s="56"/>
      <c r="C56" s="995"/>
      <c r="D56" s="994"/>
      <c r="E56" s="994"/>
      <c r="F56" s="994"/>
      <c r="G56" s="994"/>
      <c r="H56" s="994"/>
      <c r="I56" s="994"/>
      <c r="J56" s="994"/>
      <c r="K56" s="994"/>
      <c r="L56" s="994"/>
      <c r="M56" s="994"/>
      <c r="N56" s="998"/>
      <c r="O56" s="999"/>
      <c r="P56" s="999"/>
      <c r="Q56" s="999"/>
      <c r="R56" s="999"/>
      <c r="S56" s="999"/>
      <c r="T56" s="999"/>
      <c r="U56" s="1000"/>
      <c r="V56" s="998"/>
      <c r="W56" s="999"/>
      <c r="X56" s="999"/>
      <c r="Y56" s="999"/>
      <c r="Z56" s="999"/>
      <c r="AA56" s="1004"/>
      <c r="AB56" s="59"/>
    </row>
    <row r="57" spans="2:28">
      <c r="B57" s="56"/>
      <c r="C57" s="995"/>
      <c r="D57" s="994"/>
      <c r="E57" s="994"/>
      <c r="F57" s="994"/>
      <c r="G57" s="994"/>
      <c r="H57" s="994"/>
      <c r="I57" s="994"/>
      <c r="J57" s="994"/>
      <c r="K57" s="994"/>
      <c r="L57" s="994"/>
      <c r="M57" s="994"/>
      <c r="N57" s="998"/>
      <c r="O57" s="999"/>
      <c r="P57" s="999"/>
      <c r="Q57" s="999"/>
      <c r="R57" s="999"/>
      <c r="S57" s="999"/>
      <c r="T57" s="999"/>
      <c r="U57" s="1000"/>
      <c r="V57" s="998"/>
      <c r="W57" s="999"/>
      <c r="X57" s="999"/>
      <c r="Y57" s="999"/>
      <c r="Z57" s="999"/>
      <c r="AA57" s="1004"/>
      <c r="AB57" s="59"/>
    </row>
    <row r="58" spans="2:28">
      <c r="B58" s="56"/>
      <c r="C58" s="995"/>
      <c r="D58" s="994"/>
      <c r="E58" s="994"/>
      <c r="F58" s="994"/>
      <c r="G58" s="994"/>
      <c r="H58" s="994"/>
      <c r="I58" s="994"/>
      <c r="J58" s="994"/>
      <c r="K58" s="994"/>
      <c r="L58" s="994"/>
      <c r="M58" s="994"/>
      <c r="N58" s="998"/>
      <c r="O58" s="999"/>
      <c r="P58" s="999"/>
      <c r="Q58" s="999"/>
      <c r="R58" s="999"/>
      <c r="S58" s="999"/>
      <c r="T58" s="999"/>
      <c r="U58" s="1000"/>
      <c r="V58" s="998"/>
      <c r="W58" s="999"/>
      <c r="X58" s="999"/>
      <c r="Y58" s="999"/>
      <c r="Z58" s="999"/>
      <c r="AA58" s="1004"/>
      <c r="AB58" s="59"/>
    </row>
    <row r="59" spans="2:28" ht="15.75" customHeight="1" thickBot="1">
      <c r="B59" s="56"/>
      <c r="C59" s="996"/>
      <c r="D59" s="997"/>
      <c r="E59" s="997"/>
      <c r="F59" s="997"/>
      <c r="G59" s="997"/>
      <c r="H59" s="997"/>
      <c r="I59" s="997"/>
      <c r="J59" s="997"/>
      <c r="K59" s="997"/>
      <c r="L59" s="997"/>
      <c r="M59" s="997"/>
      <c r="N59" s="1001"/>
      <c r="O59" s="1002"/>
      <c r="P59" s="1002"/>
      <c r="Q59" s="1002"/>
      <c r="R59" s="1002"/>
      <c r="S59" s="1002"/>
      <c r="T59" s="1002"/>
      <c r="U59" s="1003"/>
      <c r="V59" s="1001"/>
      <c r="W59" s="1002"/>
      <c r="X59" s="1002"/>
      <c r="Y59" s="1002"/>
      <c r="Z59" s="1002"/>
      <c r="AA59" s="1005"/>
      <c r="AB59" s="59"/>
    </row>
    <row r="60" spans="2:28">
      <c r="B60" s="6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62"/>
    </row>
    <row r="99" ht="6" customHeight="1"/>
  </sheetData>
  <mergeCells count="102">
    <mergeCell ref="B2:G4"/>
    <mergeCell ref="H2:AB2"/>
    <mergeCell ref="H3:O3"/>
    <mergeCell ref="P3:AB3"/>
    <mergeCell ref="H4:AB4"/>
    <mergeCell ref="C7:H8"/>
    <mergeCell ref="I7:AA8"/>
    <mergeCell ref="U31:W31"/>
    <mergeCell ref="X31:Y31"/>
    <mergeCell ref="Z31:AA31"/>
    <mergeCell ref="C10:H11"/>
    <mergeCell ref="C13:H14"/>
    <mergeCell ref="I13:S14"/>
    <mergeCell ref="T13:AA13"/>
    <mergeCell ref="T14:AA14"/>
    <mergeCell ref="V10:AA10"/>
    <mergeCell ref="V11:AA11"/>
    <mergeCell ref="C16:H16"/>
    <mergeCell ref="I16:AA16"/>
    <mergeCell ref="C18:H18"/>
    <mergeCell ref="I18:AA18"/>
    <mergeCell ref="C20:H21"/>
    <mergeCell ref="R10:U10"/>
    <mergeCell ref="I10:Q11"/>
    <mergeCell ref="R11:U11"/>
    <mergeCell ref="S32:T32"/>
    <mergeCell ref="U32:W32"/>
    <mergeCell ref="X32:Y32"/>
    <mergeCell ref="I20:L21"/>
    <mergeCell ref="M20:S20"/>
    <mergeCell ref="T20:AA20"/>
    <mergeCell ref="M21:S21"/>
    <mergeCell ref="T21:AA21"/>
    <mergeCell ref="K30:R30"/>
    <mergeCell ref="S30:W30"/>
    <mergeCell ref="X30:AA30"/>
    <mergeCell ref="K31:N31"/>
    <mergeCell ref="O31:R31"/>
    <mergeCell ref="S31:T31"/>
    <mergeCell ref="K28:N28"/>
    <mergeCell ref="Z32:AA32"/>
    <mergeCell ref="X28:Z28"/>
    <mergeCell ref="T28:V28"/>
    <mergeCell ref="O28:R28"/>
    <mergeCell ref="C23:I23"/>
    <mergeCell ref="J23:P23"/>
    <mergeCell ref="Q23:AA23"/>
    <mergeCell ref="C24:I24"/>
    <mergeCell ref="J24:P24"/>
    <mergeCell ref="Q24:AA24"/>
    <mergeCell ref="C39:G39"/>
    <mergeCell ref="K39:AA39"/>
    <mergeCell ref="C36:G36"/>
    <mergeCell ref="K36:AA36"/>
    <mergeCell ref="C37:G37"/>
    <mergeCell ref="K37:AA37"/>
    <mergeCell ref="C38:G38"/>
    <mergeCell ref="K38:AA38"/>
    <mergeCell ref="C30:J32"/>
    <mergeCell ref="C34:AA34"/>
    <mergeCell ref="C35:G35"/>
    <mergeCell ref="K35:AA35"/>
    <mergeCell ref="C26:H26"/>
    <mergeCell ref="I26:AA26"/>
    <mergeCell ref="C28:H28"/>
    <mergeCell ref="I28:J28"/>
    <mergeCell ref="K32:N32"/>
    <mergeCell ref="O32:R32"/>
    <mergeCell ref="V52:AA54"/>
    <mergeCell ref="N52:U54"/>
    <mergeCell ref="N56:U56"/>
    <mergeCell ref="N55:U55"/>
    <mergeCell ref="V55:AA55"/>
    <mergeCell ref="C56:G56"/>
    <mergeCell ref="H56:I56"/>
    <mergeCell ref="C40:G40"/>
    <mergeCell ref="K40:AA40"/>
    <mergeCell ref="C43:AA44"/>
    <mergeCell ref="C45:AA49"/>
    <mergeCell ref="C52:G54"/>
    <mergeCell ref="H52:I54"/>
    <mergeCell ref="J52:M54"/>
    <mergeCell ref="N57:U57"/>
    <mergeCell ref="N58:U58"/>
    <mergeCell ref="N59:U59"/>
    <mergeCell ref="V56:AA56"/>
    <mergeCell ref="V57:AA57"/>
    <mergeCell ref="V58:AA58"/>
    <mergeCell ref="V59:AA59"/>
    <mergeCell ref="C55:G55"/>
    <mergeCell ref="H55:I55"/>
    <mergeCell ref="J55:M55"/>
    <mergeCell ref="J56:M56"/>
    <mergeCell ref="C57:G57"/>
    <mergeCell ref="H57:I57"/>
    <mergeCell ref="J57:M57"/>
    <mergeCell ref="C58:G58"/>
    <mergeCell ref="H58:I58"/>
    <mergeCell ref="J58:M58"/>
    <mergeCell ref="C59:G59"/>
    <mergeCell ref="H59:I59"/>
    <mergeCell ref="J59:M59"/>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P114"/>
  <sheetViews>
    <sheetView view="pageBreakPreview" zoomScaleNormal="100" zoomScaleSheetLayoutView="100" zoomScalePageLayoutView="70" workbookViewId="0">
      <selection activeCell="S17" sqref="S17"/>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9" width="18.8554687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2" width="3.7109375" style="20"/>
    <col min="33" max="33" width="7.7109375" style="20" customWidth="1"/>
    <col min="34" max="38" width="3.7109375" style="20"/>
    <col min="39" max="39" width="15" style="20" customWidth="1"/>
    <col min="40" max="40" width="30" style="20" customWidth="1"/>
    <col min="41" max="41" width="26.28515625" style="20" customWidth="1"/>
    <col min="42" max="42" width="17.42578125" style="20" customWidth="1"/>
    <col min="43"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41</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51</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52</v>
      </c>
      <c r="S11" s="687"/>
      <c r="T11" s="687"/>
      <c r="U11" s="688"/>
      <c r="V11" s="608" t="s">
        <v>404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405</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406</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3.900000000000006" customHeight="1" thickBot="1">
      <c r="B18" s="33"/>
      <c r="C18" s="621" t="s">
        <v>276</v>
      </c>
      <c r="D18" s="622"/>
      <c r="E18" s="622"/>
      <c r="F18" s="622"/>
      <c r="G18" s="622"/>
      <c r="H18" s="623"/>
      <c r="I18" s="624" t="s">
        <v>407</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356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357</v>
      </c>
      <c r="N21" s="606"/>
      <c r="O21" s="606"/>
      <c r="P21" s="606"/>
      <c r="Q21" s="606"/>
      <c r="R21" s="606"/>
      <c r="S21" s="607"/>
      <c r="T21" s="605" t="s">
        <v>302</v>
      </c>
      <c r="U21" s="606"/>
      <c r="V21" s="606"/>
      <c r="W21" s="606"/>
      <c r="X21" s="606"/>
      <c r="Y21" s="606"/>
      <c r="Z21" s="607"/>
      <c r="AA21" s="140"/>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15.75" customHeight="1" thickBot="1">
      <c r="B24" s="33"/>
      <c r="C24" s="595" t="s">
        <v>358</v>
      </c>
      <c r="D24" s="596"/>
      <c r="E24" s="596"/>
      <c r="F24" s="596"/>
      <c r="G24" s="596"/>
      <c r="H24" s="596"/>
      <c r="I24" s="597"/>
      <c r="J24" s="595" t="s">
        <v>359</v>
      </c>
      <c r="K24" s="596"/>
      <c r="L24" s="596"/>
      <c r="M24" s="596"/>
      <c r="N24" s="596"/>
      <c r="O24" s="596"/>
      <c r="P24" s="597"/>
      <c r="Q24" s="958" t="s">
        <v>360</v>
      </c>
      <c r="R24" s="602"/>
      <c r="S24" s="602"/>
      <c r="T24" s="602"/>
      <c r="U24" s="602"/>
      <c r="V24" s="602"/>
      <c r="W24" s="602"/>
      <c r="X24" s="602"/>
      <c r="Y24" s="602"/>
      <c r="Z24" s="602"/>
      <c r="AA24" s="604"/>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53</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362</v>
      </c>
      <c r="D28" s="622"/>
      <c r="E28" s="622"/>
      <c r="F28" s="622"/>
      <c r="G28" s="622"/>
      <c r="H28" s="623"/>
      <c r="I28" s="627">
        <v>1</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084">
        <v>0</v>
      </c>
      <c r="L32" s="1082"/>
      <c r="M32" s="1082"/>
      <c r="N32" s="1082"/>
      <c r="O32" s="1082">
        <v>0.89</v>
      </c>
      <c r="P32" s="1082"/>
      <c r="Q32" s="1082"/>
      <c r="R32" s="1082"/>
      <c r="S32" s="1082">
        <v>0.9</v>
      </c>
      <c r="T32" s="1082"/>
      <c r="U32" s="1082">
        <v>0.99</v>
      </c>
      <c r="V32" s="1082"/>
      <c r="W32" s="1082"/>
      <c r="X32" s="1082">
        <v>1</v>
      </c>
      <c r="Y32" s="1082"/>
      <c r="Z32" s="1082">
        <v>1</v>
      </c>
      <c r="AA32" s="1083"/>
      <c r="AB32" s="35"/>
    </row>
    <row r="33" spans="2:42"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42"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42" s="41" customFormat="1" ht="60.75" thickBot="1">
      <c r="B35" s="40"/>
      <c r="C35" s="849" t="s">
        <v>258</v>
      </c>
      <c r="D35" s="850"/>
      <c r="E35" s="850"/>
      <c r="F35" s="850"/>
      <c r="G35" s="851"/>
      <c r="H35" s="75" t="s">
        <v>408</v>
      </c>
      <c r="I35" s="75" t="s">
        <v>403</v>
      </c>
      <c r="J35" s="75" t="s">
        <v>261</v>
      </c>
      <c r="K35" s="983" t="s">
        <v>262</v>
      </c>
      <c r="L35" s="984"/>
      <c r="M35" s="984"/>
      <c r="N35" s="984"/>
      <c r="O35" s="984"/>
      <c r="P35" s="984"/>
      <c r="Q35" s="984"/>
      <c r="R35" s="984"/>
      <c r="S35" s="984"/>
      <c r="T35" s="984"/>
      <c r="U35" s="984"/>
      <c r="V35" s="984"/>
      <c r="W35" s="984"/>
      <c r="X35" s="984"/>
      <c r="Y35" s="984"/>
      <c r="Z35" s="984"/>
      <c r="AA35" s="985"/>
      <c r="AB35" s="35"/>
    </row>
    <row r="36" spans="2:42" s="41" customFormat="1" ht="85.5" customHeight="1" thickBot="1">
      <c r="B36" s="40"/>
      <c r="C36" s="801" t="s">
        <v>365</v>
      </c>
      <c r="D36" s="2270"/>
      <c r="E36" s="2270"/>
      <c r="F36" s="2270"/>
      <c r="G36" s="2271"/>
      <c r="H36" s="174">
        <v>27.18</v>
      </c>
      <c r="I36" s="178">
        <v>19.100000000000001</v>
      </c>
      <c r="J36" s="80">
        <f>+H36/I36</f>
        <v>1.4230366492146596</v>
      </c>
      <c r="K36" s="1087" t="s">
        <v>409</v>
      </c>
      <c r="L36" s="1088"/>
      <c r="M36" s="1088"/>
      <c r="N36" s="1088"/>
      <c r="O36" s="1088"/>
      <c r="P36" s="1088"/>
      <c r="Q36" s="1088"/>
      <c r="R36" s="1088"/>
      <c r="S36" s="1088"/>
      <c r="T36" s="1088"/>
      <c r="U36" s="1088"/>
      <c r="V36" s="1088"/>
      <c r="W36" s="1088"/>
      <c r="X36" s="1088"/>
      <c r="Y36" s="1088"/>
      <c r="Z36" s="1088"/>
      <c r="AA36" s="1089"/>
      <c r="AB36" s="35"/>
    </row>
    <row r="37" spans="2:42" s="41" customFormat="1" ht="90.75" customHeight="1" thickBot="1">
      <c r="B37" s="40"/>
      <c r="C37" s="801" t="s">
        <v>367</v>
      </c>
      <c r="D37" s="2270"/>
      <c r="E37" s="2270"/>
      <c r="F37" s="2270"/>
      <c r="G37" s="2271"/>
      <c r="H37" s="172"/>
      <c r="I37" s="178">
        <v>0</v>
      </c>
      <c r="J37" s="80"/>
      <c r="K37" s="1087"/>
      <c r="L37" s="1088"/>
      <c r="M37" s="1088"/>
      <c r="N37" s="1088"/>
      <c r="O37" s="1088"/>
      <c r="P37" s="1088"/>
      <c r="Q37" s="1088"/>
      <c r="R37" s="1088"/>
      <c r="S37" s="1088"/>
      <c r="T37" s="1088"/>
      <c r="U37" s="1088"/>
      <c r="V37" s="1088"/>
      <c r="W37" s="1088"/>
      <c r="X37" s="1088"/>
      <c r="Y37" s="1088"/>
      <c r="Z37" s="1088"/>
      <c r="AA37" s="1089"/>
      <c r="AB37" s="35"/>
    </row>
    <row r="38" spans="2:42" s="41" customFormat="1" ht="43.5" customHeight="1" thickBot="1">
      <c r="B38" s="40"/>
      <c r="C38" s="801" t="s">
        <v>368</v>
      </c>
      <c r="D38" s="2270"/>
      <c r="E38" s="2270"/>
      <c r="F38" s="2270"/>
      <c r="G38" s="2271"/>
      <c r="H38" s="172"/>
      <c r="I38" s="178">
        <v>0</v>
      </c>
      <c r="J38" s="80"/>
      <c r="K38" s="1087"/>
      <c r="L38" s="1088"/>
      <c r="M38" s="1088"/>
      <c r="N38" s="1088"/>
      <c r="O38" s="1088"/>
      <c r="P38" s="1088"/>
      <c r="Q38" s="1088"/>
      <c r="R38" s="1088"/>
      <c r="S38" s="1088"/>
      <c r="T38" s="1088"/>
      <c r="U38" s="1088"/>
      <c r="V38" s="1088"/>
      <c r="W38" s="1088"/>
      <c r="X38" s="1088"/>
      <c r="Y38" s="1088"/>
      <c r="Z38" s="1088"/>
      <c r="AA38" s="1089"/>
      <c r="AB38" s="35"/>
    </row>
    <row r="39" spans="2:42" s="41" customFormat="1" ht="111" customHeight="1" thickBot="1">
      <c r="B39" s="40"/>
      <c r="C39" s="801" t="s">
        <v>369</v>
      </c>
      <c r="D39" s="2270"/>
      <c r="E39" s="2270"/>
      <c r="F39" s="2270"/>
      <c r="G39" s="2271"/>
      <c r="H39" s="172"/>
      <c r="I39" s="178">
        <v>0</v>
      </c>
      <c r="J39" s="80"/>
      <c r="K39" s="1087"/>
      <c r="L39" s="1088"/>
      <c r="M39" s="1088"/>
      <c r="N39" s="1088"/>
      <c r="O39" s="1088"/>
      <c r="P39" s="1088"/>
      <c r="Q39" s="1088"/>
      <c r="R39" s="1088"/>
      <c r="S39" s="1088"/>
      <c r="T39" s="1088"/>
      <c r="U39" s="1088"/>
      <c r="V39" s="1088"/>
      <c r="W39" s="1088"/>
      <c r="X39" s="1088"/>
      <c r="Y39" s="1088"/>
      <c r="Z39" s="1088"/>
      <c r="AA39" s="1089"/>
      <c r="AB39" s="35"/>
    </row>
    <row r="40" spans="2:42" s="41" customFormat="1" ht="15.75" customHeight="1" thickBot="1">
      <c r="B40" s="40"/>
      <c r="C40" s="843" t="s">
        <v>265</v>
      </c>
      <c r="D40" s="844"/>
      <c r="E40" s="844"/>
      <c r="F40" s="844"/>
      <c r="G40" s="845"/>
      <c r="H40" s="170">
        <f>SUM(H36:H39)</f>
        <v>27.18</v>
      </c>
      <c r="I40" s="185">
        <f>SUM(I36:I39)</f>
        <v>19.100000000000001</v>
      </c>
      <c r="J40" s="168">
        <f>+H40/I40</f>
        <v>1.4230366492146596</v>
      </c>
      <c r="K40" s="846"/>
      <c r="L40" s="847"/>
      <c r="M40" s="847"/>
      <c r="N40" s="847"/>
      <c r="O40" s="847"/>
      <c r="P40" s="847"/>
      <c r="Q40" s="847"/>
      <c r="R40" s="847"/>
      <c r="S40" s="847"/>
      <c r="T40" s="847"/>
      <c r="U40" s="847"/>
      <c r="V40" s="847"/>
      <c r="W40" s="847"/>
      <c r="X40" s="847"/>
      <c r="Y40" s="847"/>
      <c r="Z40" s="847"/>
      <c r="AA40" s="848"/>
      <c r="AB40" s="35"/>
    </row>
    <row r="41" spans="2:42"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42"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42"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42"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42">
      <c r="B45" s="33"/>
      <c r="C45" s="768" t="s">
        <v>350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c r="AM45" s="20" t="s">
        <v>370</v>
      </c>
      <c r="AN45" s="20" t="s">
        <v>371</v>
      </c>
      <c r="AO45" s="20" t="s">
        <v>372</v>
      </c>
      <c r="AP45" s="20" t="s">
        <v>373</v>
      </c>
    </row>
    <row r="46" spans="2:42">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c r="AM46" s="20" t="s">
        <v>374</v>
      </c>
      <c r="AN46" s="20">
        <v>27.18</v>
      </c>
      <c r="AO46" s="20">
        <v>27.18</v>
      </c>
      <c r="AP46" s="20">
        <v>19.100000000000001</v>
      </c>
    </row>
    <row r="47" spans="2:42">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c r="AM47" s="20" t="s">
        <v>375</v>
      </c>
      <c r="AP47" s="20">
        <v>0</v>
      </c>
    </row>
    <row r="48" spans="2:42">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c r="AM48" s="20" t="s">
        <v>376</v>
      </c>
      <c r="AP48" s="20">
        <v>0</v>
      </c>
    </row>
    <row r="49" spans="2:42">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c r="AM49" s="20" t="s">
        <v>377</v>
      </c>
      <c r="AP49" s="20">
        <v>0</v>
      </c>
    </row>
    <row r="50" spans="2:42">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c r="AM50" s="20" t="s">
        <v>265</v>
      </c>
      <c r="AN50" s="20">
        <f>(AN46+AN47+AN48+AN49)</f>
        <v>27.18</v>
      </c>
      <c r="AO50" s="20">
        <f>(AO46+AN47+AN48+AN49)</f>
        <v>27.18</v>
      </c>
      <c r="AP50" s="20">
        <f>(AP46+AP47+AP48+AP49)</f>
        <v>19.100000000000001</v>
      </c>
    </row>
    <row r="51" spans="2:42">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42">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42">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42">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42">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42">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42"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42">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42"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42"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42"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42" ht="16.5" thickBot="1">
      <c r="B62" s="58"/>
      <c r="C62" s="827"/>
      <c r="D62" s="828"/>
      <c r="E62" s="828"/>
      <c r="F62" s="828"/>
      <c r="G62" s="829"/>
      <c r="H62" s="827"/>
      <c r="I62" s="829"/>
      <c r="J62" s="827"/>
      <c r="K62" s="828"/>
      <c r="L62" s="828"/>
      <c r="M62" s="829"/>
      <c r="N62" s="830"/>
      <c r="O62" s="831"/>
      <c r="P62" s="831"/>
      <c r="Q62" s="831"/>
      <c r="R62" s="831"/>
      <c r="S62" s="831"/>
      <c r="T62" s="831"/>
      <c r="U62" s="832"/>
      <c r="V62" s="1085"/>
      <c r="W62" s="1085"/>
      <c r="X62" s="1085"/>
      <c r="Y62" s="1085"/>
      <c r="Z62" s="1085"/>
      <c r="AA62" s="1086"/>
      <c r="AB62" s="57"/>
    </row>
    <row r="63" spans="2:42" ht="88.5" customHeight="1" thickBot="1">
      <c r="B63" s="56"/>
      <c r="C63" s="918" t="s">
        <v>410</v>
      </c>
      <c r="D63" s="919"/>
      <c r="E63" s="919"/>
      <c r="F63" s="919"/>
      <c r="G63" s="919"/>
      <c r="H63" s="919">
        <v>5.18</v>
      </c>
      <c r="I63" s="919"/>
      <c r="J63" s="919">
        <v>27.18</v>
      </c>
      <c r="K63" s="919"/>
      <c r="L63" s="919"/>
      <c r="M63" s="919"/>
      <c r="N63" s="1090" t="s">
        <v>411</v>
      </c>
      <c r="O63" s="1091"/>
      <c r="P63" s="1091"/>
      <c r="Q63" s="1091"/>
      <c r="R63" s="1091"/>
      <c r="S63" s="1091"/>
      <c r="T63" s="1091"/>
      <c r="U63" s="1093"/>
      <c r="V63" s="1090" t="s">
        <v>412</v>
      </c>
      <c r="W63" s="1091"/>
      <c r="X63" s="1091"/>
      <c r="Y63" s="1091"/>
      <c r="Z63" s="1091"/>
      <c r="AA63" s="1092"/>
      <c r="AB63" s="59"/>
    </row>
    <row r="64" spans="2:42" ht="43.5" customHeight="1" thickBot="1">
      <c r="B64" s="56"/>
      <c r="C64" s="918" t="s">
        <v>413</v>
      </c>
      <c r="D64" s="919"/>
      <c r="E64" s="919"/>
      <c r="F64" s="919"/>
      <c r="G64" s="919"/>
      <c r="H64" s="975">
        <v>0.11</v>
      </c>
      <c r="I64" s="975"/>
      <c r="J64" s="975"/>
      <c r="K64" s="975"/>
      <c r="L64" s="975"/>
      <c r="M64" s="975"/>
      <c r="N64" s="1094"/>
      <c r="O64" s="1095"/>
      <c r="P64" s="1095"/>
      <c r="Q64" s="1095"/>
      <c r="R64" s="1095"/>
      <c r="S64" s="1095"/>
      <c r="T64" s="1095"/>
      <c r="U64" s="1096"/>
      <c r="V64" s="1090" t="s">
        <v>412</v>
      </c>
      <c r="W64" s="1091"/>
      <c r="X64" s="1091"/>
      <c r="Y64" s="1091"/>
      <c r="Z64" s="1091"/>
      <c r="AA64" s="1092"/>
      <c r="AB64" s="59"/>
    </row>
    <row r="65" spans="2:28" ht="87.75" customHeight="1" thickBot="1">
      <c r="B65" s="56"/>
      <c r="C65" s="918" t="s">
        <v>414</v>
      </c>
      <c r="D65" s="919"/>
      <c r="E65" s="919"/>
      <c r="F65" s="919"/>
      <c r="G65" s="919"/>
      <c r="H65" s="975">
        <v>9.6300000000000008</v>
      </c>
      <c r="I65" s="975"/>
      <c r="J65" s="975"/>
      <c r="K65" s="975"/>
      <c r="L65" s="975"/>
      <c r="M65" s="975"/>
      <c r="N65" s="1090"/>
      <c r="O65" s="1091"/>
      <c r="P65" s="1091"/>
      <c r="Q65" s="1091"/>
      <c r="R65" s="1091"/>
      <c r="S65" s="1091"/>
      <c r="T65" s="1091"/>
      <c r="U65" s="1093"/>
      <c r="V65" s="1090" t="s">
        <v>412</v>
      </c>
      <c r="W65" s="1091"/>
      <c r="X65" s="1091"/>
      <c r="Y65" s="1091"/>
      <c r="Z65" s="1091"/>
      <c r="AA65" s="1092"/>
      <c r="AB65" s="59"/>
    </row>
    <row r="66" spans="2:28" ht="39" customHeight="1">
      <c r="B66" s="56"/>
      <c r="C66" s="918" t="s">
        <v>415</v>
      </c>
      <c r="D66" s="919"/>
      <c r="E66" s="919"/>
      <c r="F66" s="919"/>
      <c r="G66" s="919"/>
      <c r="H66" s="646">
        <v>3.85</v>
      </c>
      <c r="I66" s="646"/>
      <c r="J66" s="975"/>
      <c r="K66" s="975"/>
      <c r="L66" s="975"/>
      <c r="M66" s="975"/>
      <c r="N66" s="1097"/>
      <c r="O66" s="1098"/>
      <c r="P66" s="1098"/>
      <c r="Q66" s="1098"/>
      <c r="R66" s="1098"/>
      <c r="S66" s="1098"/>
      <c r="T66" s="1098"/>
      <c r="U66" s="1099"/>
      <c r="V66" s="1090" t="s">
        <v>412</v>
      </c>
      <c r="W66" s="1091"/>
      <c r="X66" s="1091"/>
      <c r="Y66" s="1091"/>
      <c r="Z66" s="1091"/>
      <c r="AA66" s="1092"/>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910"/>
      <c r="O68" s="911"/>
      <c r="P68" s="911"/>
      <c r="Q68" s="911"/>
      <c r="R68" s="911"/>
      <c r="S68" s="911"/>
      <c r="T68" s="911"/>
      <c r="U68" s="912"/>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c r="B72" s="56"/>
      <c r="C72" s="645"/>
      <c r="D72" s="646"/>
      <c r="E72" s="646"/>
      <c r="F72" s="646"/>
      <c r="G72" s="646"/>
      <c r="H72" s="646"/>
      <c r="I72" s="646"/>
      <c r="J72" s="646"/>
      <c r="K72" s="646"/>
      <c r="L72" s="646"/>
      <c r="M72" s="646"/>
      <c r="N72" s="910"/>
      <c r="O72" s="911"/>
      <c r="P72" s="911"/>
      <c r="Q72" s="911"/>
      <c r="R72" s="911"/>
      <c r="S72" s="911"/>
      <c r="T72" s="911"/>
      <c r="U72" s="912"/>
      <c r="V72" s="910"/>
      <c r="W72" s="911"/>
      <c r="X72" s="911"/>
      <c r="Y72" s="911"/>
      <c r="Z72" s="911"/>
      <c r="AA72" s="913"/>
      <c r="AB72" s="59"/>
    </row>
    <row r="73" spans="2:28">
      <c r="B73" s="56"/>
      <c r="C73" s="645"/>
      <c r="D73" s="646"/>
      <c r="E73" s="646"/>
      <c r="F73" s="646"/>
      <c r="G73" s="646"/>
      <c r="H73" s="646"/>
      <c r="I73" s="646"/>
      <c r="J73" s="646"/>
      <c r="K73" s="646"/>
      <c r="L73" s="646"/>
      <c r="M73" s="646"/>
      <c r="N73" s="910"/>
      <c r="O73" s="911"/>
      <c r="P73" s="911"/>
      <c r="Q73" s="911"/>
      <c r="R73" s="911"/>
      <c r="S73" s="911"/>
      <c r="T73" s="911"/>
      <c r="U73" s="912"/>
      <c r="V73" s="910"/>
      <c r="W73" s="911"/>
      <c r="X73" s="911"/>
      <c r="Y73" s="911"/>
      <c r="Z73" s="911"/>
      <c r="AA73" s="913"/>
      <c r="AB73" s="59"/>
    </row>
    <row r="74" spans="2:28" ht="15.75" customHeight="1" thickBot="1">
      <c r="B74" s="56"/>
      <c r="C74" s="647"/>
      <c r="D74" s="648"/>
      <c r="E74" s="648"/>
      <c r="F74" s="648"/>
      <c r="G74" s="648"/>
      <c r="H74" s="648"/>
      <c r="I74" s="648"/>
      <c r="J74" s="648"/>
      <c r="K74" s="648"/>
      <c r="L74" s="648"/>
      <c r="M74" s="648"/>
      <c r="N74" s="914"/>
      <c r="O74" s="915"/>
      <c r="P74" s="915"/>
      <c r="Q74" s="915"/>
      <c r="R74" s="915"/>
      <c r="S74" s="915"/>
      <c r="T74" s="915"/>
      <c r="U74" s="916"/>
      <c r="V74" s="914"/>
      <c r="W74" s="915"/>
      <c r="X74" s="915"/>
      <c r="Y74" s="915"/>
      <c r="Z74" s="915"/>
      <c r="AA74" s="917"/>
      <c r="AB74" s="59"/>
    </row>
    <row r="75" spans="2:28">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N63:U63"/>
    <mergeCell ref="N64:U64"/>
    <mergeCell ref="N65:U65"/>
    <mergeCell ref="N66:U66"/>
    <mergeCell ref="N67:U67"/>
    <mergeCell ref="N68:U68"/>
    <mergeCell ref="N69:U69"/>
    <mergeCell ref="V63:AA63"/>
    <mergeCell ref="V64:AA64"/>
    <mergeCell ref="V65:AA65"/>
    <mergeCell ref="V66:AA66"/>
    <mergeCell ref="C40:G40"/>
    <mergeCell ref="K40:AA40"/>
    <mergeCell ref="C43:AA44"/>
    <mergeCell ref="C45:AA57"/>
    <mergeCell ref="C60:G62"/>
    <mergeCell ref="H60:I62"/>
    <mergeCell ref="C65:G65"/>
    <mergeCell ref="H65:I65"/>
    <mergeCell ref="J65:M65"/>
    <mergeCell ref="C66:G66"/>
    <mergeCell ref="H66:I66"/>
    <mergeCell ref="J66:M66"/>
    <mergeCell ref="C63:G63"/>
    <mergeCell ref="H63:I63"/>
    <mergeCell ref="J63:M63"/>
    <mergeCell ref="V60:AA62"/>
    <mergeCell ref="N60:U62"/>
    <mergeCell ref="C39:G39"/>
    <mergeCell ref="K39:AA39"/>
    <mergeCell ref="C36:G36"/>
    <mergeCell ref="K36:AA36"/>
    <mergeCell ref="C37:G37"/>
    <mergeCell ref="K37:AA37"/>
    <mergeCell ref="C38:G38"/>
    <mergeCell ref="K38:AA38"/>
    <mergeCell ref="J60:M62"/>
    <mergeCell ref="C34:AA34"/>
    <mergeCell ref="C35:G35"/>
    <mergeCell ref="K35:AA35"/>
    <mergeCell ref="C26:H26"/>
    <mergeCell ref="I26:AA26"/>
    <mergeCell ref="C28:H28"/>
    <mergeCell ref="I28:J28"/>
    <mergeCell ref="K32:N32"/>
    <mergeCell ref="O32:R32"/>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B2:G4"/>
    <mergeCell ref="H2:AB2"/>
    <mergeCell ref="H3:O3"/>
    <mergeCell ref="P3:AB3"/>
    <mergeCell ref="H4:AB4"/>
    <mergeCell ref="C16:H16"/>
    <mergeCell ref="I16:AA16"/>
    <mergeCell ref="C18:H18"/>
    <mergeCell ref="I18:AA18"/>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0:H21"/>
    <mergeCell ref="I20:L21"/>
    <mergeCell ref="M20:S20"/>
    <mergeCell ref="T20:AA20"/>
    <mergeCell ref="M21:S21"/>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V114"/>
  <sheetViews>
    <sheetView view="pageBreakPreview" topLeftCell="A4" zoomScaleNormal="100" zoomScaleSheetLayoutView="100" zoomScalePageLayoutView="70" workbookViewId="0">
      <selection activeCell="C20" sqref="C20:H21"/>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6" style="20" customWidth="1"/>
    <col min="9" max="9" width="16.1406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43" width="3.7109375" style="20"/>
    <col min="44" max="44" width="13.28515625" style="20" customWidth="1"/>
    <col min="45" max="45" width="33" style="20" customWidth="1"/>
    <col min="46" max="46" width="27.42578125" style="20" customWidth="1"/>
    <col min="47" max="47" width="19.28515625" style="20" customWidth="1"/>
    <col min="48"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41</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54</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55</v>
      </c>
      <c r="S11" s="687"/>
      <c r="T11" s="687"/>
      <c r="U11" s="688"/>
      <c r="V11" s="608" t="s">
        <v>295</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416</v>
      </c>
      <c r="J13" s="662"/>
      <c r="K13" s="662"/>
      <c r="L13" s="662"/>
      <c r="M13" s="662"/>
      <c r="N13" s="662"/>
      <c r="O13" s="662"/>
      <c r="P13" s="662"/>
      <c r="Q13" s="662"/>
      <c r="R13" s="662"/>
      <c r="S13" s="663"/>
      <c r="T13" s="655" t="s">
        <v>231</v>
      </c>
      <c r="U13" s="656"/>
      <c r="V13" s="656"/>
      <c r="W13" s="656"/>
      <c r="X13" s="656"/>
      <c r="Y13" s="656"/>
      <c r="Z13" s="656"/>
      <c r="AA13" s="657"/>
      <c r="AB13" s="35"/>
    </row>
    <row r="14" spans="2:28" ht="42"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417</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63" customHeight="1" thickBot="1">
      <c r="B18" s="33"/>
      <c r="C18" s="621" t="s">
        <v>235</v>
      </c>
      <c r="D18" s="622"/>
      <c r="E18" s="622"/>
      <c r="F18" s="622"/>
      <c r="G18" s="622"/>
      <c r="H18" s="623"/>
      <c r="I18" s="624" t="s">
        <v>418</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356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357</v>
      </c>
      <c r="N21" s="606"/>
      <c r="O21" s="606"/>
      <c r="P21" s="606"/>
      <c r="Q21" s="606"/>
      <c r="R21" s="606"/>
      <c r="S21" s="607"/>
      <c r="T21" s="605" t="s">
        <v>302</v>
      </c>
      <c r="U21" s="606"/>
      <c r="V21" s="606"/>
      <c r="W21" s="606"/>
      <c r="X21" s="606"/>
      <c r="Y21" s="606"/>
      <c r="Z21" s="606"/>
      <c r="AA21" s="606"/>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1.9" customHeight="1" thickBot="1">
      <c r="B24" s="33"/>
      <c r="C24" s="595" t="s">
        <v>419</v>
      </c>
      <c r="D24" s="596"/>
      <c r="E24" s="596"/>
      <c r="F24" s="596"/>
      <c r="G24" s="596"/>
      <c r="H24" s="596"/>
      <c r="I24" s="597"/>
      <c r="J24" s="595" t="s">
        <v>359</v>
      </c>
      <c r="K24" s="596"/>
      <c r="L24" s="596"/>
      <c r="M24" s="596"/>
      <c r="N24" s="596"/>
      <c r="O24" s="596"/>
      <c r="P24" s="597"/>
      <c r="Q24" s="991" t="s">
        <v>360</v>
      </c>
      <c r="R24" s="992"/>
      <c r="S24" s="992"/>
      <c r="T24" s="992"/>
      <c r="U24" s="992"/>
      <c r="V24" s="992"/>
      <c r="W24" s="992"/>
      <c r="X24" s="992"/>
      <c r="Y24" s="992"/>
      <c r="Z24" s="992"/>
      <c r="AA24" s="993"/>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420</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64.5" customHeight="1" thickBot="1">
      <c r="B28" s="33"/>
      <c r="C28" s="621" t="s">
        <v>250</v>
      </c>
      <c r="D28" s="622"/>
      <c r="E28" s="622"/>
      <c r="F28" s="622"/>
      <c r="G28" s="622"/>
      <c r="H28" s="623"/>
      <c r="I28" s="627">
        <v>1</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084">
        <v>0</v>
      </c>
      <c r="L32" s="1082"/>
      <c r="M32" s="1082"/>
      <c r="N32" s="1082"/>
      <c r="O32" s="1082">
        <v>0.89</v>
      </c>
      <c r="P32" s="1082"/>
      <c r="Q32" s="1082"/>
      <c r="R32" s="1082"/>
      <c r="S32" s="1082">
        <v>0.9</v>
      </c>
      <c r="T32" s="1082"/>
      <c r="U32" s="1082">
        <v>0.99</v>
      </c>
      <c r="V32" s="1082"/>
      <c r="W32" s="1082"/>
      <c r="X32" s="1082">
        <v>1</v>
      </c>
      <c r="Y32" s="1082"/>
      <c r="Z32" s="1082">
        <v>1.1000000000000001</v>
      </c>
      <c r="AA32" s="1083"/>
      <c r="AB32" s="35"/>
    </row>
    <row r="33" spans="2:4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4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48" s="41" customFormat="1" ht="39" thickBot="1">
      <c r="B35" s="40"/>
      <c r="C35" s="849" t="s">
        <v>258</v>
      </c>
      <c r="D35" s="850"/>
      <c r="E35" s="850"/>
      <c r="F35" s="850"/>
      <c r="G35" s="851"/>
      <c r="H35" s="184" t="s">
        <v>421</v>
      </c>
      <c r="I35" s="184" t="s">
        <v>422</v>
      </c>
      <c r="J35" s="75" t="s">
        <v>261</v>
      </c>
      <c r="K35" s="983" t="s">
        <v>262</v>
      </c>
      <c r="L35" s="984"/>
      <c r="M35" s="984"/>
      <c r="N35" s="984"/>
      <c r="O35" s="984"/>
      <c r="P35" s="984"/>
      <c r="Q35" s="984"/>
      <c r="R35" s="984"/>
      <c r="S35" s="984"/>
      <c r="T35" s="984"/>
      <c r="U35" s="984"/>
      <c r="V35" s="984"/>
      <c r="W35" s="984"/>
      <c r="X35" s="984"/>
      <c r="Y35" s="984"/>
      <c r="Z35" s="984"/>
      <c r="AA35" s="985"/>
      <c r="AB35" s="35"/>
    </row>
    <row r="36" spans="2:48" s="41" customFormat="1" ht="51.75" customHeight="1">
      <c r="B36" s="40"/>
      <c r="C36" s="801" t="s">
        <v>285</v>
      </c>
      <c r="D36" s="2270"/>
      <c r="E36" s="2270"/>
      <c r="F36" s="2270"/>
      <c r="G36" s="2271"/>
      <c r="H36" s="10">
        <v>14</v>
      </c>
      <c r="I36" s="10">
        <v>14</v>
      </c>
      <c r="J36" s="80">
        <f>+H36/I36</f>
        <v>1</v>
      </c>
      <c r="K36" s="988" t="s">
        <v>423</v>
      </c>
      <c r="L36" s="989"/>
      <c r="M36" s="989"/>
      <c r="N36" s="989"/>
      <c r="O36" s="989"/>
      <c r="P36" s="989"/>
      <c r="Q36" s="989"/>
      <c r="R36" s="989"/>
      <c r="S36" s="989"/>
      <c r="T36" s="989"/>
      <c r="U36" s="989"/>
      <c r="V36" s="989"/>
      <c r="W36" s="989"/>
      <c r="X36" s="989"/>
      <c r="Y36" s="989"/>
      <c r="Z36" s="989"/>
      <c r="AA36" s="990"/>
      <c r="AB36" s="35"/>
    </row>
    <row r="37" spans="2:48" s="41" customFormat="1" ht="48" customHeight="1">
      <c r="B37" s="40"/>
      <c r="C37" s="801" t="s">
        <v>292</v>
      </c>
      <c r="D37" s="2270"/>
      <c r="E37" s="2270"/>
      <c r="F37" s="2270"/>
      <c r="G37" s="2271"/>
      <c r="H37" s="149"/>
      <c r="I37" s="149">
        <v>10</v>
      </c>
      <c r="J37" s="80">
        <f>+H37/I37</f>
        <v>0</v>
      </c>
      <c r="K37" s="988"/>
      <c r="L37" s="989"/>
      <c r="M37" s="989"/>
      <c r="N37" s="989"/>
      <c r="O37" s="989"/>
      <c r="P37" s="989"/>
      <c r="Q37" s="989"/>
      <c r="R37" s="989"/>
      <c r="S37" s="989"/>
      <c r="T37" s="989"/>
      <c r="U37" s="989"/>
      <c r="V37" s="989"/>
      <c r="W37" s="989"/>
      <c r="X37" s="989"/>
      <c r="Y37" s="989"/>
      <c r="Z37" s="989"/>
      <c r="AA37" s="990"/>
      <c r="AB37" s="35"/>
    </row>
    <row r="38" spans="2:48" s="41" customFormat="1" ht="42.75" customHeight="1">
      <c r="B38" s="40"/>
      <c r="C38" s="801" t="s">
        <v>293</v>
      </c>
      <c r="D38" s="2270"/>
      <c r="E38" s="2270"/>
      <c r="F38" s="2270"/>
      <c r="G38" s="2271"/>
      <c r="H38" s="10"/>
      <c r="I38" s="10">
        <v>10</v>
      </c>
      <c r="J38" s="80">
        <f>+H38/I38</f>
        <v>0</v>
      </c>
      <c r="K38" s="988"/>
      <c r="L38" s="989"/>
      <c r="M38" s="989"/>
      <c r="N38" s="989"/>
      <c r="O38" s="989"/>
      <c r="P38" s="989"/>
      <c r="Q38" s="989"/>
      <c r="R38" s="989"/>
      <c r="S38" s="989"/>
      <c r="T38" s="989"/>
      <c r="U38" s="989"/>
      <c r="V38" s="989"/>
      <c r="W38" s="989"/>
      <c r="X38" s="989"/>
      <c r="Y38" s="989"/>
      <c r="Z38" s="989"/>
      <c r="AA38" s="990"/>
      <c r="AB38" s="35"/>
    </row>
    <row r="39" spans="2:48" s="41" customFormat="1" ht="44.25" customHeight="1" thickBot="1">
      <c r="B39" s="40"/>
      <c r="C39" s="801" t="s">
        <v>294</v>
      </c>
      <c r="D39" s="2270"/>
      <c r="E39" s="2270"/>
      <c r="F39" s="2270"/>
      <c r="G39" s="2271"/>
      <c r="H39" s="10"/>
      <c r="I39" s="10">
        <v>6</v>
      </c>
      <c r="J39" s="80">
        <f>+H39/I39</f>
        <v>0</v>
      </c>
      <c r="K39" s="988"/>
      <c r="L39" s="989"/>
      <c r="M39" s="989"/>
      <c r="N39" s="989"/>
      <c r="O39" s="989"/>
      <c r="P39" s="989"/>
      <c r="Q39" s="989"/>
      <c r="R39" s="989"/>
      <c r="S39" s="989"/>
      <c r="T39" s="989"/>
      <c r="U39" s="989"/>
      <c r="V39" s="989"/>
      <c r="W39" s="989"/>
      <c r="X39" s="989"/>
      <c r="Y39" s="989"/>
      <c r="Z39" s="989"/>
      <c r="AA39" s="990"/>
      <c r="AB39" s="35"/>
    </row>
    <row r="40" spans="2:48" s="41" customFormat="1" ht="15.75" customHeight="1" thickBot="1">
      <c r="B40" s="40"/>
      <c r="C40" s="843" t="s">
        <v>265</v>
      </c>
      <c r="D40" s="844"/>
      <c r="E40" s="844"/>
      <c r="F40" s="844"/>
      <c r="G40" s="845"/>
      <c r="H40" s="189">
        <f>SUM(H36:H39)</f>
        <v>14</v>
      </c>
      <c r="I40" s="188">
        <f>(I36+I37+I38+I39)</f>
        <v>40</v>
      </c>
      <c r="J40" s="187">
        <f>(H40/I40)</f>
        <v>0.35</v>
      </c>
      <c r="K40" s="846"/>
      <c r="L40" s="847"/>
      <c r="M40" s="847"/>
      <c r="N40" s="847"/>
      <c r="O40" s="847"/>
      <c r="P40" s="847"/>
      <c r="Q40" s="847"/>
      <c r="R40" s="847"/>
      <c r="S40" s="847"/>
      <c r="T40" s="847"/>
      <c r="U40" s="847"/>
      <c r="V40" s="847"/>
      <c r="W40" s="847"/>
      <c r="X40" s="847"/>
      <c r="Y40" s="847"/>
      <c r="Z40" s="847"/>
      <c r="AA40" s="848"/>
      <c r="AB40" s="35"/>
    </row>
    <row r="41" spans="2:4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4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4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4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48">
      <c r="B45" s="33"/>
      <c r="C45" s="768" t="s">
        <v>287</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4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4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c r="AR47" s="41" t="s">
        <v>424</v>
      </c>
      <c r="AS47" s="41" t="s">
        <v>425</v>
      </c>
      <c r="AT47" s="41" t="s">
        <v>426</v>
      </c>
      <c r="AU47" s="41" t="s">
        <v>427</v>
      </c>
      <c r="AV47" s="41"/>
    </row>
    <row r="48" spans="2:4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c r="AR48" s="41" t="s">
        <v>374</v>
      </c>
      <c r="AS48" s="41">
        <v>14</v>
      </c>
      <c r="AT48" s="41">
        <v>14</v>
      </c>
      <c r="AU48" s="41">
        <v>14</v>
      </c>
      <c r="AV48" s="41"/>
    </row>
    <row r="49" spans="2:4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c r="AR49" s="41" t="s">
        <v>375</v>
      </c>
      <c r="AS49" s="41"/>
      <c r="AT49" s="41"/>
      <c r="AU49" s="41">
        <v>10</v>
      </c>
      <c r="AV49" s="41"/>
    </row>
    <row r="50" spans="2:4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c r="AR50" s="41" t="s">
        <v>376</v>
      </c>
      <c r="AS50" s="41"/>
      <c r="AT50" s="41"/>
      <c r="AU50" s="41">
        <v>10</v>
      </c>
      <c r="AV50" s="41"/>
    </row>
    <row r="51" spans="2:4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c r="AR51" s="41" t="s">
        <v>377</v>
      </c>
      <c r="AS51" s="41"/>
      <c r="AT51" s="41"/>
      <c r="AU51" s="41">
        <v>6</v>
      </c>
      <c r="AV51" s="41"/>
    </row>
    <row r="52" spans="2:4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c r="AR52" s="41" t="s">
        <v>265</v>
      </c>
      <c r="AS52" s="41">
        <f>(AS48+AS49+AS50+AS51)</f>
        <v>14</v>
      </c>
      <c r="AT52" s="186">
        <f>(AT48+AS49+AS50+AS51)</f>
        <v>14</v>
      </c>
      <c r="AU52" s="41">
        <f>(AU48+AU49+AU50+AU51)</f>
        <v>40</v>
      </c>
      <c r="AV52" s="41"/>
    </row>
    <row r="53" spans="2:4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4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4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4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4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4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48"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48"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48"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48" ht="16.5" thickBot="1">
      <c r="B62" s="58"/>
      <c r="C62" s="827"/>
      <c r="D62" s="828"/>
      <c r="E62" s="828"/>
      <c r="F62" s="828"/>
      <c r="G62" s="829"/>
      <c r="H62" s="827"/>
      <c r="I62" s="829"/>
      <c r="J62" s="827"/>
      <c r="K62" s="828"/>
      <c r="L62" s="828"/>
      <c r="M62" s="829"/>
      <c r="N62" s="830"/>
      <c r="O62" s="831"/>
      <c r="P62" s="831"/>
      <c r="Q62" s="831"/>
      <c r="R62" s="831"/>
      <c r="S62" s="831"/>
      <c r="T62" s="831"/>
      <c r="U62" s="832"/>
      <c r="V62" s="1085"/>
      <c r="W62" s="1085"/>
      <c r="X62" s="1085"/>
      <c r="Y62" s="1085"/>
      <c r="Z62" s="1085"/>
      <c r="AA62" s="1086"/>
      <c r="AB62" s="57"/>
    </row>
    <row r="63" spans="2:48" ht="50.25" customHeight="1" thickBot="1">
      <c r="B63" s="56"/>
      <c r="C63" s="801" t="s">
        <v>378</v>
      </c>
      <c r="D63" s="2270"/>
      <c r="E63" s="2270"/>
      <c r="F63" s="2270"/>
      <c r="G63" s="2271"/>
      <c r="H63" s="919">
        <v>5</v>
      </c>
      <c r="I63" s="919"/>
      <c r="J63" s="919">
        <v>14</v>
      </c>
      <c r="K63" s="919"/>
      <c r="L63" s="919"/>
      <c r="M63" s="919"/>
      <c r="N63" s="1090" t="s">
        <v>428</v>
      </c>
      <c r="O63" s="1091"/>
      <c r="P63" s="1091"/>
      <c r="Q63" s="1091"/>
      <c r="R63" s="1091"/>
      <c r="S63" s="1091"/>
      <c r="T63" s="1091"/>
      <c r="U63" s="1093"/>
      <c r="V63" s="1090" t="s">
        <v>352</v>
      </c>
      <c r="W63" s="1091"/>
      <c r="X63" s="1091"/>
      <c r="Y63" s="1091"/>
      <c r="Z63" s="1091"/>
      <c r="AA63" s="1092"/>
      <c r="AB63" s="59"/>
    </row>
    <row r="64" spans="2:48" ht="31.5" customHeight="1" thickBot="1">
      <c r="B64" s="56"/>
      <c r="C64" s="801" t="s">
        <v>381</v>
      </c>
      <c r="D64" s="2270"/>
      <c r="E64" s="2270"/>
      <c r="F64" s="2270"/>
      <c r="G64" s="2271"/>
      <c r="H64" s="975">
        <v>9</v>
      </c>
      <c r="I64" s="975"/>
      <c r="J64" s="975"/>
      <c r="K64" s="975"/>
      <c r="L64" s="975"/>
      <c r="M64" s="975"/>
      <c r="N64" s="1100" t="s">
        <v>429</v>
      </c>
      <c r="O64" s="1101"/>
      <c r="P64" s="1101"/>
      <c r="Q64" s="1101"/>
      <c r="R64" s="1101"/>
      <c r="S64" s="1101"/>
      <c r="T64" s="1101"/>
      <c r="U64" s="1102"/>
      <c r="V64" s="1090" t="s">
        <v>352</v>
      </c>
      <c r="W64" s="1091"/>
      <c r="X64" s="1091"/>
      <c r="Y64" s="1091"/>
      <c r="Z64" s="1091"/>
      <c r="AA64" s="1092"/>
      <c r="AB64" s="59"/>
    </row>
    <row r="65" spans="2:28" ht="29.25" customHeight="1" thickBot="1">
      <c r="B65" s="56"/>
      <c r="C65" s="801" t="s">
        <v>382</v>
      </c>
      <c r="D65" s="2270"/>
      <c r="E65" s="2270"/>
      <c r="F65" s="2270"/>
      <c r="G65" s="2271"/>
      <c r="H65" s="975">
        <v>21</v>
      </c>
      <c r="I65" s="975"/>
      <c r="J65" s="975"/>
      <c r="K65" s="975"/>
      <c r="L65" s="975"/>
      <c r="M65" s="975"/>
      <c r="N65" s="1100" t="s">
        <v>429</v>
      </c>
      <c r="O65" s="1101"/>
      <c r="P65" s="1101"/>
      <c r="Q65" s="1101"/>
      <c r="R65" s="1101"/>
      <c r="S65" s="1101"/>
      <c r="T65" s="1101"/>
      <c r="U65" s="1102"/>
      <c r="V65" s="1090" t="s">
        <v>352</v>
      </c>
      <c r="W65" s="1091"/>
      <c r="X65" s="1091"/>
      <c r="Y65" s="1091"/>
      <c r="Z65" s="1091"/>
      <c r="AA65" s="1092"/>
      <c r="AB65" s="59"/>
    </row>
    <row r="66" spans="2:28" ht="46.5" customHeight="1">
      <c r="B66" s="56"/>
      <c r="C66" s="801" t="s">
        <v>383</v>
      </c>
      <c r="D66" s="2270"/>
      <c r="E66" s="2270"/>
      <c r="F66" s="2270"/>
      <c r="G66" s="2271"/>
      <c r="H66" s="975">
        <v>5</v>
      </c>
      <c r="I66" s="975"/>
      <c r="J66" s="975"/>
      <c r="K66" s="975"/>
      <c r="L66" s="975"/>
      <c r="M66" s="975"/>
      <c r="N66" s="1090" t="s">
        <v>428</v>
      </c>
      <c r="O66" s="1091"/>
      <c r="P66" s="1091"/>
      <c r="Q66" s="1091"/>
      <c r="R66" s="1091"/>
      <c r="S66" s="1091"/>
      <c r="T66" s="1091"/>
      <c r="U66" s="1093"/>
      <c r="V66" s="1090" t="s">
        <v>352</v>
      </c>
      <c r="W66" s="1091"/>
      <c r="X66" s="1091"/>
      <c r="Y66" s="1091"/>
      <c r="Z66" s="1091"/>
      <c r="AA66" s="1092"/>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910"/>
      <c r="O68" s="911"/>
      <c r="P68" s="911"/>
      <c r="Q68" s="911"/>
      <c r="R68" s="911"/>
      <c r="S68" s="911"/>
      <c r="T68" s="911"/>
      <c r="U68" s="912"/>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c r="B72" s="56"/>
      <c r="C72" s="645"/>
      <c r="D72" s="646"/>
      <c r="E72" s="646"/>
      <c r="F72" s="646"/>
      <c r="G72" s="646"/>
      <c r="H72" s="646"/>
      <c r="I72" s="646"/>
      <c r="J72" s="646"/>
      <c r="K72" s="646"/>
      <c r="L72" s="646"/>
      <c r="M72" s="646"/>
      <c r="N72" s="910"/>
      <c r="O72" s="911"/>
      <c r="P72" s="911"/>
      <c r="Q72" s="911"/>
      <c r="R72" s="911"/>
      <c r="S72" s="911"/>
      <c r="T72" s="911"/>
      <c r="U72" s="912"/>
      <c r="V72" s="910"/>
      <c r="W72" s="911"/>
      <c r="X72" s="911"/>
      <c r="Y72" s="911"/>
      <c r="Z72" s="911"/>
      <c r="AA72" s="913"/>
      <c r="AB72" s="59"/>
    </row>
    <row r="73" spans="2:28">
      <c r="B73" s="56"/>
      <c r="C73" s="645"/>
      <c r="D73" s="646"/>
      <c r="E73" s="646"/>
      <c r="F73" s="646"/>
      <c r="G73" s="646"/>
      <c r="H73" s="646"/>
      <c r="I73" s="646"/>
      <c r="J73" s="646"/>
      <c r="K73" s="646"/>
      <c r="L73" s="646"/>
      <c r="M73" s="646"/>
      <c r="N73" s="910"/>
      <c r="O73" s="911"/>
      <c r="P73" s="911"/>
      <c r="Q73" s="911"/>
      <c r="R73" s="911"/>
      <c r="S73" s="911"/>
      <c r="T73" s="911"/>
      <c r="U73" s="912"/>
      <c r="V73" s="910"/>
      <c r="W73" s="911"/>
      <c r="X73" s="911"/>
      <c r="Y73" s="911"/>
      <c r="Z73" s="911"/>
      <c r="AA73" s="913"/>
      <c r="AB73" s="59"/>
    </row>
    <row r="74" spans="2:28" ht="15.75" customHeight="1" thickBot="1">
      <c r="B74" s="56"/>
      <c r="C74" s="647"/>
      <c r="D74" s="648"/>
      <c r="E74" s="648"/>
      <c r="F74" s="648"/>
      <c r="G74" s="648"/>
      <c r="H74" s="648"/>
      <c r="I74" s="648"/>
      <c r="J74" s="648"/>
      <c r="K74" s="648"/>
      <c r="L74" s="648"/>
      <c r="M74" s="648"/>
      <c r="N74" s="914"/>
      <c r="O74" s="915"/>
      <c r="P74" s="915"/>
      <c r="Q74" s="915"/>
      <c r="R74" s="915"/>
      <c r="S74" s="915"/>
      <c r="T74" s="915"/>
      <c r="U74" s="916"/>
      <c r="V74" s="914"/>
      <c r="W74" s="915"/>
      <c r="X74" s="915"/>
      <c r="Y74" s="915"/>
      <c r="Z74" s="915"/>
      <c r="AA74" s="917"/>
      <c r="AB74" s="59"/>
    </row>
    <row r="75" spans="2:28">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AN114"/>
  <sheetViews>
    <sheetView view="pageBreakPreview" topLeftCell="A31" zoomScaleNormal="100" zoomScaleSheetLayoutView="100" zoomScalePageLayoutView="70" workbookViewId="0">
      <selection activeCell="H42" sqref="H42"/>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3" width="6" style="20" customWidth="1"/>
    <col min="24" max="25" width="5" style="20" customWidth="1"/>
    <col min="26" max="26" width="6.7109375" style="20" customWidth="1"/>
    <col min="27" max="27" width="4.140625" style="20" customWidth="1"/>
    <col min="28" max="32" width="2" style="20" customWidth="1"/>
    <col min="33" max="33" width="1.7109375" style="20" customWidth="1"/>
    <col min="34" max="34" width="2" style="20" hidden="1" customWidth="1"/>
    <col min="35" max="35" width="43.85546875" style="20" customWidth="1"/>
    <col min="36" max="36" width="13.7109375" style="20" customWidth="1"/>
    <col min="37" max="37" width="14" style="20" customWidth="1"/>
    <col min="38" max="38" width="14.5703125" style="20" customWidth="1"/>
    <col min="39" max="39" width="17.28515625" style="20" customWidth="1"/>
    <col min="40" max="40" width="7.5703125" style="20" customWidth="1"/>
    <col min="41" max="16384" width="3.7109375" style="20"/>
  </cols>
  <sheetData>
    <row r="1" spans="2:35" ht="15" thickBot="1">
      <c r="B1" s="19"/>
      <c r="C1" s="19"/>
      <c r="D1" s="19"/>
      <c r="E1" s="19"/>
      <c r="F1" s="19"/>
    </row>
    <row r="2" spans="2:35"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c r="AC2" s="200"/>
      <c r="AD2" s="200"/>
      <c r="AE2" s="200"/>
      <c r="AF2" s="200"/>
      <c r="AG2" s="200"/>
      <c r="AH2" s="200"/>
      <c r="AI2" s="200"/>
    </row>
    <row r="3" spans="2:35"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c r="AC3" s="22"/>
      <c r="AD3" s="22"/>
      <c r="AE3" s="22"/>
      <c r="AF3" s="22"/>
      <c r="AG3" s="22"/>
      <c r="AH3" s="22"/>
      <c r="AI3" s="22"/>
    </row>
    <row r="4" spans="2:35"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c r="AC4" s="22"/>
      <c r="AD4" s="22"/>
      <c r="AE4" s="22"/>
      <c r="AF4" s="22"/>
      <c r="AG4" s="22"/>
      <c r="AH4" s="22"/>
      <c r="AI4" s="22"/>
    </row>
    <row r="5" spans="2:35" ht="15">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row>
    <row r="6" spans="2:35"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c r="AC6" s="30"/>
      <c r="AD6" s="30"/>
      <c r="AE6" s="30"/>
      <c r="AF6" s="30"/>
      <c r="AG6" s="30"/>
      <c r="AH6" s="30"/>
      <c r="AI6" s="30"/>
    </row>
    <row r="7" spans="2:35" ht="15" customHeight="1">
      <c r="B7" s="28"/>
      <c r="C7" s="655" t="s">
        <v>225</v>
      </c>
      <c r="D7" s="656"/>
      <c r="E7" s="656"/>
      <c r="F7" s="656"/>
      <c r="G7" s="656"/>
      <c r="H7" s="657"/>
      <c r="I7" s="670" t="s">
        <v>41</v>
      </c>
      <c r="J7" s="671"/>
      <c r="K7" s="671"/>
      <c r="L7" s="671"/>
      <c r="M7" s="671"/>
      <c r="N7" s="671"/>
      <c r="O7" s="671"/>
      <c r="P7" s="671"/>
      <c r="Q7" s="671"/>
      <c r="R7" s="671"/>
      <c r="S7" s="671"/>
      <c r="T7" s="671"/>
      <c r="U7" s="671"/>
      <c r="V7" s="671"/>
      <c r="W7" s="671"/>
      <c r="X7" s="671"/>
      <c r="Y7" s="671"/>
      <c r="Z7" s="671"/>
      <c r="AA7" s="672"/>
      <c r="AB7" s="29"/>
      <c r="AC7" s="30"/>
      <c r="AD7" s="30"/>
      <c r="AE7" s="30"/>
      <c r="AF7" s="30"/>
      <c r="AG7" s="30"/>
      <c r="AH7" s="30"/>
      <c r="AI7" s="30"/>
    </row>
    <row r="8" spans="2:35"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c r="AC8" s="30"/>
      <c r="AD8" s="30"/>
      <c r="AE8" s="30"/>
      <c r="AF8" s="30"/>
      <c r="AG8" s="30"/>
      <c r="AH8" s="30"/>
      <c r="AI8" s="30"/>
    </row>
    <row r="9" spans="2:35"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c r="AC9" s="30"/>
      <c r="AD9" s="30"/>
      <c r="AE9" s="30"/>
      <c r="AF9" s="30"/>
      <c r="AG9" s="30"/>
      <c r="AH9" s="30"/>
      <c r="AI9" s="30"/>
    </row>
    <row r="10" spans="2:35" ht="15" customHeight="1" thickBot="1">
      <c r="B10" s="28"/>
      <c r="C10" s="655" t="s">
        <v>226</v>
      </c>
      <c r="D10" s="656"/>
      <c r="E10" s="656"/>
      <c r="F10" s="656"/>
      <c r="G10" s="656"/>
      <c r="H10" s="657"/>
      <c r="I10" s="681" t="s">
        <v>57</v>
      </c>
      <c r="J10" s="682"/>
      <c r="K10" s="682"/>
      <c r="L10" s="682"/>
      <c r="M10" s="682"/>
      <c r="N10" s="682"/>
      <c r="O10" s="682"/>
      <c r="P10" s="682"/>
      <c r="Q10" s="683"/>
      <c r="R10" s="678" t="s">
        <v>227</v>
      </c>
      <c r="S10" s="679"/>
      <c r="T10" s="679"/>
      <c r="U10" s="680"/>
      <c r="V10" s="592" t="s">
        <v>228</v>
      </c>
      <c r="W10" s="593"/>
      <c r="X10" s="593"/>
      <c r="Y10" s="593"/>
      <c r="Z10" s="593"/>
      <c r="AA10" s="594"/>
      <c r="AB10" s="29"/>
      <c r="AC10" s="30"/>
      <c r="AD10" s="30"/>
      <c r="AE10" s="30"/>
      <c r="AF10" s="30"/>
      <c r="AG10" s="30"/>
      <c r="AH10" s="30"/>
      <c r="AI10" s="30"/>
    </row>
    <row r="11" spans="2:35" ht="28.5" customHeight="1" thickBot="1">
      <c r="B11" s="28"/>
      <c r="C11" s="658"/>
      <c r="D11" s="659"/>
      <c r="E11" s="659"/>
      <c r="F11" s="659"/>
      <c r="G11" s="659"/>
      <c r="H11" s="660"/>
      <c r="I11" s="684"/>
      <c r="J11" s="685"/>
      <c r="K11" s="685"/>
      <c r="L11" s="685"/>
      <c r="M11" s="685"/>
      <c r="N11" s="685"/>
      <c r="O11" s="685"/>
      <c r="P11" s="685"/>
      <c r="Q11" s="686"/>
      <c r="R11" s="627" t="s">
        <v>58</v>
      </c>
      <c r="S11" s="687"/>
      <c r="T11" s="687"/>
      <c r="U11" s="688"/>
      <c r="V11" s="608" t="s">
        <v>404</v>
      </c>
      <c r="W11" s="676"/>
      <c r="X11" s="676"/>
      <c r="Y11" s="676"/>
      <c r="Z11" s="676"/>
      <c r="AA11" s="677"/>
      <c r="AB11" s="29"/>
      <c r="AC11" s="30"/>
      <c r="AD11" s="30"/>
      <c r="AE11" s="30"/>
      <c r="AF11" s="30"/>
      <c r="AG11" s="30"/>
      <c r="AH11" s="30"/>
      <c r="AI11" s="30"/>
    </row>
    <row r="12" spans="2:35"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c r="AC12" s="34"/>
      <c r="AD12" s="34"/>
      <c r="AE12" s="34"/>
      <c r="AF12" s="34"/>
      <c r="AG12" s="34"/>
      <c r="AH12" s="34"/>
      <c r="AI12" s="34"/>
    </row>
    <row r="13" spans="2:35" ht="15" customHeight="1">
      <c r="B13" s="33"/>
      <c r="C13" s="655" t="s">
        <v>229</v>
      </c>
      <c r="D13" s="656"/>
      <c r="E13" s="656"/>
      <c r="F13" s="656"/>
      <c r="G13" s="656"/>
      <c r="H13" s="657"/>
      <c r="I13" s="661" t="s">
        <v>430</v>
      </c>
      <c r="J13" s="662"/>
      <c r="K13" s="662"/>
      <c r="L13" s="662"/>
      <c r="M13" s="662"/>
      <c r="N13" s="662"/>
      <c r="O13" s="662"/>
      <c r="P13" s="662"/>
      <c r="Q13" s="662"/>
      <c r="R13" s="662"/>
      <c r="S13" s="663"/>
      <c r="T13" s="655" t="s">
        <v>231</v>
      </c>
      <c r="U13" s="656"/>
      <c r="V13" s="656"/>
      <c r="W13" s="656"/>
      <c r="X13" s="656"/>
      <c r="Y13" s="656"/>
      <c r="Z13" s="656"/>
      <c r="AA13" s="657"/>
      <c r="AB13" s="35"/>
      <c r="AC13" s="34"/>
      <c r="AD13" s="34"/>
      <c r="AE13" s="34"/>
      <c r="AF13" s="34"/>
      <c r="AG13" s="34"/>
      <c r="AH13" s="34"/>
      <c r="AI13" s="34"/>
    </row>
    <row r="14" spans="2:35" ht="30"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c r="AC14" s="34"/>
      <c r="AD14" s="34"/>
      <c r="AE14" s="34"/>
      <c r="AF14" s="34"/>
      <c r="AG14" s="34"/>
      <c r="AH14" s="34"/>
      <c r="AI14" s="34"/>
    </row>
    <row r="15" spans="2:35"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c r="AC15" s="34"/>
      <c r="AD15" s="34"/>
      <c r="AE15" s="34"/>
      <c r="AF15" s="34"/>
      <c r="AG15" s="34"/>
      <c r="AH15" s="34"/>
      <c r="AI15" s="34"/>
    </row>
    <row r="16" spans="2:35" ht="57.75" customHeight="1" thickBot="1">
      <c r="B16" s="33"/>
      <c r="C16" s="621" t="s">
        <v>233</v>
      </c>
      <c r="D16" s="622"/>
      <c r="E16" s="622"/>
      <c r="F16" s="622"/>
      <c r="G16" s="622"/>
      <c r="H16" s="623"/>
      <c r="I16" s="624" t="s">
        <v>431</v>
      </c>
      <c r="J16" s="625"/>
      <c r="K16" s="625"/>
      <c r="L16" s="625"/>
      <c r="M16" s="625"/>
      <c r="N16" s="625"/>
      <c r="O16" s="625"/>
      <c r="P16" s="625"/>
      <c r="Q16" s="625"/>
      <c r="R16" s="625"/>
      <c r="S16" s="625"/>
      <c r="T16" s="625"/>
      <c r="U16" s="625"/>
      <c r="V16" s="625"/>
      <c r="W16" s="625"/>
      <c r="X16" s="625"/>
      <c r="Y16" s="625"/>
      <c r="Z16" s="625"/>
      <c r="AA16" s="626"/>
      <c r="AB16" s="35"/>
      <c r="AC16" s="34"/>
      <c r="AD16" s="34"/>
      <c r="AE16" s="34"/>
      <c r="AF16" s="34"/>
      <c r="AG16" s="34"/>
      <c r="AH16" s="34"/>
      <c r="AI16" s="34"/>
    </row>
    <row r="17" spans="2:35"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c r="AC17" s="34"/>
      <c r="AD17" s="34"/>
      <c r="AE17" s="34"/>
      <c r="AF17" s="34"/>
      <c r="AG17" s="34"/>
      <c r="AH17" s="34"/>
      <c r="AI17" s="34"/>
    </row>
    <row r="18" spans="2:35" ht="57.6" customHeight="1" thickBot="1">
      <c r="B18" s="33"/>
      <c r="C18" s="621" t="s">
        <v>276</v>
      </c>
      <c r="D18" s="622"/>
      <c r="E18" s="622"/>
      <c r="F18" s="622"/>
      <c r="G18" s="622"/>
      <c r="H18" s="623"/>
      <c r="I18" s="624" t="s">
        <v>432</v>
      </c>
      <c r="J18" s="625"/>
      <c r="K18" s="625"/>
      <c r="L18" s="625"/>
      <c r="M18" s="625"/>
      <c r="N18" s="625"/>
      <c r="O18" s="625"/>
      <c r="P18" s="625"/>
      <c r="Q18" s="625"/>
      <c r="R18" s="625"/>
      <c r="S18" s="625"/>
      <c r="T18" s="625"/>
      <c r="U18" s="625"/>
      <c r="V18" s="625"/>
      <c r="W18" s="625"/>
      <c r="X18" s="625"/>
      <c r="Y18" s="625"/>
      <c r="Z18" s="625"/>
      <c r="AA18" s="626"/>
      <c r="AB18" s="35"/>
      <c r="AC18" s="34"/>
      <c r="AD18" s="34"/>
      <c r="AE18" s="34"/>
      <c r="AF18" s="34"/>
      <c r="AG18" s="34"/>
      <c r="AH18" s="34"/>
      <c r="AI18" s="34"/>
    </row>
    <row r="19" spans="2:35"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c r="AC19" s="34"/>
      <c r="AD19" s="34"/>
      <c r="AE19" s="34"/>
      <c r="AF19" s="34"/>
      <c r="AG19" s="34"/>
      <c r="AH19" s="34"/>
      <c r="AI19" s="34"/>
    </row>
    <row r="20" spans="2:35" ht="22.5" customHeight="1">
      <c r="B20" s="33"/>
      <c r="C20" s="631" t="s">
        <v>237</v>
      </c>
      <c r="D20" s="632"/>
      <c r="E20" s="632"/>
      <c r="F20" s="632"/>
      <c r="G20" s="632"/>
      <c r="H20" s="633"/>
      <c r="I20" s="637" t="s">
        <v>356</v>
      </c>
      <c r="J20" s="638"/>
      <c r="K20" s="638"/>
      <c r="L20" s="639"/>
      <c r="M20" s="592" t="s">
        <v>239</v>
      </c>
      <c r="N20" s="593"/>
      <c r="O20" s="593"/>
      <c r="P20" s="593"/>
      <c r="Q20" s="593"/>
      <c r="R20" s="593"/>
      <c r="S20" s="594"/>
      <c r="T20" s="592" t="s">
        <v>240</v>
      </c>
      <c r="U20" s="593"/>
      <c r="V20" s="593"/>
      <c r="W20" s="593"/>
      <c r="X20" s="593"/>
      <c r="Y20" s="593"/>
      <c r="Z20" s="593"/>
      <c r="AA20" s="594"/>
      <c r="AB20" s="35"/>
      <c r="AC20" s="34"/>
      <c r="AD20" s="34"/>
      <c r="AE20" s="34"/>
      <c r="AF20" s="34"/>
      <c r="AG20" s="34"/>
      <c r="AH20" s="34"/>
      <c r="AI20" s="34"/>
    </row>
    <row r="21" spans="2:35" ht="30.75" customHeight="1" thickBot="1">
      <c r="B21" s="33"/>
      <c r="C21" s="634"/>
      <c r="D21" s="635"/>
      <c r="E21" s="635"/>
      <c r="F21" s="635"/>
      <c r="G21" s="635"/>
      <c r="H21" s="636"/>
      <c r="I21" s="640"/>
      <c r="J21" s="641"/>
      <c r="K21" s="641"/>
      <c r="L21" s="642"/>
      <c r="M21" s="605" t="s">
        <v>357</v>
      </c>
      <c r="N21" s="606"/>
      <c r="O21" s="606"/>
      <c r="P21" s="606"/>
      <c r="Q21" s="606"/>
      <c r="R21" s="606"/>
      <c r="S21" s="607"/>
      <c r="T21" s="605" t="s">
        <v>302</v>
      </c>
      <c r="U21" s="606"/>
      <c r="V21" s="606"/>
      <c r="W21" s="606"/>
      <c r="X21" s="606"/>
      <c r="Y21" s="606"/>
      <c r="Z21" s="607"/>
      <c r="AA21" s="97"/>
      <c r="AB21" s="35"/>
      <c r="AC21" s="34"/>
      <c r="AD21" s="34"/>
      <c r="AE21" s="34"/>
      <c r="AF21" s="34"/>
      <c r="AG21" s="34"/>
      <c r="AH21" s="34"/>
      <c r="AI21" s="34"/>
    </row>
    <row r="22" spans="2:35"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c r="AC22" s="34"/>
      <c r="AD22" s="34"/>
      <c r="AE22" s="34"/>
      <c r="AF22" s="34"/>
      <c r="AG22" s="34"/>
      <c r="AH22" s="34"/>
      <c r="AI22" s="34"/>
    </row>
    <row r="23" spans="2:35"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c r="AC23" s="34"/>
      <c r="AD23" s="34"/>
      <c r="AE23" s="34"/>
      <c r="AF23" s="34"/>
      <c r="AG23" s="34"/>
      <c r="AH23" s="34"/>
      <c r="AI23" s="34"/>
    </row>
    <row r="24" spans="2:35" ht="15.75" customHeight="1" thickBot="1">
      <c r="B24" s="33"/>
      <c r="C24" s="595" t="s">
        <v>433</v>
      </c>
      <c r="D24" s="596"/>
      <c r="E24" s="596"/>
      <c r="F24" s="596"/>
      <c r="G24" s="596"/>
      <c r="H24" s="596"/>
      <c r="I24" s="597"/>
      <c r="J24" s="595" t="s">
        <v>359</v>
      </c>
      <c r="K24" s="596"/>
      <c r="L24" s="596"/>
      <c r="M24" s="596"/>
      <c r="N24" s="596"/>
      <c r="O24" s="596"/>
      <c r="P24" s="597"/>
      <c r="Q24" s="958" t="s">
        <v>360</v>
      </c>
      <c r="R24" s="602"/>
      <c r="S24" s="602"/>
      <c r="T24" s="602"/>
      <c r="U24" s="602"/>
      <c r="V24" s="602"/>
      <c r="W24" s="602"/>
      <c r="X24" s="602"/>
      <c r="Y24" s="602"/>
      <c r="Z24" s="602"/>
      <c r="AA24" s="604"/>
      <c r="AB24" s="35"/>
      <c r="AC24" s="34"/>
      <c r="AD24" s="34"/>
      <c r="AE24" s="34"/>
      <c r="AF24" s="34"/>
      <c r="AG24" s="34"/>
      <c r="AH24" s="34"/>
      <c r="AI24" s="34"/>
    </row>
    <row r="25" spans="2:35"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c r="AC25" s="34"/>
      <c r="AD25" s="34"/>
      <c r="AE25" s="34"/>
      <c r="AF25" s="34"/>
      <c r="AG25" s="34"/>
      <c r="AH25" s="34"/>
      <c r="AI25" s="34"/>
    </row>
    <row r="26" spans="2:35" ht="33" customHeight="1" thickBot="1">
      <c r="B26" s="33"/>
      <c r="C26" s="621" t="s">
        <v>249</v>
      </c>
      <c r="D26" s="622"/>
      <c r="E26" s="622"/>
      <c r="F26" s="622"/>
      <c r="G26" s="622"/>
      <c r="H26" s="623"/>
      <c r="I26" s="624" t="s">
        <v>59</v>
      </c>
      <c r="J26" s="625"/>
      <c r="K26" s="625"/>
      <c r="L26" s="625"/>
      <c r="M26" s="625"/>
      <c r="N26" s="625"/>
      <c r="O26" s="625"/>
      <c r="P26" s="625"/>
      <c r="Q26" s="625"/>
      <c r="R26" s="625"/>
      <c r="S26" s="625"/>
      <c r="T26" s="625"/>
      <c r="U26" s="625"/>
      <c r="V26" s="625"/>
      <c r="W26" s="625"/>
      <c r="X26" s="625"/>
      <c r="Y26" s="625"/>
      <c r="Z26" s="625"/>
      <c r="AA26" s="626"/>
      <c r="AB26" s="35"/>
      <c r="AC26" s="34"/>
      <c r="AD26" s="34"/>
      <c r="AE26" s="34"/>
      <c r="AF26" s="34"/>
      <c r="AG26" s="34"/>
      <c r="AH26" s="34"/>
      <c r="AI26" s="34"/>
    </row>
    <row r="27" spans="2:35"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c r="AC27" s="34"/>
      <c r="AD27" s="34"/>
      <c r="AE27" s="34"/>
      <c r="AF27" s="34"/>
      <c r="AG27" s="34"/>
      <c r="AH27" s="34"/>
      <c r="AI27" s="34"/>
    </row>
    <row r="28" spans="2:35" ht="53.25" customHeight="1" thickBot="1">
      <c r="B28" s="33"/>
      <c r="C28" s="621" t="s">
        <v>362</v>
      </c>
      <c r="D28" s="622"/>
      <c r="E28" s="622"/>
      <c r="F28" s="622"/>
      <c r="G28" s="622"/>
      <c r="H28" s="623"/>
      <c r="I28" s="627">
        <v>1</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c r="AC28" s="34"/>
      <c r="AD28" s="34"/>
      <c r="AE28" s="34"/>
      <c r="AF28" s="34"/>
      <c r="AG28" s="34"/>
      <c r="AH28" s="34"/>
      <c r="AI28" s="34"/>
    </row>
    <row r="29" spans="2:35"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c r="AC29" s="34"/>
      <c r="AD29" s="34"/>
      <c r="AE29" s="34"/>
      <c r="AF29" s="34"/>
      <c r="AG29" s="34"/>
      <c r="AH29" s="34"/>
      <c r="AI29" s="34"/>
    </row>
    <row r="30" spans="2:35"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c r="AC30" s="34"/>
      <c r="AD30" s="34"/>
      <c r="AE30" s="34"/>
      <c r="AF30" s="34"/>
      <c r="AG30" s="34"/>
      <c r="AH30" s="34"/>
      <c r="AI30" s="34"/>
    </row>
    <row r="31" spans="2:35"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c r="AC31" s="34"/>
      <c r="AD31" s="34"/>
      <c r="AE31" s="34"/>
      <c r="AF31" s="34"/>
      <c r="AG31" s="34"/>
      <c r="AH31" s="34"/>
      <c r="AI31" s="34"/>
    </row>
    <row r="32" spans="2:35" ht="15" customHeight="1" thickBot="1">
      <c r="B32" s="33"/>
      <c r="C32" s="586"/>
      <c r="D32" s="587"/>
      <c r="E32" s="587"/>
      <c r="F32" s="587"/>
      <c r="G32" s="587"/>
      <c r="H32" s="587"/>
      <c r="I32" s="587"/>
      <c r="J32" s="588"/>
      <c r="K32" s="1084">
        <v>0</v>
      </c>
      <c r="L32" s="1082"/>
      <c r="M32" s="1082"/>
      <c r="N32" s="1082"/>
      <c r="O32" s="1082">
        <v>0.89</v>
      </c>
      <c r="P32" s="1082"/>
      <c r="Q32" s="1082"/>
      <c r="R32" s="1082"/>
      <c r="S32" s="1082">
        <v>0.9</v>
      </c>
      <c r="T32" s="1082"/>
      <c r="U32" s="1082">
        <v>0.99</v>
      </c>
      <c r="V32" s="1082"/>
      <c r="W32" s="1082"/>
      <c r="X32" s="1082">
        <v>1</v>
      </c>
      <c r="Y32" s="1082"/>
      <c r="Z32" s="1082">
        <v>1.1000000000000001</v>
      </c>
      <c r="AA32" s="1083"/>
      <c r="AB32" s="35"/>
      <c r="AC32" s="34"/>
      <c r="AD32" s="34"/>
      <c r="AE32" s="34"/>
      <c r="AF32" s="34"/>
      <c r="AG32" s="34"/>
      <c r="AH32" s="34"/>
      <c r="AI32" s="34"/>
    </row>
    <row r="33" spans="2:40"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c r="AC33" s="34"/>
      <c r="AD33" s="34"/>
      <c r="AE33" s="34"/>
      <c r="AF33" s="34"/>
      <c r="AG33" s="34"/>
      <c r="AH33" s="34"/>
      <c r="AI33" s="34"/>
    </row>
    <row r="34" spans="2:40"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c r="AC34" s="34"/>
      <c r="AD34" s="34"/>
      <c r="AE34" s="34"/>
      <c r="AF34" s="34"/>
      <c r="AG34" s="34"/>
      <c r="AH34" s="34"/>
      <c r="AI34" s="34"/>
    </row>
    <row r="35" spans="2:40" s="41" customFormat="1" ht="54.6" customHeight="1" thickBot="1">
      <c r="B35" s="40"/>
      <c r="C35" s="849" t="s">
        <v>258</v>
      </c>
      <c r="D35" s="850"/>
      <c r="E35" s="850"/>
      <c r="F35" s="850"/>
      <c r="G35" s="851"/>
      <c r="H35" s="199" t="s">
        <v>434</v>
      </c>
      <c r="I35" s="199" t="s">
        <v>435</v>
      </c>
      <c r="J35" s="75" t="s">
        <v>261</v>
      </c>
      <c r="K35" s="983" t="s">
        <v>262</v>
      </c>
      <c r="L35" s="984"/>
      <c r="M35" s="984"/>
      <c r="N35" s="984"/>
      <c r="O35" s="984"/>
      <c r="P35" s="984"/>
      <c r="Q35" s="984"/>
      <c r="R35" s="984"/>
      <c r="S35" s="984"/>
      <c r="T35" s="984"/>
      <c r="U35" s="984"/>
      <c r="V35" s="984"/>
      <c r="W35" s="984"/>
      <c r="X35" s="984"/>
      <c r="Y35" s="984"/>
      <c r="Z35" s="984"/>
      <c r="AA35" s="985"/>
      <c r="AB35" s="35"/>
      <c r="AC35" s="34"/>
      <c r="AD35" s="34"/>
      <c r="AE35" s="34"/>
      <c r="AF35" s="34"/>
      <c r="AG35" s="34"/>
      <c r="AH35" s="34"/>
      <c r="AI35" s="34"/>
    </row>
    <row r="36" spans="2:40" s="41" customFormat="1" ht="80.25" customHeight="1" thickBot="1">
      <c r="B36" s="40"/>
      <c r="C36" s="801" t="s">
        <v>285</v>
      </c>
      <c r="D36" s="2270"/>
      <c r="E36" s="2270"/>
      <c r="F36" s="2270"/>
      <c r="G36" s="2271"/>
      <c r="H36" s="10">
        <v>8677</v>
      </c>
      <c r="I36" s="149">
        <v>8500</v>
      </c>
      <c r="J36" s="198">
        <f>+H36/I36</f>
        <v>1.0208235294117647</v>
      </c>
      <c r="K36" s="1112" t="s">
        <v>436</v>
      </c>
      <c r="L36" s="1113"/>
      <c r="M36" s="1113"/>
      <c r="N36" s="1113"/>
      <c r="O36" s="1113"/>
      <c r="P36" s="1113"/>
      <c r="Q36" s="1113"/>
      <c r="R36" s="1113"/>
      <c r="S36" s="1113"/>
      <c r="T36" s="1113"/>
      <c r="U36" s="1113"/>
      <c r="V36" s="1113"/>
      <c r="W36" s="1113"/>
      <c r="X36" s="1113"/>
      <c r="Y36" s="1113"/>
      <c r="Z36" s="1113"/>
      <c r="AA36" s="1114"/>
      <c r="AB36" s="35"/>
      <c r="AC36" s="34"/>
      <c r="AD36" s="34"/>
      <c r="AE36" s="34"/>
      <c r="AF36" s="34"/>
      <c r="AG36" s="34"/>
      <c r="AH36" s="34"/>
      <c r="AI36" s="34"/>
    </row>
    <row r="37" spans="2:40" s="41" customFormat="1" ht="46.5" customHeight="1" thickBot="1">
      <c r="B37" s="40"/>
      <c r="C37" s="801" t="s">
        <v>292</v>
      </c>
      <c r="D37" s="2270"/>
      <c r="E37" s="2270"/>
      <c r="F37" s="2270"/>
      <c r="G37" s="2271"/>
      <c r="H37" s="149"/>
      <c r="I37" s="149">
        <v>14400</v>
      </c>
      <c r="J37" s="198">
        <f>+H37/I37</f>
        <v>0</v>
      </c>
      <c r="K37" s="1112"/>
      <c r="L37" s="1113"/>
      <c r="M37" s="1113"/>
      <c r="N37" s="1113"/>
      <c r="O37" s="1113"/>
      <c r="P37" s="1113"/>
      <c r="Q37" s="1113"/>
      <c r="R37" s="1113"/>
      <c r="S37" s="1113"/>
      <c r="T37" s="1113"/>
      <c r="U37" s="1113"/>
      <c r="V37" s="1113"/>
      <c r="W37" s="1113"/>
      <c r="X37" s="1113"/>
      <c r="Y37" s="1113"/>
      <c r="Z37" s="1113"/>
      <c r="AA37" s="1114"/>
      <c r="AB37" s="35"/>
      <c r="AC37" s="34"/>
      <c r="AD37" s="34"/>
      <c r="AE37" s="34"/>
      <c r="AF37" s="34"/>
      <c r="AG37" s="34"/>
      <c r="AH37" s="34"/>
      <c r="AI37" s="34"/>
    </row>
    <row r="38" spans="2:40" s="41" customFormat="1" ht="51.75" customHeight="1" thickBot="1">
      <c r="B38" s="40"/>
      <c r="C38" s="801" t="s">
        <v>293</v>
      </c>
      <c r="D38" s="2270"/>
      <c r="E38" s="2270"/>
      <c r="F38" s="2270"/>
      <c r="G38" s="2271"/>
      <c r="H38" s="10"/>
      <c r="I38" s="149">
        <v>14400</v>
      </c>
      <c r="J38" s="198">
        <f>+H38/I38</f>
        <v>0</v>
      </c>
      <c r="K38" s="1112"/>
      <c r="L38" s="1113"/>
      <c r="M38" s="1113"/>
      <c r="N38" s="1113"/>
      <c r="O38" s="1113"/>
      <c r="P38" s="1113"/>
      <c r="Q38" s="1113"/>
      <c r="R38" s="1113"/>
      <c r="S38" s="1113"/>
      <c r="T38" s="1113"/>
      <c r="U38" s="1113"/>
      <c r="V38" s="1113"/>
      <c r="W38" s="1113"/>
      <c r="X38" s="1113"/>
      <c r="Y38" s="1113"/>
      <c r="Z38" s="1113"/>
      <c r="AA38" s="1114"/>
      <c r="AB38" s="35"/>
      <c r="AC38" s="34"/>
      <c r="AD38" s="34"/>
      <c r="AE38" s="34"/>
      <c r="AF38" s="34"/>
      <c r="AG38" s="34"/>
      <c r="AH38" s="34"/>
      <c r="AI38" s="34"/>
    </row>
    <row r="39" spans="2:40" s="41" customFormat="1" ht="31.5" customHeight="1" thickBot="1">
      <c r="B39" s="40"/>
      <c r="C39" s="801" t="s">
        <v>294</v>
      </c>
      <c r="D39" s="2270"/>
      <c r="E39" s="2270"/>
      <c r="F39" s="2270"/>
      <c r="G39" s="2271"/>
      <c r="H39" s="10"/>
      <c r="I39" s="149">
        <v>9600</v>
      </c>
      <c r="J39" s="198">
        <f>+H39/I39</f>
        <v>0</v>
      </c>
      <c r="K39" s="1112"/>
      <c r="L39" s="1113"/>
      <c r="M39" s="1113"/>
      <c r="N39" s="1113"/>
      <c r="O39" s="1113"/>
      <c r="P39" s="1113"/>
      <c r="Q39" s="1113"/>
      <c r="R39" s="1113"/>
      <c r="S39" s="1113"/>
      <c r="T39" s="1113"/>
      <c r="U39" s="1113"/>
      <c r="V39" s="1113"/>
      <c r="W39" s="1113"/>
      <c r="X39" s="1113"/>
      <c r="Y39" s="1113"/>
      <c r="Z39" s="1113"/>
      <c r="AA39" s="1114"/>
      <c r="AB39" s="35"/>
      <c r="AC39" s="34"/>
      <c r="AD39" s="34"/>
      <c r="AE39" s="34"/>
      <c r="AF39" s="34"/>
      <c r="AG39" s="34"/>
      <c r="AH39" s="34"/>
      <c r="AI39" s="34"/>
    </row>
    <row r="40" spans="2:40" s="41" customFormat="1" ht="15.75" customHeight="1" thickBot="1">
      <c r="B40" s="40"/>
      <c r="C40" s="843" t="s">
        <v>265</v>
      </c>
      <c r="D40" s="844"/>
      <c r="E40" s="844"/>
      <c r="F40" s="844"/>
      <c r="G40" s="845"/>
      <c r="H40" s="197">
        <f>SUM(H36:H39)</f>
        <v>8677</v>
      </c>
      <c r="I40" s="175">
        <f>SUM(I36:I39)</f>
        <v>46900</v>
      </c>
      <c r="J40" s="196">
        <f>H40/I40</f>
        <v>0.18501066098081023</v>
      </c>
      <c r="K40" s="846"/>
      <c r="L40" s="847"/>
      <c r="M40" s="847"/>
      <c r="N40" s="847"/>
      <c r="O40" s="847"/>
      <c r="P40" s="847"/>
      <c r="Q40" s="847"/>
      <c r="R40" s="847"/>
      <c r="S40" s="847"/>
      <c r="T40" s="847"/>
      <c r="U40" s="847"/>
      <c r="V40" s="847"/>
      <c r="W40" s="847"/>
      <c r="X40" s="847"/>
      <c r="Y40" s="847"/>
      <c r="Z40" s="847"/>
      <c r="AA40" s="848"/>
      <c r="AB40" s="35"/>
      <c r="AC40" s="34"/>
      <c r="AD40" s="34"/>
      <c r="AE40" s="34"/>
      <c r="AF40" s="34"/>
      <c r="AG40" s="34"/>
      <c r="AH40" s="34"/>
      <c r="AI40" s="34"/>
    </row>
    <row r="41" spans="2:40"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c r="AC41" s="34"/>
      <c r="AD41" s="34"/>
      <c r="AE41" s="34"/>
      <c r="AF41" s="34"/>
      <c r="AG41" s="34"/>
      <c r="AH41" s="34"/>
      <c r="AI41" s="34"/>
    </row>
    <row r="42" spans="2:40"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Y42" s="34"/>
      <c r="Z42" s="34"/>
      <c r="AA42" s="34"/>
      <c r="AB42" s="35"/>
      <c r="AC42" s="34"/>
      <c r="AD42" s="34"/>
      <c r="AE42" s="34"/>
      <c r="AF42" s="34"/>
      <c r="AG42" s="34"/>
      <c r="AH42" s="34"/>
      <c r="AI42" s="34"/>
    </row>
    <row r="43" spans="2:40"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c r="AC43" s="34"/>
      <c r="AD43" s="34"/>
      <c r="AE43" s="34"/>
      <c r="AF43" s="34"/>
      <c r="AG43" s="34"/>
      <c r="AH43" s="34"/>
      <c r="AI43" s="34"/>
    </row>
    <row r="44" spans="2:40"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c r="AC44" s="34"/>
      <c r="AD44" s="34"/>
      <c r="AE44" s="34"/>
      <c r="AF44" s="34"/>
      <c r="AG44" s="34"/>
      <c r="AH44" s="34"/>
      <c r="AI44" s="34"/>
      <c r="AJ44" s="195" t="s">
        <v>370</v>
      </c>
      <c r="AK44" s="195" t="s">
        <v>371</v>
      </c>
      <c r="AL44" s="195" t="s">
        <v>372</v>
      </c>
      <c r="AM44" s="195" t="s">
        <v>373</v>
      </c>
      <c r="AN44" s="41"/>
    </row>
    <row r="45" spans="2:40">
      <c r="B45" s="33"/>
      <c r="C45" s="768"/>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c r="AC45" s="34"/>
      <c r="AD45" s="34"/>
      <c r="AE45" s="34"/>
      <c r="AF45" s="34"/>
      <c r="AG45" s="34"/>
      <c r="AH45" s="34"/>
      <c r="AI45" s="34"/>
      <c r="AJ45" s="195" t="s">
        <v>374</v>
      </c>
      <c r="AK45" s="192">
        <v>8677</v>
      </c>
      <c r="AL45" s="192">
        <v>8677</v>
      </c>
      <c r="AM45" s="192">
        <v>8500</v>
      </c>
      <c r="AN45" s="41"/>
    </row>
    <row r="46" spans="2:40">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c r="AC46" s="34"/>
      <c r="AD46" s="34"/>
      <c r="AE46" s="34"/>
      <c r="AF46" s="34"/>
      <c r="AG46" s="34"/>
      <c r="AH46" s="34"/>
      <c r="AI46" s="34"/>
      <c r="AJ46" s="195" t="s">
        <v>375</v>
      </c>
      <c r="AK46" s="192"/>
      <c r="AL46" s="192"/>
      <c r="AM46" s="192">
        <v>14400</v>
      </c>
      <c r="AN46" s="41"/>
    </row>
    <row r="47" spans="2:40">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c r="AC47" s="34"/>
      <c r="AD47" s="34"/>
      <c r="AE47" s="34"/>
      <c r="AF47" s="34"/>
      <c r="AG47" s="34"/>
      <c r="AH47" s="34"/>
      <c r="AI47" s="34"/>
      <c r="AJ47" s="195" t="s">
        <v>376</v>
      </c>
      <c r="AK47" s="192"/>
      <c r="AL47" s="192"/>
      <c r="AM47" s="192">
        <v>14400</v>
      </c>
      <c r="AN47" s="41"/>
    </row>
    <row r="48" spans="2:40">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c r="AC48" s="34"/>
      <c r="AD48" s="34"/>
      <c r="AE48" s="34"/>
      <c r="AF48" s="34"/>
      <c r="AG48" s="34"/>
      <c r="AH48" s="34"/>
      <c r="AI48" s="34"/>
      <c r="AJ48" s="194" t="s">
        <v>369</v>
      </c>
      <c r="AK48" s="193"/>
      <c r="AL48" s="191"/>
      <c r="AM48" s="192">
        <v>9600</v>
      </c>
    </row>
    <row r="49" spans="2:39">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c r="AC49" s="34"/>
      <c r="AD49" s="34"/>
      <c r="AE49" s="34"/>
      <c r="AF49" s="34"/>
      <c r="AG49" s="34"/>
      <c r="AH49" s="34"/>
      <c r="AI49" s="34"/>
      <c r="AJ49" s="21" t="s">
        <v>265</v>
      </c>
      <c r="AK49" s="191">
        <f>(AK45+AK46+AK47+AK48)</f>
        <v>8677</v>
      </c>
      <c r="AL49" s="192">
        <f>(AL45+AK46+AK47+AK48)</f>
        <v>8677</v>
      </c>
      <c r="AM49" s="191">
        <f>(AM45+AM46+AM47+AM48)</f>
        <v>46900</v>
      </c>
    </row>
    <row r="50" spans="2:39">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c r="AC50" s="34"/>
      <c r="AD50" s="34"/>
      <c r="AE50" s="34"/>
      <c r="AF50" s="34"/>
      <c r="AG50" s="34"/>
      <c r="AH50" s="34"/>
      <c r="AI50" s="34"/>
    </row>
    <row r="51" spans="2:39">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c r="AC51" s="34"/>
      <c r="AD51" s="34"/>
      <c r="AE51" s="34"/>
      <c r="AF51" s="34"/>
      <c r="AG51" s="34"/>
      <c r="AH51" s="34"/>
      <c r="AI51" s="34"/>
    </row>
    <row r="52" spans="2:39">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c r="AC52" s="34"/>
      <c r="AD52" s="34"/>
      <c r="AE52" s="34"/>
      <c r="AF52" s="34"/>
      <c r="AG52" s="34"/>
      <c r="AH52" s="34"/>
      <c r="AI52" s="34"/>
    </row>
    <row r="53" spans="2:39">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c r="AC53" s="34"/>
      <c r="AD53" s="34"/>
      <c r="AE53" s="34"/>
      <c r="AF53" s="34"/>
      <c r="AG53" s="34"/>
      <c r="AH53" s="34"/>
      <c r="AI53" s="34"/>
    </row>
    <row r="54" spans="2:39">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c r="AC54" s="34"/>
      <c r="AD54" s="34"/>
      <c r="AE54" s="34"/>
      <c r="AF54" s="34"/>
      <c r="AG54" s="34"/>
      <c r="AH54" s="34"/>
      <c r="AI54" s="34"/>
    </row>
    <row r="55" spans="2:39">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c r="AC55" s="34"/>
      <c r="AD55" s="34"/>
      <c r="AE55" s="34"/>
      <c r="AF55" s="34"/>
      <c r="AG55" s="34"/>
      <c r="AH55" s="34"/>
      <c r="AI55" s="34"/>
    </row>
    <row r="56" spans="2:39">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c r="AC56" s="34"/>
      <c r="AD56" s="34"/>
      <c r="AE56" s="34"/>
      <c r="AF56" s="34"/>
      <c r="AG56" s="34"/>
      <c r="AH56" s="34"/>
      <c r="AI56" s="34"/>
    </row>
    <row r="57" spans="2:39"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c r="AC57" s="34"/>
      <c r="AD57" s="34"/>
      <c r="AE57" s="34"/>
      <c r="AF57" s="34"/>
      <c r="AG57" s="34"/>
      <c r="AH57" s="34"/>
      <c r="AI57" s="34"/>
    </row>
    <row r="58" spans="2:39">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c r="AC58" s="34"/>
      <c r="AD58" s="34"/>
      <c r="AE58" s="34"/>
      <c r="AF58" s="34"/>
      <c r="AG58" s="34"/>
      <c r="AH58" s="34"/>
      <c r="AI58" s="34"/>
    </row>
    <row r="59" spans="2:39"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c r="AC59" s="34"/>
      <c r="AD59" s="34"/>
      <c r="AE59" s="34"/>
      <c r="AF59" s="34"/>
      <c r="AG59" s="34"/>
      <c r="AH59" s="34"/>
      <c r="AI59" s="34"/>
    </row>
    <row r="60" spans="2:39"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c r="AC60" s="190"/>
      <c r="AD60" s="190"/>
      <c r="AE60" s="190"/>
      <c r="AF60" s="190"/>
      <c r="AG60" s="190"/>
      <c r="AH60" s="190"/>
      <c r="AI60" s="190"/>
    </row>
    <row r="61" spans="2:39"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c r="AC61" s="190"/>
      <c r="AD61" s="190"/>
      <c r="AE61" s="190"/>
      <c r="AF61" s="190"/>
      <c r="AG61" s="190"/>
      <c r="AH61" s="190"/>
      <c r="AI61" s="190"/>
    </row>
    <row r="62" spans="2:39" ht="16.5" thickBot="1">
      <c r="B62" s="58"/>
      <c r="C62" s="827"/>
      <c r="D62" s="828"/>
      <c r="E62" s="828"/>
      <c r="F62" s="828"/>
      <c r="G62" s="829"/>
      <c r="H62" s="827"/>
      <c r="I62" s="829"/>
      <c r="J62" s="827"/>
      <c r="K62" s="828"/>
      <c r="L62" s="828"/>
      <c r="M62" s="829"/>
      <c r="N62" s="830"/>
      <c r="O62" s="831"/>
      <c r="P62" s="831"/>
      <c r="Q62" s="831"/>
      <c r="R62" s="831"/>
      <c r="S62" s="831"/>
      <c r="T62" s="831"/>
      <c r="U62" s="832"/>
      <c r="V62" s="1085"/>
      <c r="W62" s="1085"/>
      <c r="X62" s="1085"/>
      <c r="Y62" s="1085"/>
      <c r="Z62" s="1085"/>
      <c r="AA62" s="1086"/>
      <c r="AB62" s="57"/>
      <c r="AC62" s="190"/>
      <c r="AD62" s="190"/>
      <c r="AE62" s="190"/>
      <c r="AF62" s="190"/>
      <c r="AG62" s="190"/>
      <c r="AH62" s="190"/>
      <c r="AI62" s="190"/>
    </row>
    <row r="63" spans="2:39" ht="69.75" customHeight="1" thickBot="1">
      <c r="B63" s="56"/>
      <c r="C63" s="918" t="s">
        <v>378</v>
      </c>
      <c r="D63" s="919"/>
      <c r="E63" s="919"/>
      <c r="F63" s="919"/>
      <c r="G63" s="919"/>
      <c r="H63" s="919">
        <v>7822</v>
      </c>
      <c r="I63" s="919"/>
      <c r="J63" s="919">
        <v>8677</v>
      </c>
      <c r="K63" s="919"/>
      <c r="L63" s="919"/>
      <c r="M63" s="919"/>
      <c r="N63" s="1106" t="s">
        <v>437</v>
      </c>
      <c r="O63" s="1107"/>
      <c r="P63" s="1107"/>
      <c r="Q63" s="1107"/>
      <c r="R63" s="1107"/>
      <c r="S63" s="1107"/>
      <c r="T63" s="1107"/>
      <c r="U63" s="1108"/>
      <c r="V63" s="1109" t="s">
        <v>351</v>
      </c>
      <c r="W63" s="1110"/>
      <c r="X63" s="1110"/>
      <c r="Y63" s="1110"/>
      <c r="Z63" s="1110"/>
      <c r="AA63" s="1111"/>
      <c r="AB63" s="59"/>
    </row>
    <row r="64" spans="2:39" ht="81" customHeight="1" thickBot="1">
      <c r="B64" s="56"/>
      <c r="C64" s="1103" t="s">
        <v>381</v>
      </c>
      <c r="D64" s="975"/>
      <c r="E64" s="975"/>
      <c r="F64" s="975"/>
      <c r="G64" s="975"/>
      <c r="H64" s="975">
        <v>11549</v>
      </c>
      <c r="I64" s="975"/>
      <c r="J64" s="1100"/>
      <c r="K64" s="1101"/>
      <c r="L64" s="1101"/>
      <c r="M64" s="1102"/>
      <c r="N64" s="1106"/>
      <c r="O64" s="1107"/>
      <c r="P64" s="1107"/>
      <c r="Q64" s="1107"/>
      <c r="R64" s="1107"/>
      <c r="S64" s="1107"/>
      <c r="T64" s="1107"/>
      <c r="U64" s="1108"/>
      <c r="V64" s="1109" t="s">
        <v>351</v>
      </c>
      <c r="W64" s="1110"/>
      <c r="X64" s="1110"/>
      <c r="Y64" s="1110"/>
      <c r="Z64" s="1110"/>
      <c r="AA64" s="1111"/>
      <c r="AB64" s="59"/>
    </row>
    <row r="65" spans="2:28" ht="68.25" customHeight="1" thickBot="1">
      <c r="B65" s="56"/>
      <c r="C65" s="1103" t="s">
        <v>382</v>
      </c>
      <c r="D65" s="975"/>
      <c r="E65" s="975"/>
      <c r="F65" s="975"/>
      <c r="G65" s="975"/>
      <c r="H65" s="975">
        <v>12290</v>
      </c>
      <c r="I65" s="975"/>
      <c r="J65" s="975"/>
      <c r="K65" s="975"/>
      <c r="L65" s="975"/>
      <c r="M65" s="975"/>
      <c r="N65" s="1106"/>
      <c r="O65" s="1107"/>
      <c r="P65" s="1107"/>
      <c r="Q65" s="1107"/>
      <c r="R65" s="1107"/>
      <c r="S65" s="1107"/>
      <c r="T65" s="1107"/>
      <c r="U65" s="1108"/>
      <c r="V65" s="1109" t="s">
        <v>351</v>
      </c>
      <c r="W65" s="1110"/>
      <c r="X65" s="1110"/>
      <c r="Y65" s="1110"/>
      <c r="Z65" s="1110"/>
      <c r="AA65" s="1111"/>
      <c r="AB65" s="59"/>
    </row>
    <row r="66" spans="2:28" ht="70.5" customHeight="1">
      <c r="B66" s="56"/>
      <c r="C66" s="1104" t="s">
        <v>383</v>
      </c>
      <c r="D66" s="1105"/>
      <c r="E66" s="1105"/>
      <c r="F66" s="1105"/>
      <c r="G66" s="1105"/>
      <c r="H66" s="975">
        <v>5736</v>
      </c>
      <c r="I66" s="975"/>
      <c r="J66" s="975"/>
      <c r="K66" s="975"/>
      <c r="L66" s="975"/>
      <c r="M66" s="975"/>
      <c r="N66" s="1106"/>
      <c r="O66" s="1107"/>
      <c r="P66" s="1107"/>
      <c r="Q66" s="1107"/>
      <c r="R66" s="1107"/>
      <c r="S66" s="1107"/>
      <c r="T66" s="1107"/>
      <c r="U66" s="1108"/>
      <c r="V66" s="1109" t="s">
        <v>351</v>
      </c>
      <c r="W66" s="1110"/>
      <c r="X66" s="1110"/>
      <c r="Y66" s="1110"/>
      <c r="Z66" s="1110"/>
      <c r="AA66" s="1111"/>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1097"/>
      <c r="O68" s="1098"/>
      <c r="P68" s="1098"/>
      <c r="Q68" s="1098"/>
      <c r="R68" s="1098"/>
      <c r="S68" s="1098"/>
      <c r="T68" s="1098"/>
      <c r="U68" s="1099"/>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c r="B72" s="56"/>
      <c r="C72" s="645"/>
      <c r="D72" s="646"/>
      <c r="E72" s="646"/>
      <c r="F72" s="646"/>
      <c r="G72" s="646"/>
      <c r="H72" s="646"/>
      <c r="I72" s="646"/>
      <c r="J72" s="646"/>
      <c r="K72" s="646"/>
      <c r="L72" s="646"/>
      <c r="M72" s="646"/>
      <c r="N72" s="910"/>
      <c r="O72" s="911"/>
      <c r="P72" s="911"/>
      <c r="Q72" s="911"/>
      <c r="R72" s="911"/>
      <c r="S72" s="911"/>
      <c r="T72" s="911"/>
      <c r="U72" s="912"/>
      <c r="V72" s="910"/>
      <c r="W72" s="911"/>
      <c r="X72" s="911"/>
      <c r="Y72" s="911"/>
      <c r="Z72" s="911"/>
      <c r="AA72" s="913"/>
      <c r="AB72" s="59"/>
    </row>
    <row r="73" spans="2:28">
      <c r="B73" s="56"/>
      <c r="C73" s="645"/>
      <c r="D73" s="646"/>
      <c r="E73" s="646"/>
      <c r="F73" s="646"/>
      <c r="G73" s="646"/>
      <c r="H73" s="646"/>
      <c r="I73" s="646"/>
      <c r="J73" s="646"/>
      <c r="K73" s="646"/>
      <c r="L73" s="646"/>
      <c r="M73" s="646"/>
      <c r="N73" s="910"/>
      <c r="O73" s="911"/>
      <c r="P73" s="911"/>
      <c r="Q73" s="911"/>
      <c r="R73" s="911"/>
      <c r="S73" s="911"/>
      <c r="T73" s="911"/>
      <c r="U73" s="912"/>
      <c r="V73" s="910"/>
      <c r="W73" s="911"/>
      <c r="X73" s="911"/>
      <c r="Y73" s="911"/>
      <c r="Z73" s="911"/>
      <c r="AA73" s="913"/>
      <c r="AB73" s="59"/>
    </row>
    <row r="74" spans="2:28" ht="15.75" customHeight="1" thickBot="1">
      <c r="B74" s="56"/>
      <c r="C74" s="647"/>
      <c r="D74" s="648"/>
      <c r="E74" s="648"/>
      <c r="F74" s="648"/>
      <c r="G74" s="648"/>
      <c r="H74" s="648"/>
      <c r="I74" s="648"/>
      <c r="J74" s="648"/>
      <c r="K74" s="648"/>
      <c r="L74" s="648"/>
      <c r="M74" s="648"/>
      <c r="N74" s="914"/>
      <c r="O74" s="915"/>
      <c r="P74" s="915"/>
      <c r="Q74" s="915"/>
      <c r="R74" s="915"/>
      <c r="S74" s="915"/>
      <c r="T74" s="915"/>
      <c r="U74" s="916"/>
      <c r="V74" s="914"/>
      <c r="W74" s="915"/>
      <c r="X74" s="915"/>
      <c r="Y74" s="915"/>
      <c r="Z74" s="915"/>
      <c r="AA74" s="917"/>
      <c r="AB74" s="59"/>
    </row>
    <row r="75" spans="2:28">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979"/>
  <sheetViews>
    <sheetView showGridLines="0" view="pageBreakPreview" zoomScaleNormal="100" zoomScaleSheetLayoutView="100" workbookViewId="0">
      <selection activeCell="L19" sqref="L19:R19"/>
    </sheetView>
  </sheetViews>
  <sheetFormatPr defaultColWidth="14.42578125" defaultRowHeight="15" customHeight="1"/>
  <cols>
    <col min="1" max="1" width="2.85546875" style="201" customWidth="1"/>
    <col min="2" max="5" width="2.7109375" style="201" customWidth="1"/>
    <col min="6" max="6" width="4.28515625" style="201" customWidth="1"/>
    <col min="7" max="7" width="18.42578125" style="201" customWidth="1"/>
    <col min="8" max="8" width="21.85546875" style="201" customWidth="1"/>
    <col min="9" max="9" width="15" style="201" customWidth="1"/>
    <col min="10" max="11" width="3.42578125" style="201" customWidth="1"/>
    <col min="12" max="14" width="2.7109375" style="201" customWidth="1"/>
    <col min="15" max="15" width="3.42578125" style="201" customWidth="1"/>
    <col min="16" max="16" width="3.5703125" style="201" customWidth="1"/>
    <col min="17" max="17" width="3.7109375" style="201" customWidth="1"/>
    <col min="18" max="18" width="3.28515625" style="201" customWidth="1"/>
    <col min="19" max="19" width="7.42578125" style="201" customWidth="1"/>
    <col min="20" max="20" width="3.5703125" style="201" customWidth="1"/>
    <col min="21" max="21" width="3.7109375" style="201" customWidth="1"/>
    <col min="22" max="24" width="5" style="201" customWidth="1"/>
    <col min="25" max="25" width="6.7109375" style="201" customWidth="1"/>
    <col min="26" max="26" width="4.140625" style="201" customWidth="1"/>
    <col min="27" max="27" width="2" style="201" customWidth="1"/>
    <col min="28" max="16384" width="14.42578125" style="201"/>
  </cols>
  <sheetData>
    <row r="1" spans="1:27" ht="45.75" customHeight="1">
      <c r="A1" s="1127"/>
      <c r="B1" s="2273"/>
      <c r="C1" s="2273"/>
      <c r="D1" s="2273"/>
      <c r="E1" s="2273"/>
      <c r="F1" s="2274"/>
      <c r="G1" s="1128" t="s">
        <v>221</v>
      </c>
      <c r="H1" s="2275"/>
      <c r="I1" s="2275"/>
      <c r="J1" s="2275"/>
      <c r="K1" s="2275"/>
      <c r="L1" s="2275"/>
      <c r="M1" s="2275"/>
      <c r="N1" s="2275"/>
      <c r="O1" s="2275"/>
      <c r="P1" s="2275"/>
      <c r="Q1" s="2275"/>
      <c r="R1" s="2275"/>
      <c r="S1" s="2275"/>
      <c r="T1" s="2275"/>
      <c r="U1" s="2275"/>
      <c r="V1" s="2275"/>
      <c r="W1" s="2275"/>
      <c r="X1" s="2275"/>
      <c r="Y1" s="2275"/>
      <c r="Z1" s="2275"/>
      <c r="AA1" s="2276"/>
    </row>
    <row r="2" spans="1:27" ht="14.25" customHeight="1">
      <c r="A2" s="2277"/>
      <c r="B2" s="2278"/>
      <c r="C2" s="2278"/>
      <c r="D2" s="2278"/>
      <c r="E2" s="2278"/>
      <c r="F2" s="2279"/>
      <c r="G2" s="1129" t="s">
        <v>222</v>
      </c>
      <c r="H2" s="2280"/>
      <c r="I2" s="2280"/>
      <c r="J2" s="2280"/>
      <c r="K2" s="2280"/>
      <c r="L2" s="2280"/>
      <c r="M2" s="2280"/>
      <c r="N2" s="2281"/>
      <c r="O2" s="1129" t="s">
        <v>223</v>
      </c>
      <c r="P2" s="2280"/>
      <c r="Q2" s="2280"/>
      <c r="R2" s="2280"/>
      <c r="S2" s="2280"/>
      <c r="T2" s="2280"/>
      <c r="U2" s="2280"/>
      <c r="V2" s="2280"/>
      <c r="W2" s="2280"/>
      <c r="X2" s="2280"/>
      <c r="Y2" s="2280"/>
      <c r="Z2" s="2280"/>
      <c r="AA2" s="2282"/>
    </row>
    <row r="3" spans="1:27" ht="18" customHeight="1" thickBot="1">
      <c r="A3" s="2283"/>
      <c r="B3" s="2284"/>
      <c r="C3" s="2284"/>
      <c r="D3" s="2284"/>
      <c r="E3" s="2284"/>
      <c r="F3" s="2285"/>
      <c r="G3" s="1130" t="s">
        <v>224</v>
      </c>
      <c r="H3" s="2286"/>
      <c r="I3" s="2286"/>
      <c r="J3" s="2286"/>
      <c r="K3" s="2286"/>
      <c r="L3" s="2286"/>
      <c r="M3" s="2286"/>
      <c r="N3" s="2286"/>
      <c r="O3" s="2286"/>
      <c r="P3" s="2286"/>
      <c r="Q3" s="2286"/>
      <c r="R3" s="2286"/>
      <c r="S3" s="2286"/>
      <c r="T3" s="2286"/>
      <c r="U3" s="2286"/>
      <c r="V3" s="2286"/>
      <c r="W3" s="2286"/>
      <c r="X3" s="2286"/>
      <c r="Y3" s="2286"/>
      <c r="Z3" s="2286"/>
      <c r="AA3" s="2287"/>
    </row>
    <row r="4" spans="1:27" ht="14.25" customHeight="1">
      <c r="A4" s="202"/>
      <c r="B4" s="202"/>
      <c r="C4" s="202"/>
      <c r="D4" s="202"/>
      <c r="E4" s="202"/>
      <c r="F4" s="202"/>
      <c r="G4" s="242"/>
      <c r="H4" s="242"/>
      <c r="I4" s="242"/>
      <c r="J4" s="242"/>
      <c r="K4" s="242"/>
      <c r="L4" s="242"/>
      <c r="M4" s="242"/>
      <c r="N4" s="242"/>
      <c r="O4" s="242"/>
      <c r="P4" s="242"/>
      <c r="Q4" s="242"/>
      <c r="R4" s="242"/>
      <c r="S4" s="242"/>
      <c r="T4" s="242"/>
      <c r="U4" s="242"/>
      <c r="V4" s="242"/>
      <c r="W4" s="242"/>
      <c r="X4" s="242"/>
      <c r="Y4" s="242"/>
      <c r="Z4" s="242"/>
      <c r="AA4" s="242"/>
    </row>
    <row r="5" spans="1:27" ht="14.25" customHeight="1" thickBot="1">
      <c r="A5" s="241"/>
      <c r="B5" s="239"/>
      <c r="C5" s="239"/>
      <c r="D5" s="239"/>
      <c r="E5" s="239"/>
      <c r="F5" s="239"/>
      <c r="G5" s="239"/>
      <c r="H5" s="240"/>
      <c r="I5" s="240"/>
      <c r="J5" s="240"/>
      <c r="K5" s="240"/>
      <c r="L5" s="240"/>
      <c r="M5" s="240"/>
      <c r="N5" s="240"/>
      <c r="O5" s="240"/>
      <c r="P5" s="240"/>
      <c r="Q5" s="240"/>
      <c r="R5" s="240"/>
      <c r="S5" s="240"/>
      <c r="T5" s="240"/>
      <c r="U5" s="240"/>
      <c r="V5" s="239"/>
      <c r="W5" s="239"/>
      <c r="X5" s="239"/>
      <c r="Y5" s="239"/>
      <c r="Z5" s="239"/>
      <c r="AA5" s="238"/>
    </row>
    <row r="6" spans="1:27" ht="15" customHeight="1">
      <c r="A6" s="236"/>
      <c r="B6" s="1118" t="s">
        <v>225</v>
      </c>
      <c r="C6" s="2273"/>
      <c r="D6" s="2273"/>
      <c r="E6" s="2273"/>
      <c r="F6" s="2273"/>
      <c r="G6" s="2288"/>
      <c r="H6" s="1131" t="s">
        <v>60</v>
      </c>
      <c r="I6" s="2273"/>
      <c r="J6" s="2273"/>
      <c r="K6" s="2273"/>
      <c r="L6" s="2273"/>
      <c r="M6" s="2273"/>
      <c r="N6" s="2273"/>
      <c r="O6" s="2273"/>
      <c r="P6" s="2273"/>
      <c r="Q6" s="2273"/>
      <c r="R6" s="2273"/>
      <c r="S6" s="2273"/>
      <c r="T6" s="2273"/>
      <c r="U6" s="2273"/>
      <c r="V6" s="2273"/>
      <c r="W6" s="2273"/>
      <c r="X6" s="2273"/>
      <c r="Y6" s="2273"/>
      <c r="Z6" s="2288"/>
      <c r="AA6" s="235"/>
    </row>
    <row r="7" spans="1:27" ht="14.25" customHeight="1" thickBot="1">
      <c r="A7" s="236"/>
      <c r="B7" s="2283"/>
      <c r="C7" s="2284"/>
      <c r="D7" s="2284"/>
      <c r="E7" s="2284"/>
      <c r="F7" s="2284"/>
      <c r="G7" s="2289"/>
      <c r="H7" s="2283"/>
      <c r="I7" s="2284"/>
      <c r="J7" s="2284"/>
      <c r="K7" s="2284"/>
      <c r="L7" s="2284"/>
      <c r="M7" s="2284"/>
      <c r="N7" s="2284"/>
      <c r="O7" s="2284"/>
      <c r="P7" s="2284"/>
      <c r="Q7" s="2284"/>
      <c r="R7" s="2284"/>
      <c r="S7" s="2284"/>
      <c r="T7" s="2284"/>
      <c r="U7" s="2284"/>
      <c r="V7" s="2284"/>
      <c r="W7" s="2284"/>
      <c r="X7" s="2284"/>
      <c r="Y7" s="2284"/>
      <c r="Z7" s="2289"/>
      <c r="AA7" s="235"/>
    </row>
    <row r="8" spans="1:27" ht="14.25" customHeight="1" thickBot="1">
      <c r="A8" s="236"/>
      <c r="B8" s="237"/>
      <c r="C8" s="237"/>
      <c r="D8" s="237"/>
      <c r="E8" s="237"/>
      <c r="F8" s="237"/>
      <c r="G8" s="237"/>
      <c r="H8" s="234"/>
      <c r="I8" s="234"/>
      <c r="J8" s="234"/>
      <c r="K8" s="234"/>
      <c r="L8" s="234"/>
      <c r="M8" s="234"/>
      <c r="N8" s="234"/>
      <c r="O8" s="234"/>
      <c r="P8" s="234"/>
      <c r="Q8" s="234"/>
      <c r="R8" s="234"/>
      <c r="S8" s="234"/>
      <c r="T8" s="234"/>
      <c r="U8" s="234"/>
      <c r="V8" s="237"/>
      <c r="W8" s="237"/>
      <c r="X8" s="237"/>
      <c r="Y8" s="237"/>
      <c r="Z8" s="237"/>
      <c r="AA8" s="235"/>
    </row>
    <row r="9" spans="1:27" ht="15" customHeight="1" thickBot="1">
      <c r="A9" s="236"/>
      <c r="B9" s="1118" t="s">
        <v>226</v>
      </c>
      <c r="C9" s="2273"/>
      <c r="D9" s="2273"/>
      <c r="E9" s="2273"/>
      <c r="F9" s="2273"/>
      <c r="G9" s="2288"/>
      <c r="H9" s="1119" t="s">
        <v>61</v>
      </c>
      <c r="I9" s="1120"/>
      <c r="J9" s="1120"/>
      <c r="K9" s="1120"/>
      <c r="L9" s="1120"/>
      <c r="M9" s="1120"/>
      <c r="N9" s="1120"/>
      <c r="O9" s="1120"/>
      <c r="P9" s="1121"/>
      <c r="Q9" s="1125" t="s">
        <v>227</v>
      </c>
      <c r="R9" s="2290"/>
      <c r="S9" s="2290"/>
      <c r="T9" s="2291"/>
      <c r="U9" s="1116" t="s">
        <v>228</v>
      </c>
      <c r="V9" s="2292"/>
      <c r="W9" s="2292"/>
      <c r="X9" s="2292"/>
      <c r="Y9" s="2292"/>
      <c r="Z9" s="2293"/>
      <c r="AA9" s="235"/>
    </row>
    <row r="10" spans="1:27" ht="28.5" customHeight="1" thickBot="1">
      <c r="A10" s="236"/>
      <c r="B10" s="2283"/>
      <c r="C10" s="2284"/>
      <c r="D10" s="2284"/>
      <c r="E10" s="2284"/>
      <c r="F10" s="2284"/>
      <c r="G10" s="2289"/>
      <c r="H10" s="1122"/>
      <c r="I10" s="1123"/>
      <c r="J10" s="1123"/>
      <c r="K10" s="1123"/>
      <c r="L10" s="1123"/>
      <c r="M10" s="1123"/>
      <c r="N10" s="1123"/>
      <c r="O10" s="1123"/>
      <c r="P10" s="1124"/>
      <c r="Q10" s="1126" t="s">
        <v>62</v>
      </c>
      <c r="R10" s="2290"/>
      <c r="S10" s="2290"/>
      <c r="T10" s="2291"/>
      <c r="U10" s="1117" t="s">
        <v>438</v>
      </c>
      <c r="V10" s="2286"/>
      <c r="W10" s="2286"/>
      <c r="X10" s="2286"/>
      <c r="Y10" s="2286"/>
      <c r="Z10" s="2287"/>
      <c r="AA10" s="235"/>
    </row>
    <row r="11" spans="1:27" ht="14.25" customHeight="1" thickBot="1">
      <c r="A11" s="217"/>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16"/>
    </row>
    <row r="12" spans="1:27" ht="15" customHeight="1">
      <c r="A12" s="217"/>
      <c r="B12" s="1118" t="s">
        <v>229</v>
      </c>
      <c r="C12" s="2273"/>
      <c r="D12" s="2273"/>
      <c r="E12" s="2273"/>
      <c r="F12" s="2273"/>
      <c r="G12" s="2288"/>
      <c r="H12" s="1115" t="s">
        <v>439</v>
      </c>
      <c r="I12" s="2273"/>
      <c r="J12" s="2273"/>
      <c r="K12" s="2273"/>
      <c r="L12" s="2273"/>
      <c r="M12" s="2273"/>
      <c r="N12" s="2273"/>
      <c r="O12" s="2273"/>
      <c r="P12" s="2273"/>
      <c r="Q12" s="2273"/>
      <c r="R12" s="2274"/>
      <c r="S12" s="1116" t="s">
        <v>231</v>
      </c>
      <c r="T12" s="2292"/>
      <c r="U12" s="2292"/>
      <c r="V12" s="2292"/>
      <c r="W12" s="2292"/>
      <c r="X12" s="2292"/>
      <c r="Y12" s="2292"/>
      <c r="Z12" s="2293"/>
      <c r="AA12" s="216"/>
    </row>
    <row r="13" spans="1:27" ht="42.6" customHeight="1" thickBot="1">
      <c r="A13" s="217"/>
      <c r="B13" s="2283"/>
      <c r="C13" s="2284"/>
      <c r="D13" s="2284"/>
      <c r="E13" s="2284"/>
      <c r="F13" s="2284"/>
      <c r="G13" s="2289"/>
      <c r="H13" s="2284"/>
      <c r="I13" s="2284"/>
      <c r="J13" s="2284"/>
      <c r="K13" s="2284"/>
      <c r="L13" s="2284"/>
      <c r="M13" s="2284"/>
      <c r="N13" s="2284"/>
      <c r="O13" s="2284"/>
      <c r="P13" s="2284"/>
      <c r="Q13" s="2284"/>
      <c r="R13" s="2285"/>
      <c r="S13" s="1117" t="s">
        <v>440</v>
      </c>
      <c r="T13" s="2286"/>
      <c r="U13" s="2286"/>
      <c r="V13" s="2286"/>
      <c r="W13" s="2286"/>
      <c r="X13" s="2286"/>
      <c r="Y13" s="2286"/>
      <c r="Z13" s="2287"/>
      <c r="AA13" s="216"/>
    </row>
    <row r="14" spans="1:27" ht="14.25" customHeight="1" thickBot="1">
      <c r="A14" s="217"/>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16"/>
    </row>
    <row r="15" spans="1:27" ht="42" customHeight="1" thickBot="1">
      <c r="A15" s="217"/>
      <c r="B15" s="1132" t="s">
        <v>233</v>
      </c>
      <c r="C15" s="2290"/>
      <c r="D15" s="2290"/>
      <c r="E15" s="2290"/>
      <c r="F15" s="2290"/>
      <c r="G15" s="2291"/>
      <c r="H15" s="1133" t="s">
        <v>441</v>
      </c>
      <c r="I15" s="2290"/>
      <c r="J15" s="2290"/>
      <c r="K15" s="2290"/>
      <c r="L15" s="2290"/>
      <c r="M15" s="2290"/>
      <c r="N15" s="2290"/>
      <c r="O15" s="2290"/>
      <c r="P15" s="2290"/>
      <c r="Q15" s="2290"/>
      <c r="R15" s="2290"/>
      <c r="S15" s="2290"/>
      <c r="T15" s="2290"/>
      <c r="U15" s="2290"/>
      <c r="V15" s="2290"/>
      <c r="W15" s="2290"/>
      <c r="X15" s="2290"/>
      <c r="Y15" s="2290"/>
      <c r="Z15" s="2291"/>
      <c r="AA15" s="216"/>
    </row>
    <row r="16" spans="1:27" ht="16.5" customHeight="1" thickBot="1">
      <c r="A16" s="217" t="e">
        <f>'PPMQ-001'!G39=(((E2/E1)/3)+((E6/E5)/3)+((E10/E9)/3)/3)*100</f>
        <v>#DIV/0!</v>
      </c>
      <c r="B16" s="234"/>
      <c r="C16" s="234"/>
      <c r="D16" s="234"/>
      <c r="E16" s="234"/>
      <c r="F16" s="234"/>
      <c r="G16" s="234"/>
      <c r="H16" s="233"/>
      <c r="I16" s="233"/>
      <c r="J16" s="233"/>
      <c r="K16" s="233"/>
      <c r="L16" s="233"/>
      <c r="M16" s="233"/>
      <c r="N16" s="233"/>
      <c r="O16" s="233"/>
      <c r="P16" s="233"/>
      <c r="Q16" s="233"/>
      <c r="R16" s="233"/>
      <c r="S16" s="233"/>
      <c r="T16" s="233"/>
      <c r="U16" s="233"/>
      <c r="V16" s="233"/>
      <c r="W16" s="233"/>
      <c r="X16" s="233"/>
      <c r="Y16" s="233"/>
      <c r="Z16" s="233"/>
      <c r="AA16" s="216"/>
    </row>
    <row r="17" spans="1:27" ht="45" customHeight="1" thickBot="1">
      <c r="A17" s="217"/>
      <c r="B17" s="1132" t="s">
        <v>276</v>
      </c>
      <c r="C17" s="2290"/>
      <c r="D17" s="2290"/>
      <c r="E17" s="2290"/>
      <c r="F17" s="2290"/>
      <c r="G17" s="2291"/>
      <c r="H17" s="1133" t="s">
        <v>442</v>
      </c>
      <c r="I17" s="2290"/>
      <c r="J17" s="2290"/>
      <c r="K17" s="2290"/>
      <c r="L17" s="2290"/>
      <c r="M17" s="2290"/>
      <c r="N17" s="2290"/>
      <c r="O17" s="2290"/>
      <c r="P17" s="2290"/>
      <c r="Q17" s="2290"/>
      <c r="R17" s="2290"/>
      <c r="S17" s="2290"/>
      <c r="T17" s="2290"/>
      <c r="U17" s="2290"/>
      <c r="V17" s="2290"/>
      <c r="W17" s="2290"/>
      <c r="X17" s="2290"/>
      <c r="Y17" s="2290"/>
      <c r="Z17" s="2291"/>
      <c r="AA17" s="216"/>
    </row>
    <row r="18" spans="1:27" ht="16.5" customHeight="1" thickBot="1">
      <c r="A18" s="217"/>
      <c r="B18" s="234"/>
      <c r="C18" s="234"/>
      <c r="D18" s="234"/>
      <c r="E18" s="234"/>
      <c r="F18" s="234"/>
      <c r="G18" s="234"/>
      <c r="H18" s="233"/>
      <c r="I18" s="233"/>
      <c r="J18" s="233"/>
      <c r="K18" s="233"/>
      <c r="L18" s="233"/>
      <c r="M18" s="233"/>
      <c r="N18" s="233"/>
      <c r="O18" s="233"/>
      <c r="P18" s="233"/>
      <c r="Q18" s="233"/>
      <c r="R18" s="233"/>
      <c r="S18" s="233"/>
      <c r="T18" s="233"/>
      <c r="U18" s="233"/>
      <c r="V18" s="233"/>
      <c r="W18" s="233"/>
      <c r="X18" s="233"/>
      <c r="Y18" s="233"/>
      <c r="Z18" s="233"/>
      <c r="AA18" s="216"/>
    </row>
    <row r="19" spans="1:27" ht="22.5" customHeight="1">
      <c r="A19" s="217"/>
      <c r="B19" s="1139" t="s">
        <v>237</v>
      </c>
      <c r="C19" s="2273"/>
      <c r="D19" s="2273"/>
      <c r="E19" s="2273"/>
      <c r="F19" s="2273"/>
      <c r="G19" s="2288"/>
      <c r="H19" s="1134" t="s">
        <v>443</v>
      </c>
      <c r="I19" s="2273"/>
      <c r="J19" s="2273"/>
      <c r="K19" s="2288"/>
      <c r="L19" s="1116" t="s">
        <v>239</v>
      </c>
      <c r="M19" s="2292"/>
      <c r="N19" s="2292"/>
      <c r="O19" s="2292"/>
      <c r="P19" s="2292"/>
      <c r="Q19" s="2292"/>
      <c r="R19" s="2293"/>
      <c r="S19" s="1116" t="s">
        <v>240</v>
      </c>
      <c r="T19" s="2292"/>
      <c r="U19" s="2292"/>
      <c r="V19" s="2292"/>
      <c r="W19" s="2292"/>
      <c r="X19" s="2292"/>
      <c r="Y19" s="2292"/>
      <c r="Z19" s="2293"/>
      <c r="AA19" s="216"/>
    </row>
    <row r="20" spans="1:27" ht="22.9" customHeight="1" thickBot="1">
      <c r="A20" s="217"/>
      <c r="B20" s="2283"/>
      <c r="C20" s="2284"/>
      <c r="D20" s="2284"/>
      <c r="E20" s="2284"/>
      <c r="F20" s="2284"/>
      <c r="G20" s="2289"/>
      <c r="H20" s="2283"/>
      <c r="I20" s="2284"/>
      <c r="J20" s="2284"/>
      <c r="K20" s="2289"/>
      <c r="L20" s="1135" t="s">
        <v>357</v>
      </c>
      <c r="M20" s="2286"/>
      <c r="N20" s="2286"/>
      <c r="O20" s="2286"/>
      <c r="P20" s="2286"/>
      <c r="Q20" s="2286"/>
      <c r="R20" s="2287"/>
      <c r="S20" s="1135" t="s">
        <v>302</v>
      </c>
      <c r="T20" s="2286"/>
      <c r="U20" s="2286"/>
      <c r="V20" s="2286"/>
      <c r="W20" s="2286"/>
      <c r="X20" s="2286"/>
      <c r="Y20" s="2286"/>
      <c r="Z20" s="2286"/>
      <c r="AA20" s="216"/>
    </row>
    <row r="21" spans="1:27" ht="14.25" customHeight="1" thickBot="1">
      <c r="A21" s="217"/>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16"/>
    </row>
    <row r="22" spans="1:27" ht="21.6" customHeight="1">
      <c r="A22" s="217"/>
      <c r="B22" s="1116" t="s">
        <v>243</v>
      </c>
      <c r="C22" s="2292"/>
      <c r="D22" s="2292"/>
      <c r="E22" s="2292"/>
      <c r="F22" s="2292"/>
      <c r="G22" s="2292"/>
      <c r="H22" s="2293"/>
      <c r="I22" s="1136" t="s">
        <v>444</v>
      </c>
      <c r="J22" s="2292"/>
      <c r="K22" s="2292"/>
      <c r="L22" s="2292"/>
      <c r="M22" s="2292"/>
      <c r="N22" s="2292"/>
      <c r="O22" s="2293"/>
      <c r="P22" s="1116" t="s">
        <v>245</v>
      </c>
      <c r="Q22" s="2292"/>
      <c r="R22" s="2292"/>
      <c r="S22" s="2292"/>
      <c r="T22" s="2292"/>
      <c r="U22" s="2292"/>
      <c r="V22" s="2292"/>
      <c r="W22" s="2292"/>
      <c r="X22" s="2292"/>
      <c r="Y22" s="2292"/>
      <c r="Z22" s="2293"/>
      <c r="AA22" s="216"/>
    </row>
    <row r="23" spans="1:27" ht="20.45" customHeight="1" thickBot="1">
      <c r="A23" s="217"/>
      <c r="B23" s="1117" t="s">
        <v>445</v>
      </c>
      <c r="C23" s="2286"/>
      <c r="D23" s="2286"/>
      <c r="E23" s="2286"/>
      <c r="F23" s="2286"/>
      <c r="G23" s="2286"/>
      <c r="H23" s="2287"/>
      <c r="I23" s="1137" t="s">
        <v>446</v>
      </c>
      <c r="J23" s="2286"/>
      <c r="K23" s="2286"/>
      <c r="L23" s="2286"/>
      <c r="M23" s="2286"/>
      <c r="N23" s="2286"/>
      <c r="O23" s="2287"/>
      <c r="P23" s="1138" t="s">
        <v>447</v>
      </c>
      <c r="Q23" s="2286"/>
      <c r="R23" s="2286"/>
      <c r="S23" s="2286"/>
      <c r="T23" s="2286"/>
      <c r="U23" s="2286"/>
      <c r="V23" s="2286"/>
      <c r="W23" s="2286"/>
      <c r="X23" s="2286"/>
      <c r="Y23" s="2286"/>
      <c r="Z23" s="2287"/>
      <c r="AA23" s="216"/>
    </row>
    <row r="24" spans="1:27" ht="14.25" customHeight="1" thickBot="1">
      <c r="A24" s="217"/>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16"/>
    </row>
    <row r="25" spans="1:27" ht="27.6" customHeight="1" thickBot="1">
      <c r="A25" s="217"/>
      <c r="B25" s="1132" t="s">
        <v>249</v>
      </c>
      <c r="C25" s="2290"/>
      <c r="D25" s="2290"/>
      <c r="E25" s="2290"/>
      <c r="F25" s="2290"/>
      <c r="G25" s="2291"/>
      <c r="H25" s="1133" t="s">
        <v>63</v>
      </c>
      <c r="I25" s="2290"/>
      <c r="J25" s="2290"/>
      <c r="K25" s="2290"/>
      <c r="L25" s="2290"/>
      <c r="M25" s="2290"/>
      <c r="N25" s="2290"/>
      <c r="O25" s="2290"/>
      <c r="P25" s="2290"/>
      <c r="Q25" s="2290"/>
      <c r="R25" s="2290"/>
      <c r="S25" s="2290"/>
      <c r="T25" s="2290"/>
      <c r="U25" s="2290"/>
      <c r="V25" s="2290"/>
      <c r="W25" s="2290"/>
      <c r="X25" s="2290"/>
      <c r="Y25" s="2290"/>
      <c r="Z25" s="2291"/>
      <c r="AA25" s="216"/>
    </row>
    <row r="26" spans="1:27" ht="14.25" customHeight="1" thickBot="1">
      <c r="A26" s="217"/>
      <c r="B26" s="234"/>
      <c r="C26" s="234"/>
      <c r="D26" s="234"/>
      <c r="E26" s="234"/>
      <c r="F26" s="234"/>
      <c r="G26" s="234"/>
      <c r="H26" s="233"/>
      <c r="I26" s="233"/>
      <c r="J26" s="233"/>
      <c r="K26" s="233"/>
      <c r="L26" s="233"/>
      <c r="M26" s="233"/>
      <c r="N26" s="233"/>
      <c r="O26" s="233"/>
      <c r="P26" s="233"/>
      <c r="Q26" s="233"/>
      <c r="R26" s="233"/>
      <c r="S26" s="233"/>
      <c r="T26" s="233"/>
      <c r="U26" s="233"/>
      <c r="V26" s="233"/>
      <c r="W26" s="233"/>
      <c r="X26" s="233"/>
      <c r="Y26" s="233"/>
      <c r="Z26" s="233"/>
      <c r="AA26" s="216"/>
    </row>
    <row r="27" spans="1:27" ht="44.45" customHeight="1" thickBot="1">
      <c r="A27" s="217"/>
      <c r="B27" s="1132" t="s">
        <v>250</v>
      </c>
      <c r="C27" s="2290"/>
      <c r="D27" s="2290"/>
      <c r="E27" s="2290"/>
      <c r="F27" s="2290"/>
      <c r="G27" s="2291"/>
      <c r="H27" s="1140" t="s">
        <v>448</v>
      </c>
      <c r="I27" s="2294"/>
      <c r="J27" s="1147" t="s">
        <v>251</v>
      </c>
      <c r="K27" s="2290"/>
      <c r="L27" s="2290"/>
      <c r="M27" s="2291"/>
      <c r="N27" s="1141" t="s">
        <v>252</v>
      </c>
      <c r="O27" s="2290"/>
      <c r="P27" s="2290"/>
      <c r="Q27" s="2291"/>
      <c r="R27" s="232"/>
      <c r="S27" s="1142" t="s">
        <v>253</v>
      </c>
      <c r="T27" s="2290"/>
      <c r="U27" s="2291"/>
      <c r="V27" s="231" t="s">
        <v>282</v>
      </c>
      <c r="W27" s="1143" t="s">
        <v>255</v>
      </c>
      <c r="X27" s="2290"/>
      <c r="Y27" s="2291"/>
      <c r="Z27" s="230"/>
      <c r="AA27" s="216"/>
    </row>
    <row r="28" spans="1:27" ht="14.25" customHeight="1" thickBot="1">
      <c r="A28" s="217"/>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16"/>
    </row>
    <row r="29" spans="1:27" ht="15" customHeight="1">
      <c r="A29" s="217"/>
      <c r="B29" s="1169" t="s">
        <v>256</v>
      </c>
      <c r="C29" s="2273"/>
      <c r="D29" s="2273"/>
      <c r="E29" s="2273"/>
      <c r="F29" s="2273"/>
      <c r="G29" s="2273"/>
      <c r="H29" s="2273"/>
      <c r="I29" s="2288"/>
      <c r="J29" s="1144" t="s">
        <v>1</v>
      </c>
      <c r="K29" s="2292"/>
      <c r="L29" s="2292"/>
      <c r="M29" s="2292"/>
      <c r="N29" s="2292"/>
      <c r="O29" s="2292"/>
      <c r="P29" s="2292"/>
      <c r="Q29" s="2295"/>
      <c r="R29" s="1145" t="s">
        <v>2</v>
      </c>
      <c r="S29" s="2292"/>
      <c r="T29" s="2292"/>
      <c r="U29" s="2292"/>
      <c r="V29" s="2295"/>
      <c r="W29" s="1146" t="s">
        <v>3</v>
      </c>
      <c r="X29" s="2292"/>
      <c r="Y29" s="2292"/>
      <c r="Z29" s="2293"/>
      <c r="AA29" s="216"/>
    </row>
    <row r="30" spans="1:27" ht="14.25" customHeight="1">
      <c r="A30" s="217"/>
      <c r="B30" s="2277"/>
      <c r="C30" s="2278"/>
      <c r="D30" s="2278"/>
      <c r="E30" s="2278"/>
      <c r="F30" s="2278"/>
      <c r="G30" s="2278"/>
      <c r="H30" s="2278"/>
      <c r="I30" s="2296"/>
      <c r="J30" s="1165" t="s">
        <v>11</v>
      </c>
      <c r="K30" s="2280"/>
      <c r="L30" s="2280"/>
      <c r="M30" s="2281"/>
      <c r="N30" s="1166" t="s">
        <v>12</v>
      </c>
      <c r="O30" s="2280"/>
      <c r="P30" s="2280"/>
      <c r="Q30" s="2281"/>
      <c r="R30" s="1166" t="s">
        <v>11</v>
      </c>
      <c r="S30" s="2281"/>
      <c r="T30" s="1166" t="s">
        <v>12</v>
      </c>
      <c r="U30" s="2280"/>
      <c r="V30" s="2281"/>
      <c r="W30" s="1166" t="s">
        <v>11</v>
      </c>
      <c r="X30" s="2281"/>
      <c r="Y30" s="1166" t="s">
        <v>12</v>
      </c>
      <c r="Z30" s="2282"/>
      <c r="AA30" s="216"/>
    </row>
    <row r="31" spans="1:27" ht="15" customHeight="1" thickBot="1">
      <c r="A31" s="217"/>
      <c r="B31" s="2283"/>
      <c r="C31" s="2284"/>
      <c r="D31" s="2284"/>
      <c r="E31" s="2284"/>
      <c r="F31" s="2284"/>
      <c r="G31" s="2284"/>
      <c r="H31" s="2284"/>
      <c r="I31" s="2289"/>
      <c r="J31" s="1167">
        <v>0</v>
      </c>
      <c r="K31" s="2286"/>
      <c r="L31" s="2286"/>
      <c r="M31" s="2297"/>
      <c r="N31" s="1168">
        <v>0.69</v>
      </c>
      <c r="O31" s="2286"/>
      <c r="P31" s="2286"/>
      <c r="Q31" s="2297"/>
      <c r="R31" s="1168">
        <v>0.7</v>
      </c>
      <c r="S31" s="2297"/>
      <c r="T31" s="1168">
        <v>0.79</v>
      </c>
      <c r="U31" s="2286"/>
      <c r="V31" s="2297"/>
      <c r="W31" s="1168">
        <v>0.8</v>
      </c>
      <c r="X31" s="2297"/>
      <c r="Y31" s="1168">
        <v>1</v>
      </c>
      <c r="Z31" s="2287"/>
      <c r="AA31" s="216"/>
    </row>
    <row r="32" spans="1:27" ht="14.25" customHeight="1" thickBot="1">
      <c r="A32" s="217"/>
      <c r="B32" s="229"/>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16"/>
    </row>
    <row r="33" spans="1:27" ht="14.25" customHeight="1" thickBot="1">
      <c r="A33" s="218"/>
      <c r="B33" s="1174" t="s">
        <v>257</v>
      </c>
      <c r="C33" s="2298"/>
      <c r="D33" s="2298"/>
      <c r="E33" s="2298"/>
      <c r="F33" s="2298"/>
      <c r="G33" s="2298"/>
      <c r="H33" s="2298"/>
      <c r="I33" s="2298"/>
      <c r="J33" s="2298"/>
      <c r="K33" s="2298"/>
      <c r="L33" s="2298"/>
      <c r="M33" s="2298"/>
      <c r="N33" s="2298"/>
      <c r="O33" s="2298"/>
      <c r="P33" s="2298"/>
      <c r="Q33" s="2298"/>
      <c r="R33" s="2298"/>
      <c r="S33" s="2298"/>
      <c r="T33" s="2298"/>
      <c r="U33" s="2298"/>
      <c r="V33" s="2298"/>
      <c r="W33" s="2298"/>
      <c r="X33" s="2298"/>
      <c r="Y33" s="2298"/>
      <c r="Z33" s="2299"/>
      <c r="AA33" s="216"/>
    </row>
    <row r="34" spans="1:27" ht="32.25" customHeight="1">
      <c r="A34" s="218"/>
      <c r="B34" s="1156" t="s">
        <v>258</v>
      </c>
      <c r="C34" s="2300"/>
      <c r="D34" s="2300"/>
      <c r="E34" s="2300"/>
      <c r="F34" s="2301"/>
      <c r="G34" s="1170" t="s">
        <v>449</v>
      </c>
      <c r="H34" s="1170" t="s">
        <v>450</v>
      </c>
      <c r="I34" s="1171" t="s">
        <v>261</v>
      </c>
      <c r="J34" s="1156" t="s">
        <v>262</v>
      </c>
      <c r="K34" s="2300"/>
      <c r="L34" s="2300"/>
      <c r="M34" s="2300"/>
      <c r="N34" s="2300"/>
      <c r="O34" s="2300"/>
      <c r="P34" s="2300"/>
      <c r="Q34" s="2300"/>
      <c r="R34" s="2300"/>
      <c r="S34" s="2300"/>
      <c r="T34" s="2300"/>
      <c r="U34" s="2300"/>
      <c r="V34" s="2300"/>
      <c r="W34" s="2300"/>
      <c r="X34" s="2300"/>
      <c r="Y34" s="2300"/>
      <c r="Z34" s="2301"/>
      <c r="AA34" s="216"/>
    </row>
    <row r="35" spans="1:27" ht="26.25" customHeight="1" thickBot="1">
      <c r="A35" s="218"/>
      <c r="B35" s="2302"/>
      <c r="C35" s="2303"/>
      <c r="D35" s="2303"/>
      <c r="E35" s="2303"/>
      <c r="F35" s="2304"/>
      <c r="G35" s="2305"/>
      <c r="H35" s="2305"/>
      <c r="I35" s="2305"/>
      <c r="J35" s="2302"/>
      <c r="K35" s="2303"/>
      <c r="L35" s="2303"/>
      <c r="M35" s="2303"/>
      <c r="N35" s="2303"/>
      <c r="O35" s="2303"/>
      <c r="P35" s="2303"/>
      <c r="Q35" s="2303"/>
      <c r="R35" s="2303"/>
      <c r="S35" s="2303"/>
      <c r="T35" s="2303"/>
      <c r="U35" s="2303"/>
      <c r="V35" s="2303"/>
      <c r="W35" s="2303"/>
      <c r="X35" s="2303"/>
      <c r="Y35" s="2303"/>
      <c r="Z35" s="2304"/>
      <c r="AA35" s="216"/>
    </row>
    <row r="36" spans="1:27" ht="42" customHeight="1">
      <c r="A36" s="218"/>
      <c r="B36" s="1148" t="s">
        <v>410</v>
      </c>
      <c r="C36" s="2306"/>
      <c r="D36" s="2306"/>
      <c r="E36" s="2306"/>
      <c r="F36" s="2307"/>
      <c r="G36" s="228">
        <v>1.0065</v>
      </c>
      <c r="H36" s="225">
        <v>1</v>
      </c>
      <c r="I36" s="227">
        <f>+G36/H36</f>
        <v>1.0065</v>
      </c>
      <c r="J36" s="1175" t="s">
        <v>451</v>
      </c>
      <c r="K36" s="2308"/>
      <c r="L36" s="2308"/>
      <c r="M36" s="2308"/>
      <c r="N36" s="2308"/>
      <c r="O36" s="2308"/>
      <c r="P36" s="2308"/>
      <c r="Q36" s="2308"/>
      <c r="R36" s="2308"/>
      <c r="S36" s="2308"/>
      <c r="T36" s="2308"/>
      <c r="U36" s="2308"/>
      <c r="V36" s="2308"/>
      <c r="W36" s="2308"/>
      <c r="X36" s="2308"/>
      <c r="Y36" s="2308"/>
      <c r="Z36" s="2309"/>
      <c r="AA36" s="216"/>
    </row>
    <row r="37" spans="1:27" ht="51.75" customHeight="1">
      <c r="A37" s="218"/>
      <c r="B37" s="1148" t="s">
        <v>413</v>
      </c>
      <c r="C37" s="2306"/>
      <c r="D37" s="2306"/>
      <c r="E37" s="2306"/>
      <c r="F37" s="2307"/>
      <c r="G37" s="225"/>
      <c r="H37" s="225">
        <v>1</v>
      </c>
      <c r="I37" s="224">
        <f>+G37/H37</f>
        <v>0</v>
      </c>
      <c r="J37" s="1151"/>
      <c r="K37" s="2310"/>
      <c r="L37" s="2310"/>
      <c r="M37" s="2310"/>
      <c r="N37" s="2310"/>
      <c r="O37" s="2310"/>
      <c r="P37" s="2310"/>
      <c r="Q37" s="2310"/>
      <c r="R37" s="2310"/>
      <c r="S37" s="2310"/>
      <c r="T37" s="2310"/>
      <c r="U37" s="2310"/>
      <c r="V37" s="2310"/>
      <c r="W37" s="2310"/>
      <c r="X37" s="2310"/>
      <c r="Y37" s="2310"/>
      <c r="Z37" s="2311"/>
      <c r="AA37" s="216"/>
    </row>
    <row r="38" spans="1:27" ht="47.25" customHeight="1">
      <c r="A38" s="218"/>
      <c r="B38" s="1148" t="s">
        <v>414</v>
      </c>
      <c r="C38" s="2306"/>
      <c r="D38" s="2306"/>
      <c r="E38" s="2306"/>
      <c r="F38" s="2307"/>
      <c r="G38" s="226"/>
      <c r="H38" s="225">
        <v>1</v>
      </c>
      <c r="I38" s="224">
        <f>+G38/H38</f>
        <v>0</v>
      </c>
      <c r="J38" s="1151"/>
      <c r="K38" s="2310"/>
      <c r="L38" s="2310"/>
      <c r="M38" s="2310"/>
      <c r="N38" s="2310"/>
      <c r="O38" s="2310"/>
      <c r="P38" s="2310"/>
      <c r="Q38" s="2310"/>
      <c r="R38" s="2310"/>
      <c r="S38" s="2310"/>
      <c r="T38" s="2310"/>
      <c r="U38" s="2310"/>
      <c r="V38" s="2310"/>
      <c r="W38" s="2310"/>
      <c r="X38" s="2310"/>
      <c r="Y38" s="2310"/>
      <c r="Z38" s="2311"/>
      <c r="AA38" s="216"/>
    </row>
    <row r="39" spans="1:27" ht="79.5" customHeight="1" thickBot="1">
      <c r="A39" s="218"/>
      <c r="B39" s="1148" t="s">
        <v>415</v>
      </c>
      <c r="C39" s="2306"/>
      <c r="D39" s="2306"/>
      <c r="E39" s="2306"/>
      <c r="F39" s="2307"/>
      <c r="G39" s="226"/>
      <c r="H39" s="225">
        <v>1</v>
      </c>
      <c r="I39" s="224">
        <f>+G39/H39</f>
        <v>0</v>
      </c>
      <c r="J39" s="1152"/>
      <c r="K39" s="2312"/>
      <c r="L39" s="2312"/>
      <c r="M39" s="2312"/>
      <c r="N39" s="2312"/>
      <c r="O39" s="2312"/>
      <c r="P39" s="2312"/>
      <c r="Q39" s="2312"/>
      <c r="R39" s="2312"/>
      <c r="S39" s="2312"/>
      <c r="T39" s="2312"/>
      <c r="U39" s="2312"/>
      <c r="V39" s="2312"/>
      <c r="W39" s="2312"/>
      <c r="X39" s="2312"/>
      <c r="Y39" s="2312"/>
      <c r="Z39" s="2313"/>
      <c r="AA39" s="216"/>
    </row>
    <row r="40" spans="1:27" ht="15.75" customHeight="1" thickBot="1">
      <c r="A40" s="218"/>
      <c r="B40" s="1149" t="s">
        <v>265</v>
      </c>
      <c r="C40" s="2314"/>
      <c r="D40" s="2314"/>
      <c r="E40" s="2314"/>
      <c r="F40" s="2315"/>
      <c r="G40" s="223"/>
      <c r="H40" s="223"/>
      <c r="I40" s="222"/>
      <c r="J40" s="1153"/>
      <c r="K40" s="2314"/>
      <c r="L40" s="2314"/>
      <c r="M40" s="2314"/>
      <c r="N40" s="2314"/>
      <c r="O40" s="2314"/>
      <c r="P40" s="2314"/>
      <c r="Q40" s="2314"/>
      <c r="R40" s="2314"/>
      <c r="S40" s="2314"/>
      <c r="T40" s="2314"/>
      <c r="U40" s="2314"/>
      <c r="V40" s="2314"/>
      <c r="W40" s="2314"/>
      <c r="X40" s="2314"/>
      <c r="Y40" s="2314"/>
      <c r="Z40" s="2315"/>
      <c r="AA40" s="216"/>
    </row>
    <row r="41" spans="1:27" ht="5.25" customHeight="1">
      <c r="A41" s="218"/>
      <c r="B41" s="219"/>
      <c r="C41" s="219"/>
      <c r="D41" s="219"/>
      <c r="E41" s="219"/>
      <c r="F41" s="219"/>
      <c r="G41" s="221"/>
      <c r="H41" s="221"/>
      <c r="I41" s="220"/>
      <c r="J41" s="219"/>
      <c r="K41" s="219"/>
      <c r="L41" s="219"/>
      <c r="M41" s="219"/>
      <c r="N41" s="219"/>
      <c r="O41" s="219"/>
      <c r="P41" s="219"/>
      <c r="Q41" s="219"/>
      <c r="R41" s="219"/>
      <c r="S41" s="219"/>
      <c r="T41" s="219"/>
      <c r="U41" s="219"/>
      <c r="V41" s="219"/>
      <c r="W41" s="219"/>
      <c r="X41" s="219"/>
      <c r="Y41" s="219"/>
      <c r="Z41" s="219"/>
      <c r="AA41" s="216"/>
    </row>
    <row r="42" spans="1:27" ht="7.9" customHeight="1" thickBot="1">
      <c r="A42" s="218"/>
      <c r="B42" s="219"/>
      <c r="C42" s="219"/>
      <c r="D42" s="219"/>
      <c r="E42" s="219"/>
      <c r="F42" s="219"/>
      <c r="G42" s="221"/>
      <c r="H42" s="221"/>
      <c r="I42" s="220"/>
      <c r="J42" s="219"/>
      <c r="K42" s="219"/>
      <c r="L42" s="219"/>
      <c r="M42" s="219"/>
      <c r="N42" s="219"/>
      <c r="O42" s="219"/>
      <c r="P42" s="219"/>
      <c r="Q42" s="219"/>
      <c r="R42" s="219"/>
      <c r="S42" s="219"/>
      <c r="T42" s="219"/>
      <c r="U42" s="219"/>
      <c r="V42" s="219"/>
      <c r="W42" s="219"/>
      <c r="X42" s="219"/>
      <c r="Y42" s="219"/>
      <c r="Z42" s="219"/>
      <c r="AA42" s="216"/>
    </row>
    <row r="43" spans="1:27" ht="14.25" customHeight="1">
      <c r="A43" s="218"/>
      <c r="B43" s="1156" t="s">
        <v>266</v>
      </c>
      <c r="C43" s="2300"/>
      <c r="D43" s="2300"/>
      <c r="E43" s="2300"/>
      <c r="F43" s="2300"/>
      <c r="G43" s="2300"/>
      <c r="H43" s="2300"/>
      <c r="I43" s="2300"/>
      <c r="J43" s="2300"/>
      <c r="K43" s="2300"/>
      <c r="L43" s="2300"/>
      <c r="M43" s="2300"/>
      <c r="N43" s="2300"/>
      <c r="O43" s="2300"/>
      <c r="P43" s="2300"/>
      <c r="Q43" s="2300"/>
      <c r="R43" s="2300"/>
      <c r="S43" s="2300"/>
      <c r="T43" s="2300"/>
      <c r="U43" s="2300"/>
      <c r="V43" s="2300"/>
      <c r="W43" s="2300"/>
      <c r="X43" s="2300"/>
      <c r="Y43" s="2300"/>
      <c r="Z43" s="2301"/>
      <c r="AA43" s="216"/>
    </row>
    <row r="44" spans="1:27" ht="3" customHeight="1" thickBot="1">
      <c r="A44" s="217"/>
      <c r="B44" s="2316"/>
      <c r="C44" s="2317"/>
      <c r="D44" s="2317"/>
      <c r="E44" s="2317"/>
      <c r="F44" s="2317"/>
      <c r="G44" s="2317"/>
      <c r="H44" s="2317"/>
      <c r="I44" s="2317"/>
      <c r="J44" s="2317"/>
      <c r="K44" s="2317"/>
      <c r="L44" s="2317"/>
      <c r="M44" s="2317"/>
      <c r="N44" s="2317"/>
      <c r="O44" s="2317"/>
      <c r="P44" s="2317"/>
      <c r="Q44" s="2317"/>
      <c r="R44" s="2317"/>
      <c r="S44" s="2317"/>
      <c r="T44" s="2317"/>
      <c r="U44" s="2317"/>
      <c r="V44" s="2317"/>
      <c r="W44" s="2317"/>
      <c r="X44" s="2317"/>
      <c r="Y44" s="2317"/>
      <c r="Z44" s="2318"/>
      <c r="AA44" s="216"/>
    </row>
    <row r="45" spans="1:27" ht="14.25" customHeight="1">
      <c r="A45" s="217"/>
      <c r="B45" s="1157" t="s">
        <v>452</v>
      </c>
      <c r="C45" s="2300"/>
      <c r="D45" s="2300"/>
      <c r="E45" s="2300"/>
      <c r="F45" s="2300"/>
      <c r="G45" s="2300"/>
      <c r="H45" s="2300"/>
      <c r="I45" s="2300"/>
      <c r="J45" s="2300"/>
      <c r="K45" s="2300"/>
      <c r="L45" s="2300"/>
      <c r="M45" s="2300"/>
      <c r="N45" s="2300"/>
      <c r="O45" s="2300"/>
      <c r="P45" s="2300"/>
      <c r="Q45" s="2300"/>
      <c r="R45" s="2300"/>
      <c r="S45" s="2300"/>
      <c r="T45" s="2300"/>
      <c r="U45" s="2300"/>
      <c r="V45" s="2300"/>
      <c r="W45" s="2300"/>
      <c r="X45" s="2300"/>
      <c r="Y45" s="2300"/>
      <c r="Z45" s="2301"/>
      <c r="AA45" s="216"/>
    </row>
    <row r="46" spans="1:27" ht="14.25" customHeight="1">
      <c r="A46" s="217"/>
      <c r="B46" s="2316"/>
      <c r="C46" s="2319"/>
      <c r="D46" s="2319"/>
      <c r="E46" s="2319"/>
      <c r="F46" s="2319"/>
      <c r="G46" s="2319"/>
      <c r="H46" s="2319"/>
      <c r="I46" s="2319"/>
      <c r="J46" s="2319"/>
      <c r="K46" s="2319"/>
      <c r="L46" s="2319"/>
      <c r="M46" s="2319"/>
      <c r="N46" s="2319"/>
      <c r="O46" s="2319"/>
      <c r="P46" s="2319"/>
      <c r="Q46" s="2319"/>
      <c r="R46" s="2319"/>
      <c r="S46" s="2319"/>
      <c r="T46" s="2319"/>
      <c r="U46" s="2319"/>
      <c r="V46" s="2319"/>
      <c r="W46" s="2319"/>
      <c r="X46" s="2319"/>
      <c r="Y46" s="2319"/>
      <c r="Z46" s="2318"/>
      <c r="AA46" s="216"/>
    </row>
    <row r="47" spans="1:27" ht="14.25" customHeight="1">
      <c r="A47" s="217"/>
      <c r="B47" s="2316"/>
      <c r="C47" s="2319"/>
      <c r="D47" s="2319"/>
      <c r="E47" s="2319"/>
      <c r="F47" s="2319"/>
      <c r="G47" s="2319"/>
      <c r="H47" s="2319"/>
      <c r="I47" s="2319"/>
      <c r="J47" s="2319"/>
      <c r="K47" s="2319"/>
      <c r="L47" s="2319"/>
      <c r="M47" s="2319"/>
      <c r="N47" s="2319"/>
      <c r="O47" s="2319"/>
      <c r="P47" s="2319"/>
      <c r="Q47" s="2319"/>
      <c r="R47" s="2319"/>
      <c r="S47" s="2319"/>
      <c r="T47" s="2319"/>
      <c r="U47" s="2319"/>
      <c r="V47" s="2319"/>
      <c r="W47" s="2319"/>
      <c r="X47" s="2319"/>
      <c r="Y47" s="2319"/>
      <c r="Z47" s="2318"/>
      <c r="AA47" s="216"/>
    </row>
    <row r="48" spans="1:27" ht="14.25" customHeight="1">
      <c r="A48" s="217"/>
      <c r="B48" s="2316"/>
      <c r="C48" s="2319"/>
      <c r="D48" s="2319"/>
      <c r="E48" s="2319"/>
      <c r="F48" s="2319"/>
      <c r="G48" s="2319"/>
      <c r="H48" s="2319"/>
      <c r="I48" s="2319"/>
      <c r="J48" s="2319"/>
      <c r="K48" s="2319"/>
      <c r="L48" s="2319"/>
      <c r="M48" s="2319"/>
      <c r="N48" s="2319"/>
      <c r="O48" s="2319"/>
      <c r="P48" s="2319"/>
      <c r="Q48" s="2319"/>
      <c r="R48" s="2319"/>
      <c r="S48" s="2319"/>
      <c r="T48" s="2319"/>
      <c r="U48" s="2319"/>
      <c r="V48" s="2319"/>
      <c r="W48" s="2319"/>
      <c r="X48" s="2319"/>
      <c r="Y48" s="2319"/>
      <c r="Z48" s="2318"/>
      <c r="AA48" s="216"/>
    </row>
    <row r="49" spans="1:27" ht="14.25" customHeight="1">
      <c r="A49" s="217"/>
      <c r="B49" s="2316"/>
      <c r="C49" s="2319"/>
      <c r="D49" s="2319"/>
      <c r="E49" s="2319"/>
      <c r="F49" s="2319"/>
      <c r="G49" s="2319"/>
      <c r="H49" s="2319"/>
      <c r="I49" s="2319"/>
      <c r="J49" s="2319"/>
      <c r="K49" s="2319"/>
      <c r="L49" s="2319"/>
      <c r="M49" s="2319"/>
      <c r="N49" s="2319"/>
      <c r="O49" s="2319"/>
      <c r="P49" s="2319"/>
      <c r="Q49" s="2319"/>
      <c r="R49" s="2319"/>
      <c r="S49" s="2319"/>
      <c r="T49" s="2319"/>
      <c r="U49" s="2319"/>
      <c r="V49" s="2319"/>
      <c r="W49" s="2319"/>
      <c r="X49" s="2319"/>
      <c r="Y49" s="2319"/>
      <c r="Z49" s="2318"/>
      <c r="AA49" s="216"/>
    </row>
    <row r="50" spans="1:27" ht="14.25" customHeight="1">
      <c r="A50" s="217"/>
      <c r="B50" s="2316"/>
      <c r="C50" s="2319"/>
      <c r="D50" s="2319"/>
      <c r="E50" s="2319"/>
      <c r="F50" s="2319"/>
      <c r="G50" s="2319"/>
      <c r="H50" s="2319"/>
      <c r="I50" s="2319"/>
      <c r="J50" s="2319"/>
      <c r="K50" s="2319"/>
      <c r="L50" s="2319"/>
      <c r="M50" s="2319"/>
      <c r="N50" s="2319"/>
      <c r="O50" s="2319"/>
      <c r="P50" s="2319"/>
      <c r="Q50" s="2319"/>
      <c r="R50" s="2319"/>
      <c r="S50" s="2319"/>
      <c r="T50" s="2319"/>
      <c r="U50" s="2319"/>
      <c r="V50" s="2319"/>
      <c r="W50" s="2319"/>
      <c r="X50" s="2319"/>
      <c r="Y50" s="2319"/>
      <c r="Z50" s="2318"/>
      <c r="AA50" s="216"/>
    </row>
    <row r="51" spans="1:27" ht="99" customHeight="1" thickBot="1">
      <c r="A51" s="217"/>
      <c r="B51" s="2302"/>
      <c r="C51" s="2303"/>
      <c r="D51" s="2303"/>
      <c r="E51" s="2303"/>
      <c r="F51" s="2303"/>
      <c r="G51" s="2303"/>
      <c r="H51" s="2303"/>
      <c r="I51" s="2303"/>
      <c r="J51" s="2303"/>
      <c r="K51" s="2303"/>
      <c r="L51" s="2303"/>
      <c r="M51" s="2303"/>
      <c r="N51" s="2303"/>
      <c r="O51" s="2303"/>
      <c r="P51" s="2303"/>
      <c r="Q51" s="2303"/>
      <c r="R51" s="2303"/>
      <c r="S51" s="2303"/>
      <c r="T51" s="2303"/>
      <c r="U51" s="2303"/>
      <c r="V51" s="2303"/>
      <c r="W51" s="2303"/>
      <c r="X51" s="2303"/>
      <c r="Y51" s="2303"/>
      <c r="Z51" s="2304"/>
      <c r="AA51" s="216"/>
    </row>
    <row r="52" spans="1:27" ht="7.9" customHeight="1">
      <c r="A52" s="21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14"/>
    </row>
    <row r="53" spans="1:27" ht="14.25" customHeight="1" thickBot="1">
      <c r="A53" s="213"/>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1"/>
    </row>
    <row r="54" spans="1:27" ht="14.25" customHeight="1">
      <c r="A54" s="208"/>
      <c r="B54" s="1150" t="s">
        <v>258</v>
      </c>
      <c r="C54" s="2300"/>
      <c r="D54" s="2300"/>
      <c r="E54" s="2300"/>
      <c r="F54" s="2301"/>
      <c r="G54" s="1150" t="s">
        <v>288</v>
      </c>
      <c r="H54" s="2301"/>
      <c r="I54" s="1150" t="s">
        <v>268</v>
      </c>
      <c r="J54" s="2300"/>
      <c r="K54" s="2300"/>
      <c r="L54" s="2301"/>
      <c r="M54" s="1150" t="s">
        <v>269</v>
      </c>
      <c r="N54" s="2300"/>
      <c r="O54" s="2300"/>
      <c r="P54" s="2300"/>
      <c r="Q54" s="2300"/>
      <c r="R54" s="2300"/>
      <c r="S54" s="2300"/>
      <c r="T54" s="2301"/>
      <c r="U54" s="1158" t="s">
        <v>270</v>
      </c>
      <c r="V54" s="2300"/>
      <c r="W54" s="2300"/>
      <c r="X54" s="2300"/>
      <c r="Y54" s="2300"/>
      <c r="Z54" s="2301"/>
      <c r="AA54" s="209"/>
    </row>
    <row r="55" spans="1:27" ht="9.6" customHeight="1">
      <c r="A55" s="210"/>
      <c r="B55" s="2316"/>
      <c r="C55" s="2319"/>
      <c r="D55" s="2319"/>
      <c r="E55" s="2319"/>
      <c r="F55" s="2318"/>
      <c r="G55" s="2316"/>
      <c r="H55" s="2318"/>
      <c r="I55" s="2316"/>
      <c r="J55" s="2319"/>
      <c r="K55" s="2319"/>
      <c r="L55" s="2318"/>
      <c r="M55" s="2316"/>
      <c r="N55" s="2319"/>
      <c r="O55" s="2319"/>
      <c r="P55" s="2319"/>
      <c r="Q55" s="2319"/>
      <c r="R55" s="2319"/>
      <c r="S55" s="2319"/>
      <c r="T55" s="2318"/>
      <c r="U55" s="2317"/>
      <c r="V55" s="2319"/>
      <c r="W55" s="2319"/>
      <c r="X55" s="2319"/>
      <c r="Y55" s="2319"/>
      <c r="Z55" s="2318"/>
      <c r="AA55" s="209"/>
    </row>
    <row r="56" spans="1:27" ht="13.9" hidden="1" customHeight="1">
      <c r="A56" s="210"/>
      <c r="B56" s="2316"/>
      <c r="C56" s="2317"/>
      <c r="D56" s="2317"/>
      <c r="E56" s="2317"/>
      <c r="F56" s="2318"/>
      <c r="G56" s="2316"/>
      <c r="H56" s="2318"/>
      <c r="I56" s="2316"/>
      <c r="J56" s="2317"/>
      <c r="K56" s="2317"/>
      <c r="L56" s="2318"/>
      <c r="M56" s="2302"/>
      <c r="N56" s="2303"/>
      <c r="O56" s="2303"/>
      <c r="P56" s="2303"/>
      <c r="Q56" s="2303"/>
      <c r="R56" s="2303"/>
      <c r="S56" s="2303"/>
      <c r="T56" s="2304"/>
      <c r="U56" s="2303"/>
      <c r="V56" s="2303"/>
      <c r="W56" s="2303"/>
      <c r="X56" s="2303"/>
      <c r="Y56" s="2303"/>
      <c r="Z56" s="2304"/>
      <c r="AA56" s="209"/>
    </row>
    <row r="57" spans="1:27" ht="42.75" customHeight="1">
      <c r="A57" s="208"/>
      <c r="B57" s="1160" t="s">
        <v>410</v>
      </c>
      <c r="C57" s="2306"/>
      <c r="D57" s="2306"/>
      <c r="E57" s="2306"/>
      <c r="F57" s="2320"/>
      <c r="G57" s="1155">
        <v>0.98</v>
      </c>
      <c r="H57" s="2320"/>
      <c r="I57" s="1155">
        <f>I36</f>
        <v>1.0065</v>
      </c>
      <c r="J57" s="2306"/>
      <c r="K57" s="2306"/>
      <c r="L57" s="2320"/>
      <c r="M57" s="1159" t="s">
        <v>453</v>
      </c>
      <c r="N57" s="2306"/>
      <c r="O57" s="2306"/>
      <c r="P57" s="2306"/>
      <c r="Q57" s="2306"/>
      <c r="R57" s="2306"/>
      <c r="S57" s="2306"/>
      <c r="T57" s="2320"/>
      <c r="U57" s="1154" t="s">
        <v>454</v>
      </c>
      <c r="V57" s="2321"/>
      <c r="W57" s="2321"/>
      <c r="X57" s="2321"/>
      <c r="Y57" s="2321"/>
      <c r="Z57" s="2322"/>
      <c r="AA57" s="207"/>
    </row>
    <row r="58" spans="1:27" ht="22.5" customHeight="1">
      <c r="A58" s="208"/>
      <c r="B58" s="1164" t="s">
        <v>413</v>
      </c>
      <c r="C58" s="2312"/>
      <c r="D58" s="2312"/>
      <c r="E58" s="2312"/>
      <c r="F58" s="2323"/>
      <c r="G58" s="1155"/>
      <c r="H58" s="2320"/>
      <c r="I58" s="1155">
        <f>I37</f>
        <v>0</v>
      </c>
      <c r="J58" s="2306"/>
      <c r="K58" s="2306"/>
      <c r="L58" s="2320"/>
      <c r="M58" s="1159"/>
      <c r="N58" s="2306"/>
      <c r="O58" s="2306"/>
      <c r="P58" s="2306"/>
      <c r="Q58" s="2306"/>
      <c r="R58" s="2306"/>
      <c r="S58" s="2306"/>
      <c r="T58" s="2320"/>
      <c r="U58" s="1154"/>
      <c r="V58" s="2321"/>
      <c r="W58" s="2321"/>
      <c r="X58" s="2321"/>
      <c r="Y58" s="2321"/>
      <c r="Z58" s="2322"/>
      <c r="AA58" s="207"/>
    </row>
    <row r="59" spans="1:27" ht="31.5" customHeight="1">
      <c r="A59" s="208"/>
      <c r="B59" s="1164" t="s">
        <v>414</v>
      </c>
      <c r="C59" s="2312"/>
      <c r="D59" s="2312"/>
      <c r="E59" s="2312"/>
      <c r="F59" s="2323"/>
      <c r="G59" s="1155"/>
      <c r="H59" s="2320"/>
      <c r="I59" s="1155">
        <f>I38</f>
        <v>0</v>
      </c>
      <c r="J59" s="2306"/>
      <c r="K59" s="2306"/>
      <c r="L59" s="2320"/>
      <c r="M59" s="1159"/>
      <c r="N59" s="2306"/>
      <c r="O59" s="2306"/>
      <c r="P59" s="2306"/>
      <c r="Q59" s="2306"/>
      <c r="R59" s="2306"/>
      <c r="S59" s="2306"/>
      <c r="T59" s="2320"/>
      <c r="U59" s="1154"/>
      <c r="V59" s="2321"/>
      <c r="W59" s="2321"/>
      <c r="X59" s="2321"/>
      <c r="Y59" s="2321"/>
      <c r="Z59" s="2322"/>
      <c r="AA59" s="207"/>
    </row>
    <row r="60" spans="1:27" ht="52.5" customHeight="1">
      <c r="A60" s="208"/>
      <c r="B60" s="1164" t="s">
        <v>415</v>
      </c>
      <c r="C60" s="2312"/>
      <c r="D60" s="2312"/>
      <c r="E60" s="2312"/>
      <c r="F60" s="2323"/>
      <c r="G60" s="1155"/>
      <c r="H60" s="2320"/>
      <c r="I60" s="1155">
        <f>I39</f>
        <v>0</v>
      </c>
      <c r="J60" s="2306"/>
      <c r="K60" s="2306"/>
      <c r="L60" s="2320"/>
      <c r="M60" s="1159"/>
      <c r="N60" s="2306"/>
      <c r="O60" s="2306"/>
      <c r="P60" s="2306"/>
      <c r="Q60" s="2306"/>
      <c r="R60" s="2306"/>
      <c r="S60" s="2306"/>
      <c r="T60" s="2320"/>
      <c r="U60" s="1161"/>
      <c r="V60" s="1162"/>
      <c r="W60" s="1162"/>
      <c r="X60" s="1162"/>
      <c r="Y60" s="1162"/>
      <c r="Z60" s="1163"/>
      <c r="AA60" s="207"/>
    </row>
    <row r="61" spans="1:27" ht="15.75" customHeight="1" thickBot="1">
      <c r="A61" s="208"/>
      <c r="B61" s="1172"/>
      <c r="C61" s="2324"/>
      <c r="D61" s="2324"/>
      <c r="E61" s="2324"/>
      <c r="F61" s="2325"/>
      <c r="G61" s="1155"/>
      <c r="H61" s="2320"/>
      <c r="I61" s="1173"/>
      <c r="J61" s="2324"/>
      <c r="K61" s="2324"/>
      <c r="L61" s="2325"/>
      <c r="M61" s="1173"/>
      <c r="N61" s="2324"/>
      <c r="O61" s="2324"/>
      <c r="P61" s="2324"/>
      <c r="Q61" s="2324"/>
      <c r="R61" s="2324"/>
      <c r="S61" s="2324"/>
      <c r="T61" s="2325"/>
      <c r="U61" s="1173"/>
      <c r="V61" s="2324"/>
      <c r="W61" s="2324"/>
      <c r="X61" s="2324"/>
      <c r="Y61" s="2324"/>
      <c r="Z61" s="2326"/>
      <c r="AA61" s="207"/>
    </row>
    <row r="62" spans="1:27" ht="14.25" customHeight="1">
      <c r="A62" s="206"/>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4"/>
    </row>
    <row r="63" spans="1:27" ht="14.25" customHeight="1">
      <c r="A63" s="202"/>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2"/>
    </row>
    <row r="64" spans="1:27" ht="14.25" customHeight="1">
      <c r="A64" s="202"/>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2"/>
    </row>
    <row r="65" spans="1:27" ht="14.25" customHeight="1">
      <c r="A65" s="202"/>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2"/>
    </row>
    <row r="66" spans="1:27" ht="14.25" customHeight="1">
      <c r="A66" s="202"/>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2"/>
    </row>
    <row r="67" spans="1:27" ht="14.25" customHeight="1">
      <c r="A67" s="202"/>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2"/>
    </row>
    <row r="68" spans="1:27" ht="14.25" customHeight="1">
      <c r="A68" s="202"/>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2"/>
    </row>
    <row r="69" spans="1:27" ht="14.25" customHeight="1">
      <c r="A69" s="202"/>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2"/>
    </row>
    <row r="70" spans="1:27" ht="14.25" customHeight="1">
      <c r="A70" s="202"/>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2"/>
    </row>
    <row r="71" spans="1:27" ht="14.25" customHeight="1">
      <c r="A71" s="202"/>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2"/>
    </row>
    <row r="72" spans="1:27" ht="14.25" customHeight="1">
      <c r="A72" s="202"/>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2"/>
    </row>
    <row r="73" spans="1:27" ht="14.25" customHeight="1">
      <c r="A73" s="202"/>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2"/>
    </row>
    <row r="74" spans="1:27" ht="14.25" customHeight="1">
      <c r="A74" s="202"/>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2"/>
    </row>
    <row r="75" spans="1:27" ht="14.25" customHeight="1">
      <c r="A75" s="202"/>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2"/>
    </row>
    <row r="76" spans="1:27" ht="14.25" customHeight="1">
      <c r="A76" s="202"/>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2"/>
    </row>
    <row r="77" spans="1:27" ht="14.25" customHeight="1">
      <c r="A77" s="202"/>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2"/>
    </row>
    <row r="78" spans="1:27" ht="14.25" customHeight="1">
      <c r="A78" s="202"/>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2"/>
    </row>
    <row r="79" spans="1:27" ht="14.25" customHeight="1">
      <c r="A79" s="202"/>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2"/>
    </row>
    <row r="80" spans="1:27" ht="14.25" customHeight="1">
      <c r="A80" s="202"/>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2"/>
    </row>
    <row r="81" spans="1:27" ht="14.25" customHeight="1">
      <c r="A81" s="202"/>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2"/>
    </row>
    <row r="82" spans="1:27" ht="14.25" customHeight="1">
      <c r="A82" s="202"/>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2"/>
    </row>
    <row r="83" spans="1:27" ht="14.25" customHeight="1">
      <c r="A83" s="202"/>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2"/>
    </row>
    <row r="84" spans="1:27" ht="14.25" customHeight="1">
      <c r="A84" s="202"/>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2"/>
    </row>
    <row r="85" spans="1:27" ht="14.25" customHeight="1">
      <c r="A85" s="202"/>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2"/>
    </row>
    <row r="86" spans="1:27" ht="14.25" customHeight="1">
      <c r="A86" s="202"/>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2"/>
    </row>
    <row r="87" spans="1:27" ht="14.25" customHeight="1">
      <c r="A87" s="202"/>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2"/>
    </row>
    <row r="88" spans="1:27" ht="14.25" customHeight="1">
      <c r="A88" s="202"/>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2"/>
    </row>
    <row r="89" spans="1:27" ht="14.25" customHeight="1">
      <c r="A89" s="202"/>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2"/>
    </row>
    <row r="90" spans="1:27" ht="14.25" customHeight="1">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row>
    <row r="91" spans="1:27" ht="14.25" customHeight="1">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row>
    <row r="92" spans="1:27" ht="14.25" customHeight="1">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row>
    <row r="93" spans="1:27" ht="14.25" customHeight="1">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row>
    <row r="94" spans="1:27" ht="14.25" customHeight="1">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row>
    <row r="95" spans="1:27" ht="14.25" customHeight="1">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row>
    <row r="96" spans="1:27" ht="14.25" customHeight="1">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row>
    <row r="97" spans="1:27" ht="14.25" customHeight="1">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row>
    <row r="98" spans="1:27" ht="14.25" customHeight="1">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row>
    <row r="99" spans="1:27"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row>
    <row r="100" spans="1:27"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row>
    <row r="101" spans="1:27" ht="6"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row>
    <row r="102" spans="1:27" ht="14.2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row>
    <row r="103" spans="1:27" ht="14.25" customHeight="1">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row>
    <row r="104" spans="1:27" ht="14.25" customHeight="1">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row>
    <row r="105" spans="1:27" ht="14.25" customHeight="1">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row>
    <row r="106" spans="1:27" ht="14.25" customHeight="1">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row>
    <row r="107" spans="1:27" ht="14.25" customHeight="1">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row>
    <row r="108" spans="1:27" ht="14.25" customHeight="1">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row>
    <row r="109" spans="1:27" ht="14.25" customHeight="1">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row>
    <row r="110" spans="1:27" ht="14.25" customHeight="1">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row>
    <row r="111" spans="1:27" ht="14.25" customHeight="1">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row>
    <row r="112" spans="1:27" ht="14.25" customHeight="1">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row>
    <row r="113" spans="1:27" ht="14.25" customHeight="1">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row>
    <row r="114" spans="1:27" ht="14.25" customHeight="1">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row>
    <row r="115" spans="1:27" ht="14.25" customHeight="1">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row>
    <row r="116" spans="1:27" ht="14.25" customHeight="1">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row>
    <row r="117" spans="1:27" ht="14.25" customHeight="1">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row>
    <row r="118" spans="1:27" ht="14.25" customHeight="1">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row>
    <row r="119" spans="1:27" ht="14.25" customHeight="1">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row>
    <row r="120" spans="1:27" ht="14.25" customHeight="1">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row>
    <row r="121" spans="1:27" ht="14.25" customHeight="1">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row>
    <row r="122" spans="1:27" ht="14.25" customHeight="1">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row>
    <row r="123" spans="1:27" ht="14.25" customHeight="1">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row>
    <row r="124" spans="1:27" ht="14.25" customHeight="1">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row>
    <row r="125" spans="1:27" ht="14.25" customHeight="1">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row>
    <row r="126" spans="1:27" ht="14.25" customHeight="1">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row>
    <row r="127" spans="1:27" ht="14.25" customHeight="1">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row>
    <row r="128" spans="1:27" ht="14.25" customHeight="1">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row>
    <row r="129" spans="1:27" ht="14.25" customHeight="1">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row>
    <row r="130" spans="1:27" ht="14.25" customHeight="1">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row>
    <row r="131" spans="1:27" ht="14.25" customHeight="1">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row>
    <row r="132" spans="1:27" ht="14.25" customHeight="1">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row>
    <row r="133" spans="1:27" ht="14.25" customHeight="1">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row>
    <row r="134" spans="1:27" ht="14.25" customHeight="1">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row>
    <row r="135" spans="1:27" ht="14.25"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row>
    <row r="136" spans="1:27" ht="14.25" customHeight="1">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row>
    <row r="137" spans="1:27" ht="14.25" customHeight="1">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row>
    <row r="138" spans="1:27" ht="14.25" customHeight="1">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row>
    <row r="139" spans="1:27" ht="14.25" customHeight="1">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row>
    <row r="140" spans="1:27" ht="14.25"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row>
    <row r="141" spans="1:27" ht="14.25"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row>
    <row r="142" spans="1:27" ht="14.25"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row>
    <row r="143" spans="1:27" ht="14.25"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row>
    <row r="144" spans="1:27" ht="14.25"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row>
    <row r="145" spans="1:27" ht="14.25"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row>
    <row r="146" spans="1:27" ht="14.25"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row>
    <row r="147" spans="1:27" ht="14.25"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row>
    <row r="148" spans="1:27" ht="14.25"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row>
    <row r="149" spans="1:27" ht="14.25"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row>
    <row r="150" spans="1:27" ht="14.25"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row>
    <row r="151" spans="1:27" ht="14.25"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row>
    <row r="152" spans="1:27" ht="14.25"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row>
    <row r="153" spans="1:27" ht="14.25"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row>
    <row r="154" spans="1:27" ht="14.25"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row>
    <row r="155" spans="1:27" ht="14.25"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row>
    <row r="156" spans="1:27" ht="14.25"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row>
    <row r="157" spans="1:27" ht="14.25"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row>
    <row r="158" spans="1:27" ht="14.25"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row>
    <row r="159" spans="1:27" ht="14.25"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row>
    <row r="160" spans="1:27" ht="14.25"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row>
    <row r="161" spans="1:27" ht="14.25"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row>
    <row r="162" spans="1:27" ht="14.25"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row>
    <row r="163" spans="1:27" ht="14.25"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row>
    <row r="164" spans="1:27" ht="14.25"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row>
    <row r="165" spans="1:27" ht="14.25"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row>
    <row r="166" spans="1:27" ht="14.25"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row>
    <row r="167" spans="1:27" ht="14.25"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row>
    <row r="168" spans="1:27" ht="14.25"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row>
    <row r="169" spans="1:27" ht="14.25"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row>
    <row r="170" spans="1:27" ht="14.25"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row>
    <row r="171" spans="1:27" ht="14.25"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row>
    <row r="172" spans="1:27" ht="14.25"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row>
    <row r="173" spans="1:27" ht="14.25"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row>
    <row r="174" spans="1:27" ht="14.25"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row>
    <row r="175" spans="1:27" ht="14.25"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row>
    <row r="176" spans="1:27" ht="14.25"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row>
    <row r="177" spans="1:27" ht="14.25"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row>
    <row r="178" spans="1:27" ht="14.25"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row>
    <row r="179" spans="1:27" ht="14.25"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row>
    <row r="180" spans="1:27" ht="14.25"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row>
    <row r="181" spans="1:27" ht="14.25"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row>
    <row r="182" spans="1:27" ht="14.25"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row>
    <row r="183" spans="1:27" ht="14.25"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row>
    <row r="184" spans="1:27" ht="14.25"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row>
    <row r="185" spans="1:27" ht="14.25"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row>
    <row r="186" spans="1:27" ht="14.25"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row>
    <row r="187" spans="1:27" ht="14.25"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row>
    <row r="188" spans="1:27" ht="14.25"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row>
    <row r="189" spans="1:27" ht="14.25"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row>
    <row r="190" spans="1:27" ht="14.25"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row>
    <row r="191" spans="1:27" ht="14.25"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row>
    <row r="192" spans="1:27" ht="14.25"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row>
    <row r="193" spans="1:27" ht="14.25"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row>
    <row r="194" spans="1:27" ht="14.25"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row>
    <row r="195" spans="1:27" ht="14.25"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row>
    <row r="196" spans="1:27" ht="14.25"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row>
    <row r="197" spans="1:27" ht="14.25"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row>
    <row r="198" spans="1:27" ht="14.25"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row>
    <row r="199" spans="1:27" ht="14.25"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row>
    <row r="200" spans="1:27" ht="14.25"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row>
    <row r="201" spans="1:27" ht="14.25"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row>
    <row r="202" spans="1:27" ht="14.25"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row>
    <row r="203" spans="1:27" ht="14.25"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row>
    <row r="204" spans="1:27" ht="14.25"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row>
    <row r="205" spans="1:27" ht="14.25"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row>
    <row r="206" spans="1:27" ht="14.25"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row>
    <row r="207" spans="1:27" ht="14.25"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row>
    <row r="208" spans="1:27" ht="14.25"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row>
    <row r="209" spans="1:27" ht="14.25"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row>
    <row r="210" spans="1:27" ht="14.25"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row>
    <row r="211" spans="1:27" ht="14.25"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row>
    <row r="212" spans="1:27" ht="14.25"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row>
    <row r="213" spans="1:27" ht="14.25"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row>
    <row r="214" spans="1:27" ht="14.25"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row>
    <row r="215" spans="1:27" ht="14.25"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row>
    <row r="216" spans="1:27" ht="14.25"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row>
    <row r="217" spans="1:27" ht="14.25"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row>
    <row r="218" spans="1:27" ht="14.25"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row>
    <row r="219" spans="1:27" ht="14.25"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row>
    <row r="220" spans="1:27" ht="14.25"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row>
    <row r="221" spans="1:27" ht="14.25"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row>
    <row r="222" spans="1:27" ht="14.25"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row>
    <row r="223" spans="1:27" ht="14.25"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row>
    <row r="224" spans="1:27" ht="14.25"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row>
    <row r="225" spans="1:27" ht="14.25"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row>
    <row r="226" spans="1:27" ht="14.25"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row>
    <row r="227" spans="1:27" ht="14.25"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row>
    <row r="228" spans="1:27" ht="14.25"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row>
    <row r="229" spans="1:27" ht="14.25"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row>
    <row r="230" spans="1:27" ht="14.25"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row>
    <row r="231" spans="1:27" ht="14.25"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row>
    <row r="232" spans="1:27" ht="14.25"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row>
    <row r="233" spans="1:27" ht="14.25"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row>
    <row r="234" spans="1:27" ht="14.25"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row>
    <row r="235" spans="1:27" ht="14.25"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row>
    <row r="236" spans="1:27" ht="14.25"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row>
    <row r="237" spans="1:27" ht="14.25"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row>
    <row r="238" spans="1:27" ht="14.25"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row>
    <row r="239" spans="1:27" ht="14.25"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row>
    <row r="240" spans="1:27" ht="14.25"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row>
    <row r="241" spans="1:27" ht="14.25"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row>
    <row r="242" spans="1:27" ht="14.25"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row>
    <row r="243" spans="1:27" ht="14.25"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row>
    <row r="244" spans="1:27" ht="14.25"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row>
    <row r="245" spans="1:27" ht="14.25"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row>
    <row r="246" spans="1:27" ht="14.25"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row>
    <row r="247" spans="1:27" ht="14.25"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row>
    <row r="248" spans="1:27" ht="14.25"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row>
    <row r="249" spans="1:27" ht="14.25"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row>
    <row r="250" spans="1:27" ht="14.25"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row>
    <row r="251" spans="1:27" ht="14.25"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row>
    <row r="252" spans="1:27" ht="14.25"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row>
    <row r="253" spans="1:27" ht="14.25"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row>
    <row r="254" spans="1:27" ht="14.25"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row>
    <row r="255" spans="1:27" ht="14.25"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row>
    <row r="256" spans="1:27" ht="14.25"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row>
    <row r="257" spans="1:27" ht="14.25"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row>
    <row r="258" spans="1:27" ht="14.25"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row>
    <row r="259" spans="1:27" ht="14.25"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row>
    <row r="260" spans="1:27" ht="14.25"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row>
    <row r="261" spans="1:27" ht="14.25"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row>
    <row r="262" spans="1:27" ht="14.25" customHeight="1">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row>
    <row r="263" spans="1:27" ht="14.25" customHeight="1">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row>
    <row r="264" spans="1:27" ht="14.25" customHeight="1">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row>
    <row r="265" spans="1:27" ht="14.25" customHeight="1">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row>
    <row r="266" spans="1:27" ht="14.25" customHeight="1">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row>
    <row r="267" spans="1:27" ht="14.25" customHeight="1">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row>
    <row r="268" spans="1:27" ht="14.25" customHeight="1">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row>
    <row r="269" spans="1:27" ht="14.25" customHeight="1">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row>
    <row r="270" spans="1:27" ht="14.25" customHeight="1">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row>
    <row r="271" spans="1:27" ht="14.25" customHeight="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row>
    <row r="272" spans="1:27" ht="14.25" customHeight="1">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row>
    <row r="273" spans="1:27" ht="14.25" customHeight="1">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row>
    <row r="274" spans="1:27" ht="14.25" customHeight="1">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row>
    <row r="275" spans="1:27" ht="14.25" customHeight="1">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row>
    <row r="276" spans="1:27" ht="14.25" customHeight="1">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row>
    <row r="277" spans="1:27" ht="14.25" customHeight="1">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row>
    <row r="278" spans="1:27" ht="14.25" customHeight="1">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row>
    <row r="279" spans="1:27" ht="14.25" customHeight="1">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row>
    <row r="280" spans="1:27" ht="14.25" customHeight="1">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row>
    <row r="281" spans="1:27" ht="14.25" customHeight="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row>
    <row r="282" spans="1:27" ht="14.25" customHeight="1">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row>
    <row r="283" spans="1:27" ht="14.25" customHeight="1">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row>
    <row r="284" spans="1:27" ht="14.25" customHeight="1">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row>
    <row r="285" spans="1:27" ht="14.25" customHeight="1">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row>
    <row r="286" spans="1:27" ht="14.25" customHeight="1">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row>
    <row r="287" spans="1:27" ht="14.25" customHeight="1">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row>
    <row r="288" spans="1:27" ht="14.25" customHeight="1">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row>
    <row r="289" spans="1:27" ht="14.25" customHeight="1">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row>
    <row r="290" spans="1:27" ht="14.25" customHeight="1">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row>
    <row r="291" spans="1:27" ht="14.25" customHeight="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row>
    <row r="292" spans="1:27" ht="14.25" customHeight="1">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row>
    <row r="293" spans="1:27" ht="14.25" customHeight="1">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row>
    <row r="294" spans="1:27" ht="14.25" customHeight="1">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row>
    <row r="295" spans="1:27" ht="14.25" customHeight="1">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row>
    <row r="296" spans="1:27" ht="14.25" customHeight="1">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row>
    <row r="297" spans="1:27" ht="14.25" customHeight="1">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row>
    <row r="298" spans="1:27" ht="14.25" customHeight="1">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row>
    <row r="299" spans="1:27" ht="14.25" customHeight="1">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row>
    <row r="300" spans="1:27" ht="14.25" customHeight="1">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row>
    <row r="301" spans="1:27" ht="14.25" customHeight="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row>
    <row r="302" spans="1:27" ht="14.25" customHeight="1">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row>
    <row r="303" spans="1:27" ht="14.25" customHeight="1">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row>
    <row r="304" spans="1:27" ht="14.25" customHeight="1">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row>
    <row r="305" spans="1:27" ht="14.25" customHeight="1">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row>
    <row r="306" spans="1:27" ht="14.25" customHeight="1">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row>
    <row r="307" spans="1:27" ht="14.25" customHeight="1">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row>
    <row r="308" spans="1:27" ht="14.25" customHeight="1">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row>
    <row r="309" spans="1:27" ht="14.25" customHeight="1">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row>
    <row r="310" spans="1:27" ht="14.25" customHeight="1">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row>
    <row r="311" spans="1:27" ht="14.25" customHeight="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row>
    <row r="312" spans="1:27" ht="14.25" customHeight="1">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row>
    <row r="313" spans="1:27" ht="14.25" customHeight="1">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row>
    <row r="314" spans="1:27" ht="14.25" customHeight="1">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row>
    <row r="315" spans="1:27" ht="14.25" customHeight="1">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row>
    <row r="316" spans="1:27" ht="14.25" customHeight="1">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row>
    <row r="317" spans="1:27" ht="14.25" customHeight="1">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row>
    <row r="318" spans="1:27" ht="14.25" customHeight="1">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row>
    <row r="319" spans="1:27" ht="14.25" customHeight="1">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row>
    <row r="320" spans="1:27" ht="14.25" customHeight="1">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row>
    <row r="321" spans="1:27" ht="14.25" customHeight="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row>
    <row r="322" spans="1:27" ht="14.25" customHeight="1">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row>
    <row r="323" spans="1:27" ht="14.25" customHeight="1">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row>
    <row r="324" spans="1:27" ht="14.25" customHeight="1">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row>
    <row r="325" spans="1:27" ht="14.25" customHeight="1">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row>
    <row r="326" spans="1:27" ht="14.25" customHeight="1">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row>
    <row r="327" spans="1:27" ht="14.25" customHeight="1">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row>
    <row r="328" spans="1:27" ht="14.25" customHeight="1">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row>
    <row r="329" spans="1:27" ht="14.25" customHeight="1">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row>
    <row r="330" spans="1:27" ht="14.25" customHeight="1">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row>
    <row r="331" spans="1:27" ht="14.25" customHeight="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row>
    <row r="332" spans="1:27" ht="14.25" customHeight="1">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row>
    <row r="333" spans="1:27" ht="14.25" customHeight="1">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row>
    <row r="334" spans="1:27" ht="14.25" customHeight="1">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row>
    <row r="335" spans="1:27" ht="14.25" customHeight="1">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row>
    <row r="336" spans="1:27" ht="14.25" customHeight="1">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row>
    <row r="337" spans="1:27" ht="14.25" customHeight="1">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row>
    <row r="338" spans="1:27" ht="14.25" customHeight="1">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row>
    <row r="339" spans="1:27" ht="14.25" customHeight="1">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row>
    <row r="340" spans="1:27" ht="14.25" customHeight="1">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row>
    <row r="341" spans="1:27" ht="14.25" customHeight="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row>
    <row r="342" spans="1:27" ht="14.25" customHeight="1">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row>
    <row r="343" spans="1:27" ht="14.25" customHeight="1">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row>
    <row r="344" spans="1:27" ht="14.25" customHeight="1">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row>
    <row r="345" spans="1:27" ht="14.25" customHeight="1">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row>
    <row r="346" spans="1:27" ht="14.25" customHeight="1">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row>
    <row r="347" spans="1:27" ht="14.25" customHeight="1">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row>
    <row r="348" spans="1:27" ht="14.25" customHeight="1">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row>
    <row r="349" spans="1:27" ht="14.25" customHeight="1">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row>
    <row r="350" spans="1:27" ht="14.25" customHeight="1">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row>
    <row r="351" spans="1:27" ht="14.25" customHeight="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row>
    <row r="352" spans="1:27" ht="14.25" customHeight="1">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row>
    <row r="353" spans="1:27" ht="14.25" customHeight="1">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row>
    <row r="354" spans="1:27" ht="14.25" customHeight="1">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row>
    <row r="355" spans="1:27" ht="14.25" customHeight="1">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row>
    <row r="356" spans="1:27" ht="14.25" customHeight="1">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row>
    <row r="357" spans="1:27" ht="14.25" customHeight="1">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row>
    <row r="358" spans="1:27" ht="14.25" customHeight="1">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row>
    <row r="359" spans="1:27" ht="14.25" customHeight="1">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row>
    <row r="360" spans="1:27" ht="14.25" customHeight="1">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row>
    <row r="361" spans="1:27" ht="14.25" customHeight="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row>
    <row r="362" spans="1:27" ht="14.25" customHeight="1">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row>
    <row r="363" spans="1:27" ht="14.25" customHeight="1">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row>
    <row r="364" spans="1:27" ht="14.25" customHeight="1">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row>
    <row r="365" spans="1:27" ht="14.25" customHeight="1">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row>
    <row r="366" spans="1:27" ht="14.25" customHeight="1">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row>
    <row r="367" spans="1:27" ht="14.25" customHeight="1">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row>
    <row r="368" spans="1:27" ht="14.25" customHeight="1">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row>
    <row r="369" spans="1:27" ht="14.25" customHeight="1">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row>
    <row r="370" spans="1:27" ht="14.25" customHeight="1">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row>
    <row r="371" spans="1:27" ht="14.25" customHeight="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row>
    <row r="372" spans="1:27" ht="14.25" customHeight="1">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row>
    <row r="373" spans="1:27" ht="14.25" customHeight="1">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row>
    <row r="374" spans="1:27" ht="14.25" customHeight="1">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row>
    <row r="375" spans="1:27" ht="14.25" customHeight="1">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row>
    <row r="376" spans="1:27" ht="14.25" customHeight="1">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row>
    <row r="377" spans="1:27" ht="14.25" customHeight="1">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row>
    <row r="378" spans="1:27" ht="14.25" customHeight="1">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row>
    <row r="379" spans="1:27" ht="14.25" customHeight="1">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row>
    <row r="380" spans="1:27" ht="14.25" customHeight="1">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row>
    <row r="381" spans="1:27" ht="14.25" customHeight="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row>
    <row r="382" spans="1:27" ht="14.25" customHeight="1">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row>
    <row r="383" spans="1:27" ht="14.25" customHeight="1">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row>
    <row r="384" spans="1:27" ht="14.25" customHeight="1">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row>
    <row r="385" spans="1:27" ht="14.25" customHeight="1">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row>
    <row r="386" spans="1:27" ht="14.25" customHeight="1">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row>
    <row r="387" spans="1:27" ht="14.25" customHeight="1">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row>
    <row r="388" spans="1:27" ht="14.25" customHeight="1">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row>
    <row r="389" spans="1:27" ht="14.25" customHeight="1">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row>
    <row r="390" spans="1:27" ht="14.25" customHeight="1">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row>
    <row r="391" spans="1:27" ht="14.25" customHeight="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row>
    <row r="392" spans="1:27" ht="14.25" customHeight="1">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row>
    <row r="393" spans="1:27" ht="14.25" customHeight="1">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row>
    <row r="394" spans="1:27" ht="14.25" customHeight="1">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row>
    <row r="395" spans="1:27" ht="14.25" customHeight="1">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row>
    <row r="396" spans="1:27" ht="14.25" customHeight="1">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row>
    <row r="397" spans="1:27" ht="14.25" customHeight="1">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row>
    <row r="398" spans="1:27" ht="14.25" customHeight="1">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row>
    <row r="399" spans="1:27" ht="14.25" customHeight="1">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row>
    <row r="400" spans="1:27" ht="14.25" customHeight="1">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row>
    <row r="401" spans="1:27" ht="14.25" customHeight="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row>
    <row r="402" spans="1:27" ht="14.25" customHeight="1">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row>
    <row r="403" spans="1:27" ht="14.25" customHeight="1">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row>
    <row r="404" spans="1:27" ht="14.25" customHeight="1">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row>
    <row r="405" spans="1:27" ht="14.25" customHeight="1">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row>
    <row r="406" spans="1:27" ht="14.25" customHeight="1">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row>
    <row r="407" spans="1:27" ht="14.25" customHeight="1">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row>
    <row r="408" spans="1:27" ht="14.25" customHeight="1">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row>
    <row r="409" spans="1:27" ht="14.25" customHeight="1">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row>
    <row r="410" spans="1:27" ht="14.25" customHeight="1">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row>
    <row r="411" spans="1:27" ht="14.25" customHeight="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row>
    <row r="412" spans="1:27" ht="14.25" customHeight="1">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row>
    <row r="413" spans="1:27" ht="14.25" customHeight="1">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row>
    <row r="414" spans="1:27" ht="14.25" customHeight="1">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row>
    <row r="415" spans="1:27" ht="14.25" customHeight="1">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row>
    <row r="416" spans="1:27" ht="14.25" customHeight="1">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row>
    <row r="417" spans="1:27" ht="14.25" customHeight="1">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row>
    <row r="418" spans="1:27" ht="14.25" customHeight="1">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row>
    <row r="419" spans="1:27" ht="14.25" customHeight="1">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row>
    <row r="420" spans="1:27" ht="14.25" customHeight="1">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row>
    <row r="421" spans="1:27" ht="14.25" customHeight="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row>
    <row r="422" spans="1:27" ht="14.25" customHeight="1">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row>
    <row r="423" spans="1:27" ht="14.25" customHeight="1">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row>
    <row r="424" spans="1:27" ht="14.25" customHeight="1">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row>
    <row r="425" spans="1:27" ht="14.25" customHeight="1">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row>
    <row r="426" spans="1:27" ht="14.25" customHeight="1">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row>
    <row r="427" spans="1:27" ht="14.25" customHeight="1">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row>
    <row r="428" spans="1:27" ht="14.25" customHeight="1">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row>
    <row r="429" spans="1:27" ht="14.25" customHeight="1">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row>
    <row r="430" spans="1:27" ht="14.25" customHeight="1">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row>
    <row r="431" spans="1:27" ht="14.25" customHeight="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row>
    <row r="432" spans="1:27" ht="14.25" customHeight="1">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row>
    <row r="433" spans="1:27" ht="14.25" customHeight="1">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row>
    <row r="434" spans="1:27" ht="14.25" customHeight="1">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row>
    <row r="435" spans="1:27" ht="14.25" customHeight="1">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row>
    <row r="436" spans="1:27" ht="14.25" customHeight="1">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row>
    <row r="437" spans="1:27" ht="14.25" customHeight="1">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row>
    <row r="438" spans="1:27" ht="14.25" customHeight="1">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row>
    <row r="439" spans="1:27" ht="14.25" customHeight="1">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row>
    <row r="440" spans="1:27" ht="14.25" customHeight="1">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row>
    <row r="441" spans="1:27" ht="14.25" customHeight="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row>
    <row r="442" spans="1:27" ht="14.25" customHeight="1">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row>
    <row r="443" spans="1:27" ht="14.25" customHeight="1">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row>
    <row r="444" spans="1:27" ht="14.25" customHeight="1">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row>
    <row r="445" spans="1:27" ht="14.25" customHeight="1">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row>
    <row r="446" spans="1:27" ht="14.25" customHeight="1">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row>
    <row r="447" spans="1:27" ht="14.25" customHeight="1">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row>
    <row r="448" spans="1:27" ht="14.25" customHeight="1">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row>
    <row r="449" spans="1:27" ht="14.25" customHeight="1">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row>
    <row r="450" spans="1:27" ht="14.25" customHeight="1">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row>
    <row r="451" spans="1:27" ht="14.25" customHeight="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row>
    <row r="452" spans="1:27" ht="14.25" customHeight="1">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row>
    <row r="453" spans="1:27" ht="14.25" customHeight="1">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row>
    <row r="454" spans="1:27" ht="14.25" customHeight="1">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row>
    <row r="455" spans="1:27" ht="14.25" customHeight="1">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row>
    <row r="456" spans="1:27" ht="14.25" customHeight="1">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row>
    <row r="457" spans="1:27" ht="14.25" customHeight="1">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row>
    <row r="458" spans="1:27" ht="14.25" customHeight="1">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row>
    <row r="459" spans="1:27" ht="14.25" customHeight="1">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row>
    <row r="460" spans="1:27" ht="14.25" customHeight="1">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row>
    <row r="461" spans="1:27" ht="14.25" customHeight="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row>
    <row r="462" spans="1:27" ht="14.25" customHeight="1">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row>
    <row r="463" spans="1:27" ht="14.25" customHeight="1">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row>
    <row r="464" spans="1:27" ht="14.25" customHeight="1">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row>
    <row r="465" spans="1:27" ht="14.25" customHeight="1">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row>
    <row r="466" spans="1:27" ht="14.25" customHeight="1">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row>
    <row r="467" spans="1:27" ht="14.25" customHeight="1">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row>
    <row r="468" spans="1:27" ht="14.25" customHeight="1">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row>
    <row r="469" spans="1:27" ht="14.25" customHeight="1">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row>
    <row r="470" spans="1:27" ht="14.25" customHeight="1">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row>
    <row r="471" spans="1:27" ht="14.25" customHeight="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row>
    <row r="472" spans="1:27" ht="14.25" customHeight="1">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row>
    <row r="473" spans="1:27" ht="14.25" customHeight="1">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row>
    <row r="474" spans="1:27" ht="14.25" customHeight="1">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row>
    <row r="475" spans="1:27" ht="14.25" customHeight="1">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row>
    <row r="476" spans="1:27" ht="14.25" customHeight="1">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row>
    <row r="477" spans="1:27" ht="14.25" customHeight="1">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row>
    <row r="478" spans="1:27" ht="14.25" customHeight="1">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row>
    <row r="479" spans="1:27" ht="14.25" customHeight="1">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row>
    <row r="480" spans="1:27" ht="14.25" customHeight="1">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row>
    <row r="481" spans="1:27" ht="14.25" customHeight="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row>
    <row r="482" spans="1:27" ht="14.25" customHeight="1">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row>
    <row r="483" spans="1:27" ht="14.25" customHeight="1">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row>
    <row r="484" spans="1:27" ht="14.25" customHeight="1">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row>
    <row r="485" spans="1:27" ht="14.25" customHeight="1">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row>
    <row r="486" spans="1:27" ht="14.25" customHeight="1">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row>
    <row r="487" spans="1:27" ht="14.25" customHeight="1">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row>
    <row r="488" spans="1:27" ht="14.25" customHeight="1">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row>
    <row r="489" spans="1:27" ht="14.25" customHeight="1">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c r="AA489" s="202"/>
    </row>
    <row r="490" spans="1:27" ht="14.25" customHeight="1">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c r="AA490" s="202"/>
    </row>
    <row r="491" spans="1:27" ht="14.25" customHeight="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c r="AA491" s="202"/>
    </row>
    <row r="492" spans="1:27" ht="14.25" customHeight="1">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c r="AA492" s="202"/>
    </row>
    <row r="493" spans="1:27" ht="14.25" customHeight="1">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c r="AA493" s="202"/>
    </row>
    <row r="494" spans="1:27" ht="14.25" customHeight="1">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c r="AA494" s="202"/>
    </row>
    <row r="495" spans="1:27" ht="14.25" customHeight="1">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c r="AA495" s="202"/>
    </row>
    <row r="496" spans="1:27" ht="14.25" customHeight="1">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c r="AA496" s="202"/>
    </row>
    <row r="497" spans="1:27" ht="14.25" customHeight="1">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c r="AA497" s="202"/>
    </row>
    <row r="498" spans="1:27" ht="14.25" customHeight="1">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row>
    <row r="499" spans="1:27" ht="14.25" customHeight="1">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row>
    <row r="500" spans="1:27" ht="14.25" customHeight="1">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c r="AA500" s="202"/>
    </row>
    <row r="501" spans="1:27" ht="14.25" customHeight="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row>
    <row r="502" spans="1:27" ht="14.25" customHeight="1">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row>
    <row r="503" spans="1:27" ht="14.25" customHeight="1">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c r="AA503" s="202"/>
    </row>
    <row r="504" spans="1:27" ht="14.25" customHeight="1">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c r="AA504" s="202"/>
    </row>
    <row r="505" spans="1:27" ht="14.25" customHeight="1">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c r="AA505" s="202"/>
    </row>
    <row r="506" spans="1:27" ht="14.25" customHeight="1">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c r="AA506" s="202"/>
    </row>
    <row r="507" spans="1:27" ht="14.25" customHeight="1">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c r="AA507" s="202"/>
    </row>
    <row r="508" spans="1:27" ht="14.25" customHeight="1">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row>
    <row r="509" spans="1:27" ht="14.25" customHeight="1">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c r="AA509" s="202"/>
    </row>
    <row r="510" spans="1:27" ht="14.25" customHeight="1">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c r="AA510" s="202"/>
    </row>
    <row r="511" spans="1:27" ht="14.25" customHeight="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c r="AA511" s="202"/>
    </row>
    <row r="512" spans="1:27" ht="14.25" customHeight="1">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c r="AA512" s="202"/>
    </row>
    <row r="513" spans="1:27" ht="14.25" customHeight="1">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c r="AA513" s="202"/>
    </row>
    <row r="514" spans="1:27" ht="14.25" customHeight="1">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c r="AA514" s="202"/>
    </row>
    <row r="515" spans="1:27" ht="14.25" customHeight="1">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c r="AA515" s="202"/>
    </row>
    <row r="516" spans="1:27" ht="14.25" customHeight="1">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c r="AA516" s="202"/>
    </row>
    <row r="517" spans="1:27" ht="14.25" customHeight="1">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c r="AA517" s="202"/>
    </row>
    <row r="518" spans="1:27" ht="14.25" customHeight="1">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c r="AA518" s="202"/>
    </row>
    <row r="519" spans="1:27" ht="14.25" customHeight="1">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c r="AA519" s="202"/>
    </row>
    <row r="520" spans="1:27" ht="14.25" customHeight="1">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c r="AA520" s="202"/>
    </row>
    <row r="521" spans="1:27" ht="14.25" customHeight="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row>
    <row r="522" spans="1:27" ht="14.25" customHeight="1">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c r="AA522" s="202"/>
    </row>
    <row r="523" spans="1:27" ht="14.25" customHeight="1">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c r="AA523" s="202"/>
    </row>
    <row r="524" spans="1:27" ht="14.25" customHeight="1">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c r="AA524" s="202"/>
    </row>
    <row r="525" spans="1:27" ht="14.25" customHeight="1">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c r="AA525" s="202"/>
    </row>
    <row r="526" spans="1:27" ht="14.25" customHeight="1">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row>
    <row r="527" spans="1:27" ht="14.25" customHeight="1">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row>
    <row r="528" spans="1:27" ht="14.25" customHeight="1">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row>
    <row r="529" spans="1:27" ht="14.25" customHeight="1">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row>
    <row r="530" spans="1:27" ht="14.25" customHeight="1">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c r="AA530" s="202"/>
    </row>
    <row r="531" spans="1:27" ht="14.25" customHeight="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c r="AA531" s="202"/>
    </row>
    <row r="532" spans="1:27" ht="14.25" customHeight="1">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c r="AA532" s="202"/>
    </row>
    <row r="533" spans="1:27" ht="14.25" customHeight="1">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row>
    <row r="534" spans="1:27" ht="14.25" customHeight="1">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row>
    <row r="535" spans="1:27" ht="14.25" customHeight="1">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c r="AA535" s="202"/>
    </row>
    <row r="536" spans="1:27" ht="14.25" customHeight="1">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c r="AA536" s="202"/>
    </row>
    <row r="537" spans="1:27" ht="14.25" customHeight="1">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c r="AA537" s="202"/>
    </row>
    <row r="538" spans="1:27" ht="14.25" customHeight="1">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c r="AA538" s="202"/>
    </row>
    <row r="539" spans="1:27" ht="14.25" customHeight="1">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c r="AA539" s="202"/>
    </row>
    <row r="540" spans="1:27" ht="14.25" customHeight="1">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c r="AA540" s="202"/>
    </row>
    <row r="541" spans="1:27" ht="14.25" customHeight="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c r="AA541" s="202"/>
    </row>
    <row r="542" spans="1:27" ht="14.25" customHeight="1">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c r="AA542" s="202"/>
    </row>
    <row r="543" spans="1:27" ht="14.25" customHeight="1">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c r="AA543" s="202"/>
    </row>
    <row r="544" spans="1:27" ht="14.25" customHeight="1">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c r="AA544" s="202"/>
    </row>
    <row r="545" spans="1:27" ht="14.25" customHeight="1">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c r="AA545" s="202"/>
    </row>
    <row r="546" spans="1:27" ht="14.25" customHeight="1">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c r="AA546" s="202"/>
    </row>
    <row r="547" spans="1:27" ht="14.25" customHeight="1">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c r="AA547" s="202"/>
    </row>
    <row r="548" spans="1:27" ht="14.25" customHeight="1">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c r="AA548" s="202"/>
    </row>
    <row r="549" spans="1:27" ht="14.25" customHeight="1">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c r="AA549" s="202"/>
    </row>
    <row r="550" spans="1:27" ht="14.25" customHeight="1">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c r="AA550" s="202"/>
    </row>
    <row r="551" spans="1:27" ht="14.25" customHeight="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c r="AA551" s="202"/>
    </row>
    <row r="552" spans="1:27" ht="14.25" customHeight="1">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c r="AA552" s="202"/>
    </row>
    <row r="553" spans="1:27" ht="14.25" customHeight="1">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c r="AA553" s="202"/>
    </row>
    <row r="554" spans="1:27" ht="14.25" customHeight="1">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c r="AA554" s="202"/>
    </row>
    <row r="555" spans="1:27" ht="14.25" customHeight="1">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c r="AA555" s="202"/>
    </row>
    <row r="556" spans="1:27" ht="14.25" customHeight="1">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c r="AA556" s="202"/>
    </row>
    <row r="557" spans="1:27" ht="14.25" customHeight="1">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c r="AA557" s="202"/>
    </row>
    <row r="558" spans="1:27" ht="14.25" customHeight="1">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c r="AA558" s="202"/>
    </row>
    <row r="559" spans="1:27" ht="14.25" customHeight="1">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c r="AA559" s="202"/>
    </row>
    <row r="560" spans="1:27" ht="14.25" customHeight="1">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c r="AA560" s="202"/>
    </row>
    <row r="561" spans="1:27" ht="14.25" customHeight="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c r="AA561" s="202"/>
    </row>
    <row r="562" spans="1:27" ht="14.25" customHeight="1">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c r="AA562" s="202"/>
    </row>
    <row r="563" spans="1:27" ht="14.25" customHeight="1">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c r="AA563" s="202"/>
    </row>
    <row r="564" spans="1:27" ht="14.25" customHeight="1">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c r="AA564" s="202"/>
    </row>
    <row r="565" spans="1:27" ht="14.25" customHeight="1">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row>
    <row r="566" spans="1:27" ht="14.25" customHeight="1">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c r="AA566" s="202"/>
    </row>
    <row r="567" spans="1:27" ht="14.25" customHeight="1">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c r="AA567" s="202"/>
    </row>
    <row r="568" spans="1:27" ht="14.25" customHeight="1">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c r="AA568" s="202"/>
    </row>
    <row r="569" spans="1:27" ht="14.25" customHeight="1">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c r="AA569" s="202"/>
    </row>
    <row r="570" spans="1:27" ht="14.25" customHeight="1">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c r="AA570" s="202"/>
    </row>
    <row r="571" spans="1:27" ht="14.25" customHeight="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c r="AA571" s="202"/>
    </row>
    <row r="572" spans="1:27" ht="14.25" customHeight="1">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c r="AA572" s="202"/>
    </row>
    <row r="573" spans="1:27" ht="14.25" customHeight="1">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c r="AA573" s="202"/>
    </row>
    <row r="574" spans="1:27" ht="14.25" customHeight="1">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c r="AA574" s="202"/>
    </row>
    <row r="575" spans="1:27" ht="14.25" customHeight="1">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c r="AA575" s="202"/>
    </row>
    <row r="576" spans="1:27" ht="14.25" customHeight="1">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c r="AA576" s="202"/>
    </row>
    <row r="577" spans="1:27" ht="14.25" customHeight="1">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c r="AA577" s="202"/>
    </row>
    <row r="578" spans="1:27" ht="14.25" customHeight="1">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c r="AA578" s="202"/>
    </row>
    <row r="579" spans="1:27" ht="14.25" customHeight="1">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c r="AA579" s="202"/>
    </row>
    <row r="580" spans="1:27" ht="14.25" customHeight="1">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c r="AA580" s="202"/>
    </row>
    <row r="581" spans="1:27" ht="14.25" customHeight="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c r="AA581" s="202"/>
    </row>
    <row r="582" spans="1:27" ht="14.25" customHeight="1">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c r="AA582" s="202"/>
    </row>
    <row r="583" spans="1:27" ht="14.25" customHeight="1">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c r="AA583" s="202"/>
    </row>
    <row r="584" spans="1:27" ht="14.25" customHeight="1">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c r="AA584" s="202"/>
    </row>
    <row r="585" spans="1:27" ht="14.25" customHeight="1">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c r="AA585" s="202"/>
    </row>
    <row r="586" spans="1:27" ht="14.25" customHeight="1">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c r="AA586" s="202"/>
    </row>
    <row r="587" spans="1:27" ht="14.25" customHeight="1">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c r="AA587" s="202"/>
    </row>
    <row r="588" spans="1:27" ht="14.25" customHeight="1">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c r="AA588" s="202"/>
    </row>
    <row r="589" spans="1:27" ht="14.25" customHeight="1">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row>
    <row r="590" spans="1:27" ht="14.25" customHeight="1">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row>
    <row r="591" spans="1:27" ht="14.25" customHeight="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c r="AA591" s="202"/>
    </row>
    <row r="592" spans="1:27" ht="14.25" customHeight="1">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c r="AA592" s="202"/>
    </row>
    <row r="593" spans="1:27" ht="14.25" customHeight="1">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c r="AA593" s="202"/>
    </row>
    <row r="594" spans="1:27" ht="14.25" customHeight="1">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c r="AA594" s="202"/>
    </row>
    <row r="595" spans="1:27" ht="14.25" customHeight="1">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c r="AA595" s="202"/>
    </row>
    <row r="596" spans="1:27" ht="14.25" customHeight="1">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c r="AA596" s="202"/>
    </row>
    <row r="597" spans="1:27" ht="14.25" customHeight="1">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c r="AA597" s="202"/>
    </row>
    <row r="598" spans="1:27" ht="14.25" customHeight="1">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c r="AA598" s="202"/>
    </row>
    <row r="599" spans="1:27" ht="14.25" customHeight="1">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c r="AA599" s="202"/>
    </row>
    <row r="600" spans="1:27" ht="14.25" customHeight="1">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c r="AA600" s="202"/>
    </row>
    <row r="601" spans="1:27" ht="14.25" customHeight="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c r="AA601" s="202"/>
    </row>
    <row r="602" spans="1:27" ht="14.25" customHeight="1">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row>
    <row r="603" spans="1:27" ht="14.25" customHeight="1">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c r="AA603" s="202"/>
    </row>
    <row r="604" spans="1:27" ht="14.25" customHeight="1">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c r="AA604" s="202"/>
    </row>
    <row r="605" spans="1:27" ht="14.25" customHeight="1">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c r="AA605" s="202"/>
    </row>
    <row r="606" spans="1:27" ht="14.25" customHeight="1">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c r="AA606" s="202"/>
    </row>
    <row r="607" spans="1:27" ht="14.25" customHeight="1">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c r="AA607" s="202"/>
    </row>
    <row r="608" spans="1:27" ht="14.25" customHeight="1">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c r="AA608" s="202"/>
    </row>
    <row r="609" spans="1:27" ht="14.25" customHeight="1">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row>
    <row r="610" spans="1:27" ht="14.25" customHeight="1">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c r="AA610" s="202"/>
    </row>
    <row r="611" spans="1:27" ht="14.25" customHeight="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c r="AA611" s="202"/>
    </row>
    <row r="612" spans="1:27" ht="14.25" customHeight="1">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c r="AA612" s="202"/>
    </row>
    <row r="613" spans="1:27" ht="14.25" customHeight="1">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c r="AA613" s="202"/>
    </row>
    <row r="614" spans="1:27" ht="14.25" customHeight="1">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c r="AA614" s="202"/>
    </row>
    <row r="615" spans="1:27" ht="14.25" customHeight="1">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c r="AA615" s="202"/>
    </row>
    <row r="616" spans="1:27" ht="14.25" customHeight="1">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c r="AA616" s="202"/>
    </row>
    <row r="617" spans="1:27" ht="14.25" customHeight="1">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c r="AA617" s="202"/>
    </row>
    <row r="618" spans="1:27" ht="14.25" customHeight="1">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c r="AA618" s="202"/>
    </row>
    <row r="619" spans="1:27" ht="14.25" customHeight="1">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c r="AA619" s="202"/>
    </row>
    <row r="620" spans="1:27" ht="14.25" customHeight="1">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c r="AA620" s="202"/>
    </row>
    <row r="621" spans="1:27" ht="14.25" customHeight="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c r="AA621" s="202"/>
    </row>
    <row r="622" spans="1:27" ht="14.25" customHeight="1">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c r="AA622" s="202"/>
    </row>
    <row r="623" spans="1:27" ht="14.25" customHeight="1">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c r="AA623" s="202"/>
    </row>
    <row r="624" spans="1:27" ht="14.25" customHeight="1">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c r="AA624" s="202"/>
    </row>
    <row r="625" spans="1:27" ht="14.25" customHeight="1">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c r="AA625" s="202"/>
    </row>
    <row r="626" spans="1:27" ht="14.25" customHeight="1">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c r="AA626" s="202"/>
    </row>
    <row r="627" spans="1:27" ht="14.25" customHeight="1">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c r="AA627" s="202"/>
    </row>
    <row r="628" spans="1:27" ht="14.25" customHeight="1">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c r="AA628" s="202"/>
    </row>
    <row r="629" spans="1:27" ht="14.25" customHeight="1">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c r="AA629" s="202"/>
    </row>
    <row r="630" spans="1:27" ht="14.25" customHeight="1">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c r="AA630" s="202"/>
    </row>
    <row r="631" spans="1:27" ht="14.25" customHeight="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c r="AA631" s="202"/>
    </row>
    <row r="632" spans="1:27" ht="14.25" customHeight="1">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c r="AA632" s="202"/>
    </row>
    <row r="633" spans="1:27" ht="14.25" customHeight="1">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c r="AA633" s="202"/>
    </row>
    <row r="634" spans="1:27" ht="14.25" customHeight="1">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c r="AA634" s="202"/>
    </row>
    <row r="635" spans="1:27" ht="14.25" customHeight="1">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c r="AA635" s="202"/>
    </row>
    <row r="636" spans="1:27" ht="14.25" customHeight="1">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c r="AA636" s="202"/>
    </row>
    <row r="637" spans="1:27" ht="14.25" customHeight="1">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c r="AA637" s="202"/>
    </row>
    <row r="638" spans="1:27" ht="14.25" customHeight="1">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c r="AA638" s="202"/>
    </row>
    <row r="639" spans="1:27" ht="14.25" customHeight="1">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c r="AA639" s="202"/>
    </row>
    <row r="640" spans="1:27" ht="14.25" customHeight="1">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c r="AA640" s="202"/>
    </row>
    <row r="641" spans="1:27" ht="14.25" customHeight="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c r="AA641" s="202"/>
    </row>
    <row r="642" spans="1:27" ht="14.25" customHeight="1">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c r="AA642" s="202"/>
    </row>
    <row r="643" spans="1:27" ht="14.25" customHeight="1">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c r="AA643" s="202"/>
    </row>
    <row r="644" spans="1:27" ht="14.25" customHeight="1">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c r="AA644" s="202"/>
    </row>
    <row r="645" spans="1:27" ht="14.25" customHeight="1">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c r="AA645" s="202"/>
    </row>
    <row r="646" spans="1:27" ht="14.25" customHeight="1">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c r="AA646" s="202"/>
    </row>
    <row r="647" spans="1:27" ht="14.25" customHeight="1">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c r="AA647" s="202"/>
    </row>
    <row r="648" spans="1:27" ht="14.25" customHeight="1">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c r="AA648" s="202"/>
    </row>
    <row r="649" spans="1:27" ht="14.25" customHeight="1">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c r="AA649" s="202"/>
    </row>
    <row r="650" spans="1:27" ht="14.25" customHeight="1">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c r="AA650" s="202"/>
    </row>
    <row r="651" spans="1:27" ht="14.25" customHeight="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c r="AA651" s="202"/>
    </row>
    <row r="652" spans="1:27" ht="14.25" customHeight="1">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c r="AA652" s="202"/>
    </row>
    <row r="653" spans="1:27" ht="14.25" customHeight="1">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row>
    <row r="654" spans="1:27" ht="14.25" customHeight="1">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c r="AA654" s="202"/>
    </row>
    <row r="655" spans="1:27" ht="14.25" customHeight="1">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row>
    <row r="656" spans="1:27" ht="14.25" customHeight="1">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row>
    <row r="657" spans="1:27" ht="14.25" customHeight="1">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row>
    <row r="658" spans="1:27" ht="14.25" customHeight="1">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c r="AA658" s="202"/>
    </row>
    <row r="659" spans="1:27" ht="14.25" customHeight="1">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row>
    <row r="660" spans="1:27" ht="14.25" customHeight="1">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c r="AA660" s="202"/>
    </row>
    <row r="661" spans="1:27" ht="14.25" customHeight="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c r="AA661" s="202"/>
    </row>
    <row r="662" spans="1:27" ht="14.25" customHeight="1">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c r="AA662" s="202"/>
    </row>
    <row r="663" spans="1:27" ht="14.25" customHeight="1">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c r="AA663" s="202"/>
    </row>
    <row r="664" spans="1:27" ht="14.25" customHeight="1">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c r="AA664" s="202"/>
    </row>
    <row r="665" spans="1:27" ht="14.25" customHeight="1">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c r="AA665" s="202"/>
    </row>
    <row r="666" spans="1:27" ht="14.25" customHeight="1">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c r="AA666" s="202"/>
    </row>
    <row r="667" spans="1:27" ht="14.25" customHeight="1">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c r="AA667" s="202"/>
    </row>
    <row r="668" spans="1:27" ht="14.25" customHeight="1">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c r="AA668" s="202"/>
    </row>
    <row r="669" spans="1:27" ht="14.25" customHeight="1">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c r="AA669" s="202"/>
    </row>
    <row r="670" spans="1:27" ht="14.25" customHeight="1">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c r="AA670" s="202"/>
    </row>
    <row r="671" spans="1:27" ht="14.25" customHeight="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c r="AA671" s="202"/>
    </row>
    <row r="672" spans="1:27" ht="14.25" customHeight="1">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c r="AA672" s="202"/>
    </row>
    <row r="673" spans="1:27" ht="14.25" customHeight="1">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c r="AA673" s="202"/>
    </row>
    <row r="674" spans="1:27" ht="14.25" customHeight="1">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c r="AA674" s="202"/>
    </row>
    <row r="675" spans="1:27" ht="14.25" customHeight="1">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c r="AA675" s="202"/>
    </row>
    <row r="676" spans="1:27" ht="14.25" customHeight="1">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c r="AA676" s="202"/>
    </row>
    <row r="677" spans="1:27" ht="14.25" customHeight="1">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c r="AA677" s="202"/>
    </row>
    <row r="678" spans="1:27" ht="14.25" customHeight="1">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c r="AA678" s="202"/>
    </row>
    <row r="679" spans="1:27" ht="14.25" customHeight="1">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c r="AA679" s="202"/>
    </row>
    <row r="680" spans="1:27" ht="14.25" customHeight="1">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c r="AA680" s="202"/>
    </row>
    <row r="681" spans="1:27" ht="14.25" customHeight="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c r="AA681" s="202"/>
    </row>
    <row r="682" spans="1:27" ht="14.25" customHeight="1">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c r="AA682" s="202"/>
    </row>
    <row r="683" spans="1:27" ht="14.25" customHeight="1">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c r="AA683" s="202"/>
    </row>
    <row r="684" spans="1:27" ht="14.25" customHeight="1">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c r="AA684" s="202"/>
    </row>
    <row r="685" spans="1:27" ht="14.25" customHeight="1">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c r="AA685" s="202"/>
    </row>
    <row r="686" spans="1:27" ht="14.25" customHeight="1">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c r="AA686" s="202"/>
    </row>
    <row r="687" spans="1:27" ht="14.25" customHeight="1">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c r="AA687" s="202"/>
    </row>
    <row r="688" spans="1:27" ht="14.25" customHeight="1">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c r="AA688" s="202"/>
    </row>
    <row r="689" spans="1:27" ht="14.25" customHeight="1">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c r="AA689" s="202"/>
    </row>
    <row r="690" spans="1:27" ht="14.25" customHeight="1">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c r="AA690" s="202"/>
    </row>
    <row r="691" spans="1:27" ht="14.25" customHeight="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c r="AA691" s="202"/>
    </row>
    <row r="692" spans="1:27" ht="14.25" customHeight="1">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c r="AA692" s="202"/>
    </row>
    <row r="693" spans="1:27" ht="14.25" customHeight="1">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c r="AA693" s="202"/>
    </row>
    <row r="694" spans="1:27" ht="14.25" customHeight="1">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c r="AA694" s="202"/>
    </row>
    <row r="695" spans="1:27" ht="14.25" customHeight="1">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c r="AA695" s="202"/>
    </row>
    <row r="696" spans="1:27" ht="14.25" customHeight="1">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c r="AA696" s="202"/>
    </row>
    <row r="697" spans="1:27" ht="14.25" customHeight="1">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row>
    <row r="698" spans="1:27" ht="14.25" customHeight="1">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c r="AA698" s="202"/>
    </row>
    <row r="699" spans="1:27" ht="14.25" customHeight="1">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c r="AA699" s="202"/>
    </row>
    <row r="700" spans="1:27" ht="14.25" customHeight="1">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c r="AA700" s="202"/>
    </row>
    <row r="701" spans="1:27" ht="14.25" customHeight="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c r="AA701" s="202"/>
    </row>
    <row r="702" spans="1:27" ht="14.25" customHeight="1">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c r="AA702" s="202"/>
    </row>
    <row r="703" spans="1:27" ht="14.25" customHeight="1">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c r="AA703" s="202"/>
    </row>
    <row r="704" spans="1:27" ht="14.25" customHeight="1">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c r="AA704" s="202"/>
    </row>
    <row r="705" spans="1:27" ht="14.25" customHeight="1">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c r="AA705" s="202"/>
    </row>
    <row r="706" spans="1:27" ht="14.25" customHeight="1">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c r="AA706" s="202"/>
    </row>
    <row r="707" spans="1:27" ht="14.25" customHeight="1">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c r="AA707" s="202"/>
    </row>
    <row r="708" spans="1:27" ht="14.25" customHeight="1">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c r="AA708" s="202"/>
    </row>
    <row r="709" spans="1:27" ht="14.25" customHeight="1">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c r="AA709" s="202"/>
    </row>
    <row r="710" spans="1:27" ht="14.25" customHeight="1">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c r="AA710" s="202"/>
    </row>
    <row r="711" spans="1:27" ht="14.25" customHeight="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c r="AA711" s="202"/>
    </row>
    <row r="712" spans="1:27" ht="14.25" customHeight="1">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row>
    <row r="713" spans="1:27" ht="14.25" customHeight="1">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c r="AA713" s="202"/>
    </row>
    <row r="714" spans="1:27" ht="14.25" customHeight="1">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row>
    <row r="715" spans="1:27" ht="14.25" customHeight="1">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row>
    <row r="716" spans="1:27" ht="14.25" customHeight="1">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row>
    <row r="717" spans="1:27" ht="14.25" customHeight="1">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c r="AA717" s="202"/>
    </row>
    <row r="718" spans="1:27" ht="14.25" customHeight="1">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c r="AA718" s="202"/>
    </row>
    <row r="719" spans="1:27" ht="14.25" customHeight="1">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c r="AA719" s="202"/>
    </row>
    <row r="720" spans="1:27" ht="14.25" customHeight="1">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c r="AA720" s="202"/>
    </row>
    <row r="721" spans="1:27" ht="14.25" customHeight="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c r="AA721" s="202"/>
    </row>
    <row r="722" spans="1:27" ht="14.25" customHeight="1">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c r="AA722" s="202"/>
    </row>
    <row r="723" spans="1:27" ht="14.25" customHeight="1">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c r="AA723" s="202"/>
    </row>
    <row r="724" spans="1:27" ht="14.25" customHeight="1">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c r="AA724" s="202"/>
    </row>
    <row r="725" spans="1:27" ht="14.25" customHeight="1">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c r="AA725" s="202"/>
    </row>
    <row r="726" spans="1:27" ht="14.25" customHeight="1">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c r="AA726" s="202"/>
    </row>
    <row r="727" spans="1:27" ht="14.25" customHeight="1">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c r="AA727" s="202"/>
    </row>
    <row r="728" spans="1:27" ht="14.25" customHeight="1">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c r="AA728" s="202"/>
    </row>
    <row r="729" spans="1:27" ht="14.25" customHeight="1">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c r="AA729" s="202"/>
    </row>
    <row r="730" spans="1:27" ht="14.25" customHeight="1">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c r="AA730" s="202"/>
    </row>
    <row r="731" spans="1:27" ht="14.25" customHeight="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c r="AA731" s="202"/>
    </row>
    <row r="732" spans="1:27" ht="14.25" customHeight="1">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c r="AA732" s="202"/>
    </row>
    <row r="733" spans="1:27" ht="14.25" customHeight="1">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c r="AA733" s="202"/>
    </row>
    <row r="734" spans="1:27" ht="14.25" customHeight="1">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c r="AA734" s="202"/>
    </row>
    <row r="735" spans="1:27" ht="14.25" customHeight="1">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c r="AA735" s="202"/>
    </row>
    <row r="736" spans="1:27" ht="14.25" customHeight="1">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c r="AA736" s="202"/>
    </row>
    <row r="737" spans="1:27" ht="14.25" customHeight="1">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c r="AA737" s="202"/>
    </row>
    <row r="738" spans="1:27" ht="14.25" customHeight="1">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c r="AA738" s="202"/>
    </row>
    <row r="739" spans="1:27" ht="14.25" customHeight="1">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c r="AA739" s="202"/>
    </row>
    <row r="740" spans="1:27" ht="14.25" customHeight="1">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c r="AA740" s="202"/>
    </row>
    <row r="741" spans="1:27" ht="14.25" customHeight="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row>
    <row r="742" spans="1:27" ht="14.25" customHeight="1">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c r="AA742" s="202"/>
    </row>
    <row r="743" spans="1:27" ht="14.25" customHeight="1">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c r="AA743" s="202"/>
    </row>
    <row r="744" spans="1:27" ht="14.25" customHeight="1">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c r="AA744" s="202"/>
    </row>
    <row r="745" spans="1:27" ht="14.25" customHeight="1">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c r="AA745" s="202"/>
    </row>
    <row r="746" spans="1:27" ht="14.25" customHeight="1">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c r="AA746" s="202"/>
    </row>
    <row r="747" spans="1:27" ht="14.25" customHeight="1">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c r="AA747" s="202"/>
    </row>
    <row r="748" spans="1:27" ht="14.25" customHeight="1">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c r="AA748" s="202"/>
    </row>
    <row r="749" spans="1:27" ht="14.25" customHeight="1">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c r="AA749" s="202"/>
    </row>
    <row r="750" spans="1:27" ht="14.25" customHeight="1">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c r="AA750" s="202"/>
    </row>
    <row r="751" spans="1:27" ht="14.25" customHeight="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c r="AA751" s="202"/>
    </row>
    <row r="752" spans="1:27" ht="14.25" customHeight="1">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c r="AA752" s="202"/>
    </row>
    <row r="753" spans="1:27" ht="14.25" customHeight="1">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c r="AA753" s="202"/>
    </row>
    <row r="754" spans="1:27" ht="14.25" customHeight="1">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c r="AA754" s="202"/>
    </row>
    <row r="755" spans="1:27" ht="14.25" customHeight="1">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c r="AA755" s="202"/>
    </row>
    <row r="756" spans="1:27" ht="14.25" customHeight="1">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c r="AA756" s="202"/>
    </row>
    <row r="757" spans="1:27" ht="14.25" customHeight="1">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c r="AA757" s="202"/>
    </row>
    <row r="758" spans="1:27" ht="14.25" customHeight="1">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c r="AA758" s="202"/>
    </row>
    <row r="759" spans="1:27" ht="14.25" customHeight="1">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c r="AA759" s="202"/>
    </row>
    <row r="760" spans="1:27" ht="14.25" customHeight="1">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c r="AA760" s="202"/>
    </row>
    <row r="761" spans="1:27" ht="14.25" customHeight="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c r="AA761" s="202"/>
    </row>
    <row r="762" spans="1:27" ht="14.25" customHeight="1">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c r="AA762" s="202"/>
    </row>
    <row r="763" spans="1:27" ht="14.25" customHeight="1">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c r="AA763" s="202"/>
    </row>
    <row r="764" spans="1:27" ht="14.25" customHeight="1">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c r="AA764" s="202"/>
    </row>
    <row r="765" spans="1:27" ht="14.25" customHeight="1">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c r="AA765" s="202"/>
    </row>
    <row r="766" spans="1:27" ht="14.25" customHeight="1">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c r="AA766" s="202"/>
    </row>
    <row r="767" spans="1:27" ht="14.25" customHeight="1">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row>
    <row r="768" spans="1:27" ht="14.25" customHeight="1">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c r="AA768" s="202"/>
    </row>
    <row r="769" spans="1:27" ht="14.25" customHeight="1">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row>
    <row r="770" spans="1:27" ht="14.25" customHeight="1">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c r="AA770" s="202"/>
    </row>
    <row r="771" spans="1:27" ht="14.25" customHeight="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row>
    <row r="772" spans="1:27" ht="14.25" customHeight="1">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row>
    <row r="773" spans="1:27" ht="14.25" customHeight="1">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row>
    <row r="774" spans="1:27" ht="14.25" customHeight="1">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row>
    <row r="775" spans="1:27" ht="14.25" customHeight="1">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row>
    <row r="776" spans="1:27" ht="14.25" customHeight="1">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c r="AA776" s="202"/>
    </row>
    <row r="777" spans="1:27" ht="14.25" customHeight="1">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c r="AA777" s="202"/>
    </row>
    <row r="778" spans="1:27" ht="14.25" customHeight="1">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c r="AA778" s="202"/>
    </row>
    <row r="779" spans="1:27" ht="14.25" customHeight="1">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c r="AA779" s="202"/>
    </row>
    <row r="780" spans="1:27" ht="14.25" customHeight="1">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c r="AA780" s="202"/>
    </row>
    <row r="781" spans="1:27" ht="14.25" customHeight="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row>
    <row r="782" spans="1:27" ht="14.25" customHeight="1">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row>
    <row r="783" spans="1:27" ht="14.25" customHeight="1">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row>
    <row r="784" spans="1:27" ht="14.25" customHeight="1">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row>
    <row r="785" spans="1:27" ht="14.25" customHeight="1">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c r="AA785" s="202"/>
    </row>
    <row r="786" spans="1:27" ht="14.25" customHeight="1">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c r="AA786" s="202"/>
    </row>
    <row r="787" spans="1:27" ht="14.25" customHeight="1">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c r="AA787" s="202"/>
    </row>
    <row r="788" spans="1:27" ht="14.25" customHeight="1">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c r="AA788" s="202"/>
    </row>
    <row r="789" spans="1:27" ht="14.25" customHeight="1">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row>
    <row r="790" spans="1:27" ht="14.25" customHeight="1">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row>
    <row r="791" spans="1:27" ht="14.25" customHeight="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row>
    <row r="792" spans="1:27" ht="14.25" customHeight="1">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row>
    <row r="793" spans="1:27" ht="14.25" customHeight="1">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c r="AA793" s="202"/>
    </row>
    <row r="794" spans="1:27" ht="14.25" customHeight="1">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c r="AA794" s="202"/>
    </row>
    <row r="795" spans="1:27" ht="14.25" customHeight="1">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c r="AA795" s="202"/>
    </row>
    <row r="796" spans="1:27" ht="14.25" customHeight="1">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c r="AA796" s="202"/>
    </row>
    <row r="797" spans="1:27" ht="14.25" customHeight="1">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row>
    <row r="798" spans="1:27" ht="14.25" customHeight="1">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c r="AA798" s="202"/>
    </row>
    <row r="799" spans="1:27" ht="14.25" customHeight="1">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c r="AA799" s="202"/>
    </row>
    <row r="800" spans="1:27" ht="14.25" customHeight="1">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c r="AA800" s="202"/>
    </row>
    <row r="801" spans="1:27" ht="14.25" customHeight="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c r="AA801" s="202"/>
    </row>
    <row r="802" spans="1:27" ht="14.25" customHeight="1">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c r="AA802" s="202"/>
    </row>
    <row r="803" spans="1:27" ht="14.25" customHeight="1">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c r="AA803" s="202"/>
    </row>
    <row r="804" spans="1:27" ht="14.25" customHeight="1">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c r="AA804" s="202"/>
    </row>
    <row r="805" spans="1:27" ht="14.25" customHeight="1">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c r="AA805" s="202"/>
    </row>
    <row r="806" spans="1:27" ht="14.25" customHeight="1">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row>
    <row r="807" spans="1:27" ht="14.25" customHeight="1">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row>
    <row r="808" spans="1:27" ht="14.25" customHeight="1">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row>
    <row r="809" spans="1:27" ht="14.25" customHeight="1">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row>
    <row r="810" spans="1:27" ht="14.25" customHeight="1">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row>
    <row r="811" spans="1:27" ht="14.25" customHeight="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row>
    <row r="812" spans="1:27" ht="14.25" customHeight="1">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row>
    <row r="813" spans="1:27" ht="14.25" customHeight="1">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row>
    <row r="814" spans="1:27" ht="14.25" customHeight="1">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c r="AA814" s="202"/>
    </row>
    <row r="815" spans="1:27" ht="14.25" customHeight="1">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c r="AA815" s="202"/>
    </row>
    <row r="816" spans="1:27" ht="14.25" customHeight="1">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c r="AA816" s="202"/>
    </row>
    <row r="817" spans="1:27" ht="14.25" customHeight="1">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row>
    <row r="818" spans="1:27" ht="14.25" customHeight="1">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c r="AA818" s="202"/>
    </row>
    <row r="819" spans="1:27" ht="14.25" customHeight="1">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c r="AA819" s="202"/>
    </row>
    <row r="820" spans="1:27" ht="14.25" customHeight="1">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c r="AA820" s="202"/>
    </row>
    <row r="821" spans="1:27" ht="14.25" customHeight="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row>
    <row r="822" spans="1:27" ht="14.25" customHeight="1">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c r="AA822" s="202"/>
    </row>
    <row r="823" spans="1:27" ht="14.25" customHeight="1">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c r="AA823" s="202"/>
    </row>
    <row r="824" spans="1:27" ht="14.25" customHeight="1">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c r="AA824" s="202"/>
    </row>
    <row r="825" spans="1:27" ht="14.25" customHeight="1">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row>
    <row r="826" spans="1:27" ht="14.25" customHeight="1">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c r="AA826" s="202"/>
    </row>
    <row r="827" spans="1:27" ht="14.25" customHeight="1">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c r="AA827" s="202"/>
    </row>
    <row r="828" spans="1:27" ht="14.25" customHeight="1">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c r="AA828" s="202"/>
    </row>
    <row r="829" spans="1:27" ht="14.25" customHeight="1">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row>
    <row r="830" spans="1:27" ht="14.25" customHeight="1">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c r="AA830" s="202"/>
    </row>
    <row r="831" spans="1:27" ht="14.25" customHeight="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c r="AA831" s="202"/>
    </row>
    <row r="832" spans="1:27" ht="14.25" customHeight="1">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c r="AA832" s="202"/>
    </row>
    <row r="833" spans="1:27" ht="14.25" customHeight="1">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row>
    <row r="834" spans="1:27" ht="14.25" customHeight="1">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c r="AA834" s="202"/>
    </row>
    <row r="835" spans="1:27" ht="14.25" customHeight="1">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c r="AA835" s="202"/>
    </row>
    <row r="836" spans="1:27" ht="14.25" customHeight="1">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c r="AA836" s="202"/>
    </row>
    <row r="837" spans="1:27" ht="14.25" customHeight="1">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row>
    <row r="838" spans="1:27" ht="14.25" customHeight="1">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row>
    <row r="839" spans="1:27" ht="14.25" customHeight="1">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row>
    <row r="840" spans="1:27" ht="14.25" customHeight="1">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c r="AA840" s="202"/>
    </row>
    <row r="841" spans="1:27" ht="14.25" customHeight="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row>
    <row r="842" spans="1:27" ht="14.25" customHeight="1">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c r="AA842" s="202"/>
    </row>
    <row r="843" spans="1:27" ht="14.25" customHeight="1">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c r="AA843" s="202"/>
    </row>
    <row r="844" spans="1:27" ht="14.25" customHeight="1">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c r="AA844" s="202"/>
    </row>
    <row r="845" spans="1:27" ht="14.25" customHeight="1">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row>
    <row r="846" spans="1:27" ht="14.25" customHeight="1">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c r="AA846" s="202"/>
    </row>
    <row r="847" spans="1:27" ht="14.25" customHeight="1">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c r="AA847" s="202"/>
    </row>
    <row r="848" spans="1:27" ht="14.25" customHeight="1">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c r="AA848" s="202"/>
    </row>
    <row r="849" spans="1:27" ht="14.25" customHeight="1">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c r="AA849" s="202"/>
    </row>
    <row r="850" spans="1:27" ht="14.25" customHeight="1">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c r="AA850" s="202"/>
    </row>
    <row r="851" spans="1:27" ht="14.25" customHeight="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c r="AA851" s="202"/>
    </row>
    <row r="852" spans="1:27" ht="14.25" customHeight="1">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c r="AA852" s="202"/>
    </row>
    <row r="853" spans="1:27" ht="14.25" customHeight="1">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c r="AA853" s="202"/>
    </row>
    <row r="854" spans="1:27" ht="14.25" customHeight="1">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c r="AA854" s="202"/>
    </row>
    <row r="855" spans="1:27" ht="14.25" customHeight="1">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c r="AA855" s="202"/>
    </row>
    <row r="856" spans="1:27" ht="14.25" customHeight="1">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c r="AA856" s="202"/>
    </row>
    <row r="857" spans="1:27" ht="14.25" customHeight="1">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c r="AA857" s="202"/>
    </row>
    <row r="858" spans="1:27" ht="14.25" customHeight="1">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c r="AA858" s="202"/>
    </row>
    <row r="859" spans="1:27" ht="14.25" customHeight="1">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c r="AA859" s="202"/>
    </row>
    <row r="860" spans="1:27" ht="14.25" customHeight="1">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c r="AA860" s="202"/>
    </row>
    <row r="861" spans="1:27" ht="14.25" customHeight="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c r="AA861" s="202"/>
    </row>
    <row r="862" spans="1:27" ht="14.25" customHeight="1">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c r="AA862" s="202"/>
    </row>
    <row r="863" spans="1:27" ht="14.25" customHeight="1">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c r="AA863" s="202"/>
    </row>
    <row r="864" spans="1:27" ht="14.25" customHeight="1">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c r="AA864" s="202"/>
    </row>
    <row r="865" spans="1:27" ht="14.25" customHeight="1">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c r="AA865" s="202"/>
    </row>
    <row r="866" spans="1:27" ht="14.25" customHeight="1">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c r="AA866" s="202"/>
    </row>
    <row r="867" spans="1:27" ht="14.25" customHeight="1">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c r="AA867" s="202"/>
    </row>
    <row r="868" spans="1:27" ht="14.25" customHeight="1">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c r="AA868" s="202"/>
    </row>
    <row r="869" spans="1:27" ht="14.25" customHeight="1">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c r="AA869" s="202"/>
    </row>
    <row r="870" spans="1:27" ht="14.25" customHeight="1">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c r="AA870" s="202"/>
    </row>
    <row r="871" spans="1:27" ht="14.25" customHeight="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c r="AA871" s="202"/>
    </row>
    <row r="872" spans="1:27" ht="14.25" customHeight="1">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c r="AA872" s="202"/>
    </row>
    <row r="873" spans="1:27" ht="14.25" customHeight="1">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c r="AA873" s="202"/>
    </row>
    <row r="874" spans="1:27" ht="14.25" customHeight="1">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c r="AA874" s="202"/>
    </row>
    <row r="875" spans="1:27" ht="14.25" customHeight="1">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c r="AA875" s="202"/>
    </row>
    <row r="876" spans="1:27" ht="14.25" customHeight="1">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c r="AA876" s="202"/>
    </row>
    <row r="877" spans="1:27" ht="14.25" customHeight="1">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c r="AA877" s="202"/>
    </row>
    <row r="878" spans="1:27" ht="14.25" customHeight="1">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c r="AA878" s="202"/>
    </row>
    <row r="879" spans="1:27" ht="14.25" customHeight="1">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c r="AA879" s="202"/>
    </row>
    <row r="880" spans="1:27" ht="14.25" customHeight="1">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c r="AA880" s="202"/>
    </row>
    <row r="881" spans="1:27" ht="14.25" customHeight="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c r="AA881" s="202"/>
    </row>
    <row r="882" spans="1:27" ht="14.25" customHeight="1">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c r="AA882" s="202"/>
    </row>
    <row r="883" spans="1:27" ht="14.25" customHeight="1">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c r="AA883" s="202"/>
    </row>
    <row r="884" spans="1:27" ht="14.25" customHeight="1">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c r="AA884" s="202"/>
    </row>
    <row r="885" spans="1:27" ht="14.25" customHeight="1">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c r="AA885" s="202"/>
    </row>
    <row r="886" spans="1:27" ht="14.25" customHeight="1">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c r="AA886" s="202"/>
    </row>
    <row r="887" spans="1:27" ht="14.25" customHeight="1">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c r="AA887" s="202"/>
    </row>
    <row r="888" spans="1:27" ht="14.25" customHeight="1">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row>
    <row r="889" spans="1:27" ht="14.25" customHeight="1">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row>
    <row r="890" spans="1:27" ht="14.25" customHeight="1">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c r="AA890" s="202"/>
    </row>
    <row r="891" spans="1:27" ht="14.25" customHeight="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c r="AA891" s="202"/>
    </row>
    <row r="892" spans="1:27" ht="14.25" customHeight="1">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c r="AA892" s="202"/>
    </row>
    <row r="893" spans="1:27" ht="14.25" customHeight="1">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c r="AA893" s="202"/>
    </row>
    <row r="894" spans="1:27" ht="14.25" customHeight="1">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c r="AA894" s="202"/>
    </row>
    <row r="895" spans="1:27" ht="14.25" customHeight="1">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c r="AA895" s="202"/>
    </row>
    <row r="896" spans="1:27" ht="14.25" customHeight="1">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c r="AA896" s="202"/>
    </row>
    <row r="897" spans="1:27" ht="14.25" customHeight="1">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c r="AA897" s="202"/>
    </row>
    <row r="898" spans="1:27" ht="14.25" customHeight="1">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c r="AA898" s="202"/>
    </row>
    <row r="899" spans="1:27" ht="14.25" customHeight="1">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c r="AA899" s="202"/>
    </row>
    <row r="900" spans="1:27" ht="14.25" customHeight="1">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c r="AA900" s="202"/>
    </row>
    <row r="901" spans="1:27" ht="14.25" customHeight="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c r="AA901" s="202"/>
    </row>
    <row r="902" spans="1:27" ht="14.25" customHeight="1">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c r="AA902" s="202"/>
    </row>
    <row r="903" spans="1:27" ht="14.25" customHeight="1">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c r="AA903" s="202"/>
    </row>
    <row r="904" spans="1:27" ht="14.25" customHeight="1">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c r="AA904" s="202"/>
    </row>
    <row r="905" spans="1:27" ht="14.25" customHeight="1">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c r="AA905" s="202"/>
    </row>
    <row r="906" spans="1:27" ht="14.25" customHeight="1">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c r="AA906" s="202"/>
    </row>
    <row r="907" spans="1:27" ht="14.25" customHeight="1">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c r="AA907" s="202"/>
    </row>
    <row r="908" spans="1:27" ht="14.25" customHeight="1">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c r="AA908" s="202"/>
    </row>
    <row r="909" spans="1:27" ht="14.25" customHeight="1">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c r="AA909" s="202"/>
    </row>
    <row r="910" spans="1:27" ht="14.25" customHeight="1">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c r="AA910" s="202"/>
    </row>
    <row r="911" spans="1:27" ht="14.25" customHeight="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c r="AA911" s="202"/>
    </row>
    <row r="912" spans="1:27" ht="14.25" customHeight="1">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c r="AA912" s="202"/>
    </row>
    <row r="913" spans="1:27" ht="14.25" customHeight="1">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c r="AA913" s="202"/>
    </row>
    <row r="914" spans="1:27" ht="14.25" customHeight="1">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c r="AA914" s="202"/>
    </row>
    <row r="915" spans="1:27" ht="14.25" customHeight="1">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c r="AA915" s="202"/>
    </row>
    <row r="916" spans="1:27" ht="14.25" customHeight="1">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c r="AA916" s="202"/>
    </row>
    <row r="917" spans="1:27" ht="14.25" customHeight="1">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row>
    <row r="918" spans="1:27" ht="14.25" customHeight="1">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c r="AA918" s="202"/>
    </row>
    <row r="919" spans="1:27" ht="14.25" customHeight="1">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c r="AA919" s="202"/>
    </row>
    <row r="920" spans="1:27" ht="14.25" customHeight="1">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c r="AA920" s="202"/>
    </row>
    <row r="921" spans="1:27" ht="14.25" customHeight="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row>
    <row r="922" spans="1:27" ht="14.25" customHeight="1">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c r="AA922" s="202"/>
    </row>
    <row r="923" spans="1:27" ht="14.25" customHeight="1">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c r="AA923" s="202"/>
    </row>
    <row r="924" spans="1:27" ht="14.25" customHeight="1">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c r="AA924" s="202"/>
    </row>
    <row r="925" spans="1:27" ht="14.25" customHeight="1">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row>
    <row r="926" spans="1:27" ht="14.25" customHeight="1">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c r="AA926" s="202"/>
    </row>
    <row r="927" spans="1:27" ht="14.25" customHeight="1">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c r="AA927" s="202"/>
    </row>
    <row r="928" spans="1:27" ht="14.25" customHeight="1">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c r="AA928" s="202"/>
    </row>
    <row r="929" spans="1:27" ht="14.25" customHeight="1">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c r="AA929" s="202"/>
    </row>
    <row r="930" spans="1:27" ht="14.25" customHeight="1">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c r="AA930" s="202"/>
    </row>
    <row r="931" spans="1:27" ht="14.25" customHeight="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row>
    <row r="932" spans="1:27" ht="14.25" customHeight="1">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c r="AA932" s="202"/>
    </row>
    <row r="933" spans="1:27" ht="14.25" customHeight="1">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c r="AA933" s="202"/>
    </row>
    <row r="934" spans="1:27" ht="14.25" customHeight="1">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c r="AA934" s="202"/>
    </row>
    <row r="935" spans="1:27" ht="14.25" customHeight="1">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c r="AA935" s="202"/>
    </row>
    <row r="936" spans="1:27" ht="14.25" customHeight="1">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c r="AA936" s="202"/>
    </row>
    <row r="937" spans="1:27" ht="14.25" customHeight="1">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row>
    <row r="938" spans="1:27" ht="14.25" customHeight="1">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c r="AA938" s="202"/>
    </row>
    <row r="939" spans="1:27" ht="14.25" customHeight="1">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c r="AA939" s="202"/>
    </row>
    <row r="940" spans="1:27" ht="14.25" customHeight="1">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c r="AA940" s="202"/>
    </row>
    <row r="941" spans="1:27" ht="14.25" customHeight="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c r="AA941" s="202"/>
    </row>
    <row r="942" spans="1:27" ht="14.25" customHeight="1">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c r="AA942" s="202"/>
    </row>
    <row r="943" spans="1:27" ht="14.25" customHeight="1">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row>
    <row r="944" spans="1:27" ht="14.25" customHeight="1">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c r="AA944" s="202"/>
    </row>
    <row r="945" spans="1:27" ht="14.25" customHeight="1">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c r="AA945" s="202"/>
    </row>
    <row r="946" spans="1:27" ht="14.25" customHeight="1">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c r="AA946" s="202"/>
    </row>
    <row r="947" spans="1:27" ht="14.25" customHeight="1">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c r="AA947" s="202"/>
    </row>
    <row r="948" spans="1:27" ht="14.25" customHeight="1">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c r="AA948" s="202"/>
    </row>
    <row r="949" spans="1:27" ht="14.25" customHeight="1">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row>
    <row r="950" spans="1:27" ht="14.25" customHeight="1">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c r="AA950" s="202"/>
    </row>
    <row r="951" spans="1:27" ht="14.25" customHeight="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c r="AA951" s="202"/>
    </row>
    <row r="952" spans="1:27" ht="14.25" customHeight="1">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c r="AA952" s="202"/>
    </row>
    <row r="953" spans="1:27" ht="14.25" customHeight="1">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c r="AA953" s="202"/>
    </row>
    <row r="954" spans="1:27" ht="14.25" customHeight="1">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c r="AA954" s="202"/>
    </row>
    <row r="955" spans="1:27" ht="14.25" customHeight="1">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row>
    <row r="956" spans="1:27" ht="14.25" customHeight="1">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c r="AA956" s="202"/>
    </row>
    <row r="957" spans="1:27" ht="14.25" customHeight="1">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row>
    <row r="958" spans="1:27" ht="14.25" customHeight="1">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c r="AA958" s="202"/>
    </row>
    <row r="959" spans="1:27" ht="14.25" customHeight="1">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c r="AA959" s="202"/>
    </row>
    <row r="960" spans="1:27" ht="14.25" customHeight="1">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c r="AA960" s="202"/>
    </row>
    <row r="961" spans="1:27" ht="14.25" customHeight="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row>
    <row r="962" spans="1:27" ht="14.25" customHeight="1">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c r="AA962" s="202"/>
    </row>
    <row r="963" spans="1:27" ht="14.25" customHeight="1">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c r="AA963" s="202"/>
    </row>
    <row r="964" spans="1:27" ht="14.25" customHeight="1">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c r="AA964" s="202"/>
    </row>
    <row r="965" spans="1:27" ht="14.25" customHeight="1">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c r="AA965" s="202"/>
    </row>
    <row r="966" spans="1:27" ht="14.25" customHeight="1">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c r="AA966" s="202"/>
    </row>
    <row r="967" spans="1:27" ht="14.25" customHeight="1">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row>
    <row r="968" spans="1:27" ht="14.25" customHeight="1">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c r="AA968" s="202"/>
    </row>
    <row r="969" spans="1:27" ht="14.25" customHeight="1">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c r="AA969" s="202"/>
    </row>
    <row r="970" spans="1:27" ht="14.25" customHeight="1">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c r="AA970" s="202"/>
    </row>
    <row r="971" spans="1:27" ht="14.25" customHeight="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c r="AA971" s="202"/>
    </row>
    <row r="972" spans="1:27" ht="14.25" customHeight="1">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c r="AA972" s="202"/>
    </row>
    <row r="973" spans="1:27" ht="14.25" customHeight="1">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row>
    <row r="974" spans="1:27" ht="14.25" customHeight="1">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c r="AA974" s="202"/>
    </row>
    <row r="975" spans="1:27" ht="14.25" customHeight="1">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c r="AA975" s="202"/>
    </row>
    <row r="976" spans="1:27" ht="14.25" customHeight="1">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c r="AA976" s="202"/>
    </row>
    <row r="977" spans="1:27" ht="14.25" customHeight="1">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c r="AA977" s="202"/>
    </row>
    <row r="978" spans="1:27" ht="14.25" customHeight="1">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c r="AA978" s="202"/>
    </row>
    <row r="979" spans="1:27" ht="14.25" customHeight="1">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row>
  </sheetData>
  <mergeCells count="105">
    <mergeCell ref="Y31:Z31"/>
    <mergeCell ref="B29:I31"/>
    <mergeCell ref="B34:F35"/>
    <mergeCell ref="G34:G35"/>
    <mergeCell ref="H34:H35"/>
    <mergeCell ref="I34:I35"/>
    <mergeCell ref="B36:F36"/>
    <mergeCell ref="B61:F61"/>
    <mergeCell ref="G61:H61"/>
    <mergeCell ref="I61:L61"/>
    <mergeCell ref="M61:T61"/>
    <mergeCell ref="U61:Z61"/>
    <mergeCell ref="B33:Z33"/>
    <mergeCell ref="B37:F37"/>
    <mergeCell ref="J34:Z35"/>
    <mergeCell ref="J36:Z36"/>
    <mergeCell ref="J37:Z37"/>
    <mergeCell ref="U57:Z57"/>
    <mergeCell ref="G58:H58"/>
    <mergeCell ref="U58:Z58"/>
    <mergeCell ref="B43:Z44"/>
    <mergeCell ref="B45:Z51"/>
    <mergeCell ref="M54:T56"/>
    <mergeCell ref="U54:Z56"/>
    <mergeCell ref="I60:L60"/>
    <mergeCell ref="I58:L58"/>
    <mergeCell ref="M58:T58"/>
    <mergeCell ref="B57:F57"/>
    <mergeCell ref="G57:H57"/>
    <mergeCell ref="I57:L57"/>
    <mergeCell ref="M57:T57"/>
    <mergeCell ref="M60:T60"/>
    <mergeCell ref="U60:Z60"/>
    <mergeCell ref="B58:F58"/>
    <mergeCell ref="B59:F59"/>
    <mergeCell ref="G59:H59"/>
    <mergeCell ref="I59:L59"/>
    <mergeCell ref="M59:T59"/>
    <mergeCell ref="U59:Z59"/>
    <mergeCell ref="B60:F60"/>
    <mergeCell ref="G60:H60"/>
    <mergeCell ref="J29:Q29"/>
    <mergeCell ref="R29:V29"/>
    <mergeCell ref="W29:Z29"/>
    <mergeCell ref="J27:M27"/>
    <mergeCell ref="B38:F38"/>
    <mergeCell ref="B39:F39"/>
    <mergeCell ref="B40:F40"/>
    <mergeCell ref="B54:F56"/>
    <mergeCell ref="G54:H56"/>
    <mergeCell ref="I54:L56"/>
    <mergeCell ref="J38:Z38"/>
    <mergeCell ref="J39:Z39"/>
    <mergeCell ref="J40:Z40"/>
    <mergeCell ref="J30:M30"/>
    <mergeCell ref="N30:Q30"/>
    <mergeCell ref="R30:S30"/>
    <mergeCell ref="T30:V30"/>
    <mergeCell ref="W30:X30"/>
    <mergeCell ref="Y30:Z30"/>
    <mergeCell ref="J31:M31"/>
    <mergeCell ref="N31:Q31"/>
    <mergeCell ref="R31:S31"/>
    <mergeCell ref="T31:V31"/>
    <mergeCell ref="W31:X31"/>
    <mergeCell ref="I23:O23"/>
    <mergeCell ref="P23:Z23"/>
    <mergeCell ref="B19:G20"/>
    <mergeCell ref="B22:H22"/>
    <mergeCell ref="B23:H23"/>
    <mergeCell ref="B25:G25"/>
    <mergeCell ref="B27:G27"/>
    <mergeCell ref="H27:I27"/>
    <mergeCell ref="H25:Z25"/>
    <mergeCell ref="N27:Q27"/>
    <mergeCell ref="S27:U27"/>
    <mergeCell ref="W27:Y27"/>
    <mergeCell ref="B17:G17"/>
    <mergeCell ref="H17:Z17"/>
    <mergeCell ref="H19:K20"/>
    <mergeCell ref="S19:Z19"/>
    <mergeCell ref="S20:Z20"/>
    <mergeCell ref="L19:R19"/>
    <mergeCell ref="L20:R20"/>
    <mergeCell ref="I22:O22"/>
    <mergeCell ref="P22:Z22"/>
    <mergeCell ref="A1:F3"/>
    <mergeCell ref="G1:AA1"/>
    <mergeCell ref="G2:N2"/>
    <mergeCell ref="O2:AA2"/>
    <mergeCell ref="G3:AA3"/>
    <mergeCell ref="B6:G7"/>
    <mergeCell ref="H6:Z7"/>
    <mergeCell ref="B15:G15"/>
    <mergeCell ref="H15:Z15"/>
    <mergeCell ref="H12:R13"/>
    <mergeCell ref="S12:Z12"/>
    <mergeCell ref="S13:Z13"/>
    <mergeCell ref="B9:G10"/>
    <mergeCell ref="H9:P10"/>
    <mergeCell ref="Q9:T9"/>
    <mergeCell ref="U9:Z9"/>
    <mergeCell ref="Q10:T10"/>
    <mergeCell ref="U10:Z10"/>
    <mergeCell ref="B12:G13"/>
  </mergeCells>
  <pageMargins left="0.70866141732283472" right="0.70866141732283472" top="0.74803149606299213" bottom="1.1098214285714285" header="0" footer="0"/>
  <pageSetup paperSize="9" scale="60" fitToHeight="0" orientation="portrait" r:id="rId1"/>
  <headerFooter>
    <oddFooter>&amp;LCalle 26 No.57-41 Torre 8, Pisos 7 y 8 CEMSA – C.P. 111321 PBX: 3779555 – Información: Línea 195 www.umv.gov.co&amp;CDESI-FM-007 &amp;P de</oddFooter>
  </headerFooter>
  <rowBreaks count="1" manualBreakCount="1">
    <brk id="42" max="2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985"/>
  <sheetViews>
    <sheetView showGridLines="0" view="pageBreakPreview" zoomScale="90" zoomScaleNormal="100" zoomScaleSheetLayoutView="90" workbookViewId="0">
      <selection activeCell="I18" sqref="I18:AA18"/>
    </sheetView>
  </sheetViews>
  <sheetFormatPr defaultColWidth="14.42578125" defaultRowHeight="15" customHeight="1"/>
  <cols>
    <col min="1" max="1" width="3.7109375" style="201" customWidth="1"/>
    <col min="2" max="2" width="2.85546875" style="201" customWidth="1"/>
    <col min="3" max="6" width="2.7109375" style="201" customWidth="1"/>
    <col min="7" max="7" width="4.85546875" style="201" customWidth="1"/>
    <col min="8" max="8" width="29.42578125" style="201" customWidth="1"/>
    <col min="9" max="10" width="15" style="201" customWidth="1"/>
    <col min="11" max="12" width="3.42578125" style="201" customWidth="1"/>
    <col min="13" max="15" width="2.7109375" style="201" customWidth="1"/>
    <col min="16" max="16" width="3.42578125" style="201" customWidth="1"/>
    <col min="17" max="17" width="3.5703125" style="201" customWidth="1"/>
    <col min="18" max="18" width="3.7109375" style="201" customWidth="1"/>
    <col min="19" max="19" width="3.28515625" style="201" customWidth="1"/>
    <col min="20" max="20" width="7.42578125" style="201" customWidth="1"/>
    <col min="21" max="21" width="3.5703125" style="201" customWidth="1"/>
    <col min="22" max="22" width="3.7109375" style="201" customWidth="1"/>
    <col min="23" max="25" width="5" style="201" customWidth="1"/>
    <col min="26" max="26" width="6.7109375" style="201" customWidth="1"/>
    <col min="27" max="27" width="4.140625" style="201" customWidth="1"/>
    <col min="28" max="28" width="2" style="201" customWidth="1"/>
    <col min="29" max="16384" width="14.42578125" style="201"/>
  </cols>
  <sheetData>
    <row r="1" spans="1:28" ht="14.25" customHeight="1" thickBot="1">
      <c r="A1" s="202"/>
      <c r="B1" s="243"/>
      <c r="C1" s="243"/>
      <c r="D1" s="243"/>
      <c r="E1" s="243"/>
      <c r="F1" s="243"/>
      <c r="G1" s="202"/>
      <c r="H1" s="202"/>
      <c r="I1" s="202"/>
      <c r="J1" s="202"/>
      <c r="K1" s="202"/>
      <c r="L1" s="202"/>
      <c r="M1" s="202"/>
      <c r="N1" s="202"/>
      <c r="O1" s="202"/>
      <c r="P1" s="202"/>
      <c r="Q1" s="202"/>
      <c r="R1" s="202"/>
      <c r="S1" s="202"/>
      <c r="T1" s="202"/>
      <c r="U1" s="202"/>
      <c r="V1" s="202"/>
      <c r="W1" s="202"/>
      <c r="X1" s="202"/>
      <c r="Y1" s="202"/>
      <c r="Z1" s="202"/>
      <c r="AA1" s="202"/>
      <c r="AB1" s="202"/>
    </row>
    <row r="2" spans="1:28" ht="45.75" customHeight="1">
      <c r="A2" s="202"/>
      <c r="B2" s="1127"/>
      <c r="C2" s="2273"/>
      <c r="D2" s="2273"/>
      <c r="E2" s="2273"/>
      <c r="F2" s="2273"/>
      <c r="G2" s="2274"/>
      <c r="H2" s="1180" t="s">
        <v>221</v>
      </c>
      <c r="I2" s="2292"/>
      <c r="J2" s="2292"/>
      <c r="K2" s="2292"/>
      <c r="L2" s="2292"/>
      <c r="M2" s="2292"/>
      <c r="N2" s="2292"/>
      <c r="O2" s="2292"/>
      <c r="P2" s="2292"/>
      <c r="Q2" s="2292"/>
      <c r="R2" s="2292"/>
      <c r="S2" s="2292"/>
      <c r="T2" s="2292"/>
      <c r="U2" s="2292"/>
      <c r="V2" s="2292"/>
      <c r="W2" s="2292"/>
      <c r="X2" s="2292"/>
      <c r="Y2" s="2292"/>
      <c r="Z2" s="2292"/>
      <c r="AA2" s="2292"/>
      <c r="AB2" s="2293"/>
    </row>
    <row r="3" spans="1:28" ht="14.25" customHeight="1">
      <c r="A3" s="202"/>
      <c r="B3" s="2277"/>
      <c r="C3" s="2278"/>
      <c r="D3" s="2278"/>
      <c r="E3" s="2278"/>
      <c r="F3" s="2278"/>
      <c r="G3" s="2279"/>
      <c r="H3" s="1129" t="s">
        <v>222</v>
      </c>
      <c r="I3" s="2280"/>
      <c r="J3" s="2280"/>
      <c r="K3" s="2280"/>
      <c r="L3" s="2280"/>
      <c r="M3" s="2280"/>
      <c r="N3" s="2280"/>
      <c r="O3" s="2281"/>
      <c r="P3" s="1129" t="s">
        <v>223</v>
      </c>
      <c r="Q3" s="2280"/>
      <c r="R3" s="2280"/>
      <c r="S3" s="2280"/>
      <c r="T3" s="2280"/>
      <c r="U3" s="2280"/>
      <c r="V3" s="2280"/>
      <c r="W3" s="2280"/>
      <c r="X3" s="2280"/>
      <c r="Y3" s="2280"/>
      <c r="Z3" s="2280"/>
      <c r="AA3" s="2280"/>
      <c r="AB3" s="2282"/>
    </row>
    <row r="4" spans="1:28" ht="20.25" customHeight="1" thickBot="1">
      <c r="A4" s="202"/>
      <c r="B4" s="2283"/>
      <c r="C4" s="2284"/>
      <c r="D4" s="2284"/>
      <c r="E4" s="2284"/>
      <c r="F4" s="2284"/>
      <c r="G4" s="2285"/>
      <c r="H4" s="1130" t="s">
        <v>224</v>
      </c>
      <c r="I4" s="2286"/>
      <c r="J4" s="2286"/>
      <c r="K4" s="2286"/>
      <c r="L4" s="2286"/>
      <c r="M4" s="2286"/>
      <c r="N4" s="2286"/>
      <c r="O4" s="2286"/>
      <c r="P4" s="2286"/>
      <c r="Q4" s="2286"/>
      <c r="R4" s="2286"/>
      <c r="S4" s="2286"/>
      <c r="T4" s="2286"/>
      <c r="U4" s="2286"/>
      <c r="V4" s="2286"/>
      <c r="W4" s="2286"/>
      <c r="X4" s="2286"/>
      <c r="Y4" s="2286"/>
      <c r="Z4" s="2286"/>
      <c r="AA4" s="2286"/>
      <c r="AB4" s="2287"/>
    </row>
    <row r="5" spans="1:28" ht="14.25" customHeight="1">
      <c r="A5" s="202"/>
      <c r="B5" s="202"/>
      <c r="C5" s="202"/>
      <c r="D5" s="202"/>
      <c r="E5" s="202"/>
      <c r="F5" s="202"/>
      <c r="G5" s="202"/>
      <c r="H5" s="242"/>
      <c r="I5" s="242"/>
      <c r="J5" s="242"/>
      <c r="K5" s="242"/>
      <c r="L5" s="242"/>
      <c r="M5" s="242"/>
      <c r="N5" s="242"/>
      <c r="O5" s="242"/>
      <c r="P5" s="242"/>
      <c r="Q5" s="242"/>
      <c r="R5" s="242"/>
      <c r="S5" s="242"/>
      <c r="T5" s="242"/>
      <c r="U5" s="242"/>
      <c r="V5" s="242"/>
      <c r="W5" s="242"/>
      <c r="X5" s="242"/>
      <c r="Y5" s="242"/>
      <c r="Z5" s="242"/>
      <c r="AA5" s="242"/>
      <c r="AB5" s="242"/>
    </row>
    <row r="6" spans="1:28" ht="14.25" customHeight="1" thickBot="1">
      <c r="A6" s="202"/>
      <c r="B6" s="241"/>
      <c r="C6" s="239"/>
      <c r="D6" s="239"/>
      <c r="E6" s="239"/>
      <c r="F6" s="239"/>
      <c r="G6" s="239"/>
      <c r="H6" s="239"/>
      <c r="I6" s="240"/>
      <c r="J6" s="240"/>
      <c r="K6" s="240"/>
      <c r="L6" s="240"/>
      <c r="M6" s="240"/>
      <c r="N6" s="240"/>
      <c r="O6" s="240"/>
      <c r="P6" s="240"/>
      <c r="Q6" s="240"/>
      <c r="R6" s="240"/>
      <c r="S6" s="240"/>
      <c r="T6" s="240"/>
      <c r="U6" s="240"/>
      <c r="V6" s="240"/>
      <c r="W6" s="239"/>
      <c r="X6" s="239"/>
      <c r="Y6" s="239"/>
      <c r="Z6" s="239"/>
      <c r="AA6" s="239"/>
      <c r="AB6" s="238"/>
    </row>
    <row r="7" spans="1:28" ht="15" customHeight="1">
      <c r="A7" s="202"/>
      <c r="B7" s="236"/>
      <c r="C7" s="1118" t="s">
        <v>225</v>
      </c>
      <c r="D7" s="2273"/>
      <c r="E7" s="2273"/>
      <c r="F7" s="2273"/>
      <c r="G7" s="2273"/>
      <c r="H7" s="2288"/>
      <c r="I7" s="1131" t="s">
        <v>455</v>
      </c>
      <c r="J7" s="2273"/>
      <c r="K7" s="2273"/>
      <c r="L7" s="2273"/>
      <c r="M7" s="2273"/>
      <c r="N7" s="2273"/>
      <c r="O7" s="2273"/>
      <c r="P7" s="2273"/>
      <c r="Q7" s="2273"/>
      <c r="R7" s="2273"/>
      <c r="S7" s="2273"/>
      <c r="T7" s="2273"/>
      <c r="U7" s="2273"/>
      <c r="V7" s="2273"/>
      <c r="W7" s="2273"/>
      <c r="X7" s="2273"/>
      <c r="Y7" s="2273"/>
      <c r="Z7" s="2273"/>
      <c r="AA7" s="2288"/>
      <c r="AB7" s="235"/>
    </row>
    <row r="8" spans="1:28" ht="10.9" customHeight="1" thickBot="1">
      <c r="A8" s="202"/>
      <c r="B8" s="236"/>
      <c r="C8" s="2283"/>
      <c r="D8" s="2284"/>
      <c r="E8" s="2284"/>
      <c r="F8" s="2284"/>
      <c r="G8" s="2284"/>
      <c r="H8" s="2289"/>
      <c r="I8" s="2283"/>
      <c r="J8" s="2284"/>
      <c r="K8" s="2284"/>
      <c r="L8" s="2284"/>
      <c r="M8" s="2284"/>
      <c r="N8" s="2284"/>
      <c r="O8" s="2284"/>
      <c r="P8" s="2284"/>
      <c r="Q8" s="2284"/>
      <c r="R8" s="2284"/>
      <c r="S8" s="2284"/>
      <c r="T8" s="2284"/>
      <c r="U8" s="2284"/>
      <c r="V8" s="2284"/>
      <c r="W8" s="2284"/>
      <c r="X8" s="2284"/>
      <c r="Y8" s="2284"/>
      <c r="Z8" s="2284"/>
      <c r="AA8" s="2289"/>
      <c r="AB8" s="235"/>
    </row>
    <row r="9" spans="1:28" ht="14.25" customHeight="1" thickBot="1">
      <c r="A9" s="202"/>
      <c r="B9" s="236"/>
      <c r="C9" s="237"/>
      <c r="D9" s="237"/>
      <c r="E9" s="237"/>
      <c r="F9" s="237"/>
      <c r="G9" s="237"/>
      <c r="H9" s="237"/>
      <c r="I9" s="234"/>
      <c r="J9" s="234"/>
      <c r="K9" s="234"/>
      <c r="L9" s="234"/>
      <c r="M9" s="234"/>
      <c r="N9" s="234"/>
      <c r="O9" s="234"/>
      <c r="P9" s="234"/>
      <c r="Q9" s="234"/>
      <c r="R9" s="234"/>
      <c r="S9" s="234"/>
      <c r="T9" s="234"/>
      <c r="U9" s="234"/>
      <c r="V9" s="234"/>
      <c r="W9" s="237"/>
      <c r="X9" s="237"/>
      <c r="Y9" s="237"/>
      <c r="Z9" s="237"/>
      <c r="AA9" s="237"/>
      <c r="AB9" s="235"/>
    </row>
    <row r="10" spans="1:28" ht="15" customHeight="1" thickBot="1">
      <c r="A10" s="202"/>
      <c r="B10" s="236"/>
      <c r="C10" s="1118" t="s">
        <v>226</v>
      </c>
      <c r="D10" s="2273"/>
      <c r="E10" s="2273"/>
      <c r="F10" s="2273"/>
      <c r="G10" s="2273"/>
      <c r="H10" s="2288"/>
      <c r="I10" s="1179" t="s">
        <v>456</v>
      </c>
      <c r="J10" s="2327"/>
      <c r="K10" s="2327"/>
      <c r="L10" s="2327"/>
      <c r="M10" s="2327"/>
      <c r="N10" s="2327"/>
      <c r="O10" s="2327"/>
      <c r="P10" s="2327"/>
      <c r="Q10" s="2328"/>
      <c r="R10" s="1125" t="s">
        <v>227</v>
      </c>
      <c r="S10" s="2290"/>
      <c r="T10" s="2290"/>
      <c r="U10" s="2291"/>
      <c r="V10" s="1116" t="s">
        <v>228</v>
      </c>
      <c r="W10" s="2292"/>
      <c r="X10" s="2292"/>
      <c r="Y10" s="2292"/>
      <c r="Z10" s="2292"/>
      <c r="AA10" s="2293"/>
      <c r="AB10" s="235"/>
    </row>
    <row r="11" spans="1:28" ht="18.600000000000001" customHeight="1" thickBot="1">
      <c r="A11" s="202"/>
      <c r="B11" s="236"/>
      <c r="C11" s="2283"/>
      <c r="D11" s="2284"/>
      <c r="E11" s="2284"/>
      <c r="F11" s="2284"/>
      <c r="G11" s="2284"/>
      <c r="H11" s="2289"/>
      <c r="I11" s="2329"/>
      <c r="J11" s="2330"/>
      <c r="K11" s="2330"/>
      <c r="L11" s="2330"/>
      <c r="M11" s="2330"/>
      <c r="N11" s="2330"/>
      <c r="O11" s="2330"/>
      <c r="P11" s="2330"/>
      <c r="Q11" s="2331"/>
      <c r="R11" s="1126" t="s">
        <v>65</v>
      </c>
      <c r="S11" s="2290"/>
      <c r="T11" s="2290"/>
      <c r="U11" s="2291"/>
      <c r="V11" s="1117" t="s">
        <v>438</v>
      </c>
      <c r="W11" s="2286"/>
      <c r="X11" s="2286"/>
      <c r="Y11" s="2286"/>
      <c r="Z11" s="2286"/>
      <c r="AA11" s="2287"/>
      <c r="AB11" s="235"/>
    </row>
    <row r="12" spans="1:28" ht="14.25" customHeight="1" thickBot="1">
      <c r="A12" s="202"/>
      <c r="B12" s="217"/>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16"/>
    </row>
    <row r="13" spans="1:28" ht="15" customHeight="1">
      <c r="A13" s="202"/>
      <c r="B13" s="217"/>
      <c r="C13" s="1118" t="s">
        <v>229</v>
      </c>
      <c r="D13" s="2273"/>
      <c r="E13" s="2273"/>
      <c r="F13" s="2273"/>
      <c r="G13" s="2273"/>
      <c r="H13" s="2288"/>
      <c r="I13" s="1181" t="s">
        <v>457</v>
      </c>
      <c r="J13" s="2327"/>
      <c r="K13" s="2327"/>
      <c r="L13" s="2327"/>
      <c r="M13" s="2327"/>
      <c r="N13" s="2327"/>
      <c r="O13" s="2327"/>
      <c r="P13" s="2327"/>
      <c r="Q13" s="2327"/>
      <c r="R13" s="2327"/>
      <c r="S13" s="2332"/>
      <c r="T13" s="1116" t="s">
        <v>458</v>
      </c>
      <c r="U13" s="2292"/>
      <c r="V13" s="2292"/>
      <c r="W13" s="2292"/>
      <c r="X13" s="2292"/>
      <c r="Y13" s="2292"/>
      <c r="Z13" s="2292"/>
      <c r="AA13" s="2293"/>
      <c r="AB13" s="216"/>
    </row>
    <row r="14" spans="1:28" ht="25.9" customHeight="1" thickBot="1">
      <c r="A14" s="202"/>
      <c r="B14" s="217"/>
      <c r="C14" s="2283"/>
      <c r="D14" s="2284"/>
      <c r="E14" s="2284"/>
      <c r="F14" s="2284"/>
      <c r="G14" s="2284"/>
      <c r="H14" s="2289"/>
      <c r="I14" s="2330"/>
      <c r="J14" s="2330"/>
      <c r="K14" s="2330"/>
      <c r="L14" s="2330"/>
      <c r="M14" s="2330"/>
      <c r="N14" s="2330"/>
      <c r="O14" s="2330"/>
      <c r="P14" s="2330"/>
      <c r="Q14" s="2330"/>
      <c r="R14" s="2330"/>
      <c r="S14" s="2333"/>
      <c r="T14" s="1117" t="s">
        <v>297</v>
      </c>
      <c r="U14" s="2286"/>
      <c r="V14" s="2286"/>
      <c r="W14" s="2286"/>
      <c r="X14" s="2286"/>
      <c r="Y14" s="2286"/>
      <c r="Z14" s="2286"/>
      <c r="AA14" s="2287"/>
      <c r="AB14" s="216"/>
    </row>
    <row r="15" spans="1:28" ht="14.25" customHeight="1" thickBot="1">
      <c r="A15" s="202"/>
      <c r="B15" s="217"/>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16"/>
    </row>
    <row r="16" spans="1:28" ht="40.9" customHeight="1" thickBot="1">
      <c r="A16" s="202"/>
      <c r="B16" s="217"/>
      <c r="C16" s="1132" t="s">
        <v>233</v>
      </c>
      <c r="D16" s="2290"/>
      <c r="E16" s="2290"/>
      <c r="F16" s="2290"/>
      <c r="G16" s="2290"/>
      <c r="H16" s="2291"/>
      <c r="I16" s="1178" t="s">
        <v>459</v>
      </c>
      <c r="J16" s="2334"/>
      <c r="K16" s="2334"/>
      <c r="L16" s="2334"/>
      <c r="M16" s="2334"/>
      <c r="N16" s="2334"/>
      <c r="O16" s="2334"/>
      <c r="P16" s="2334"/>
      <c r="Q16" s="2334"/>
      <c r="R16" s="2334"/>
      <c r="S16" s="2334"/>
      <c r="T16" s="2334"/>
      <c r="U16" s="2334"/>
      <c r="V16" s="2334"/>
      <c r="W16" s="2334"/>
      <c r="X16" s="2334"/>
      <c r="Y16" s="2334"/>
      <c r="Z16" s="2334"/>
      <c r="AA16" s="2335"/>
      <c r="AB16" s="216"/>
    </row>
    <row r="17" spans="1:28" ht="16.5" customHeight="1" thickBot="1">
      <c r="A17" s="202"/>
      <c r="B17" s="217"/>
      <c r="C17" s="234"/>
      <c r="D17" s="234"/>
      <c r="E17" s="234"/>
      <c r="F17" s="234"/>
      <c r="G17" s="234"/>
      <c r="H17" s="234"/>
      <c r="I17" s="233"/>
      <c r="J17" s="233"/>
      <c r="K17" s="233"/>
      <c r="L17" s="233"/>
      <c r="M17" s="233"/>
      <c r="N17" s="233"/>
      <c r="O17" s="233"/>
      <c r="P17" s="233"/>
      <c r="Q17" s="233"/>
      <c r="R17" s="233"/>
      <c r="S17" s="233"/>
      <c r="T17" s="233"/>
      <c r="U17" s="233"/>
      <c r="V17" s="233"/>
      <c r="W17" s="233"/>
      <c r="X17" s="233"/>
      <c r="Y17" s="233"/>
      <c r="Z17" s="233"/>
      <c r="AA17" s="233"/>
      <c r="AB17" s="216"/>
    </row>
    <row r="18" spans="1:28" ht="52.5" customHeight="1" thickBot="1">
      <c r="A18" s="202"/>
      <c r="B18" s="217"/>
      <c r="C18" s="1132" t="s">
        <v>276</v>
      </c>
      <c r="D18" s="2290"/>
      <c r="E18" s="2290"/>
      <c r="F18" s="2290"/>
      <c r="G18" s="2290"/>
      <c r="H18" s="2291"/>
      <c r="I18" s="1178" t="s">
        <v>460</v>
      </c>
      <c r="J18" s="2334"/>
      <c r="K18" s="2334"/>
      <c r="L18" s="2334"/>
      <c r="M18" s="2334"/>
      <c r="N18" s="2334"/>
      <c r="O18" s="2334"/>
      <c r="P18" s="2334"/>
      <c r="Q18" s="2334"/>
      <c r="R18" s="2334"/>
      <c r="S18" s="2334"/>
      <c r="T18" s="2334"/>
      <c r="U18" s="2334"/>
      <c r="V18" s="2334"/>
      <c r="W18" s="2334"/>
      <c r="X18" s="2334"/>
      <c r="Y18" s="2334"/>
      <c r="Z18" s="2334"/>
      <c r="AA18" s="2335"/>
      <c r="AB18" s="216"/>
    </row>
    <row r="19" spans="1:28" ht="16.5" customHeight="1" thickBot="1">
      <c r="A19" s="202"/>
      <c r="B19" s="217"/>
      <c r="C19" s="234"/>
      <c r="D19" s="234"/>
      <c r="E19" s="234"/>
      <c r="F19" s="234"/>
      <c r="G19" s="234"/>
      <c r="H19" s="234"/>
      <c r="I19" s="233"/>
      <c r="J19" s="233"/>
      <c r="K19" s="233"/>
      <c r="L19" s="233"/>
      <c r="M19" s="233"/>
      <c r="N19" s="233"/>
      <c r="O19" s="233"/>
      <c r="P19" s="233"/>
      <c r="Q19" s="233"/>
      <c r="R19" s="233"/>
      <c r="S19" s="233"/>
      <c r="T19" s="233"/>
      <c r="U19" s="233"/>
      <c r="V19" s="233"/>
      <c r="W19" s="233"/>
      <c r="X19" s="233"/>
      <c r="Y19" s="233"/>
      <c r="Z19" s="233"/>
      <c r="AA19" s="233"/>
      <c r="AB19" s="216"/>
    </row>
    <row r="20" spans="1:28" ht="16.149999999999999" customHeight="1">
      <c r="A20" s="202"/>
      <c r="B20" s="217"/>
      <c r="C20" s="1139" t="s">
        <v>237</v>
      </c>
      <c r="D20" s="2273"/>
      <c r="E20" s="2273"/>
      <c r="F20" s="2273"/>
      <c r="G20" s="2273"/>
      <c r="H20" s="2288"/>
      <c r="I20" s="1134" t="s">
        <v>448</v>
      </c>
      <c r="J20" s="2273"/>
      <c r="K20" s="2273"/>
      <c r="L20" s="2288"/>
      <c r="M20" s="1116" t="s">
        <v>239</v>
      </c>
      <c r="N20" s="2292"/>
      <c r="O20" s="2292"/>
      <c r="P20" s="2292"/>
      <c r="Q20" s="2292"/>
      <c r="R20" s="2292"/>
      <c r="S20" s="2293"/>
      <c r="T20" s="1116" t="s">
        <v>240</v>
      </c>
      <c r="U20" s="2292"/>
      <c r="V20" s="2292"/>
      <c r="W20" s="2292"/>
      <c r="X20" s="2292"/>
      <c r="Y20" s="2292"/>
      <c r="Z20" s="2292"/>
      <c r="AA20" s="2293"/>
      <c r="AB20" s="216"/>
    </row>
    <row r="21" spans="1:28" ht="13.9" customHeight="1" thickBot="1">
      <c r="A21" s="202"/>
      <c r="B21" s="217"/>
      <c r="C21" s="2283"/>
      <c r="D21" s="2284"/>
      <c r="E21" s="2284"/>
      <c r="F21" s="2284"/>
      <c r="G21" s="2284"/>
      <c r="H21" s="2289"/>
      <c r="I21" s="2283"/>
      <c r="J21" s="2284"/>
      <c r="K21" s="2284"/>
      <c r="L21" s="2289"/>
      <c r="M21" s="1135" t="s">
        <v>357</v>
      </c>
      <c r="N21" s="2286"/>
      <c r="O21" s="2286"/>
      <c r="P21" s="2286"/>
      <c r="Q21" s="2286"/>
      <c r="R21" s="2286"/>
      <c r="S21" s="2287"/>
      <c r="T21" s="1135" t="s">
        <v>302</v>
      </c>
      <c r="U21" s="2286"/>
      <c r="V21" s="2286"/>
      <c r="W21" s="2286"/>
      <c r="X21" s="2286"/>
      <c r="Y21" s="2286"/>
      <c r="Z21" s="2286"/>
      <c r="AA21" s="2286"/>
      <c r="AB21" s="216"/>
    </row>
    <row r="22" spans="1:28" ht="14.25" customHeight="1" thickBot="1">
      <c r="A22" s="202"/>
      <c r="B22" s="217"/>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16"/>
    </row>
    <row r="23" spans="1:28" ht="31.5" customHeight="1">
      <c r="A23" s="202"/>
      <c r="B23" s="217"/>
      <c r="C23" s="1116" t="s">
        <v>243</v>
      </c>
      <c r="D23" s="2292"/>
      <c r="E23" s="2292"/>
      <c r="F23" s="2292"/>
      <c r="G23" s="2292"/>
      <c r="H23" s="2292"/>
      <c r="I23" s="2293"/>
      <c r="J23" s="1116" t="s">
        <v>244</v>
      </c>
      <c r="K23" s="2292"/>
      <c r="L23" s="2292"/>
      <c r="M23" s="2292"/>
      <c r="N23" s="2292"/>
      <c r="O23" s="2292"/>
      <c r="P23" s="2293"/>
      <c r="Q23" s="1116" t="s">
        <v>245</v>
      </c>
      <c r="R23" s="2292"/>
      <c r="S23" s="2292"/>
      <c r="T23" s="2292"/>
      <c r="U23" s="2292"/>
      <c r="V23" s="2292"/>
      <c r="W23" s="2292"/>
      <c r="X23" s="2292"/>
      <c r="Y23" s="2292"/>
      <c r="Z23" s="2292"/>
      <c r="AA23" s="2293"/>
      <c r="AB23" s="216"/>
    </row>
    <row r="24" spans="1:28" ht="22.15" customHeight="1" thickBot="1">
      <c r="A24" s="202"/>
      <c r="B24" s="217"/>
      <c r="C24" s="1117" t="s">
        <v>461</v>
      </c>
      <c r="D24" s="2286"/>
      <c r="E24" s="2286"/>
      <c r="F24" s="2286"/>
      <c r="G24" s="2286"/>
      <c r="H24" s="2286"/>
      <c r="I24" s="2287"/>
      <c r="J24" s="1137" t="s">
        <v>462</v>
      </c>
      <c r="K24" s="2286"/>
      <c r="L24" s="2286"/>
      <c r="M24" s="2286"/>
      <c r="N24" s="2286"/>
      <c r="O24" s="2286"/>
      <c r="P24" s="2287"/>
      <c r="Q24" s="1138" t="s">
        <v>447</v>
      </c>
      <c r="R24" s="2286"/>
      <c r="S24" s="2286"/>
      <c r="T24" s="2286"/>
      <c r="U24" s="2286"/>
      <c r="V24" s="2286"/>
      <c r="W24" s="2286"/>
      <c r="X24" s="2286"/>
      <c r="Y24" s="2286"/>
      <c r="Z24" s="2286"/>
      <c r="AA24" s="2287"/>
      <c r="AB24" s="216"/>
    </row>
    <row r="25" spans="1:28" ht="14.25" customHeight="1" thickBot="1">
      <c r="A25" s="202"/>
      <c r="B25" s="217"/>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16"/>
    </row>
    <row r="26" spans="1:28" ht="70.900000000000006" customHeight="1" thickBot="1">
      <c r="A26" s="202"/>
      <c r="B26" s="217"/>
      <c r="C26" s="1132" t="s">
        <v>249</v>
      </c>
      <c r="D26" s="2290"/>
      <c r="E26" s="2290"/>
      <c r="F26" s="2290"/>
      <c r="G26" s="2290"/>
      <c r="H26" s="2291"/>
      <c r="I26" s="1176" t="s">
        <v>463</v>
      </c>
      <c r="J26" s="2334"/>
      <c r="K26" s="2334"/>
      <c r="L26" s="2334"/>
      <c r="M26" s="2334"/>
      <c r="N26" s="2334"/>
      <c r="O26" s="2334"/>
      <c r="P26" s="2334"/>
      <c r="Q26" s="2334"/>
      <c r="R26" s="2334"/>
      <c r="S26" s="2334"/>
      <c r="T26" s="2334"/>
      <c r="U26" s="2334"/>
      <c r="V26" s="2334"/>
      <c r="W26" s="2334"/>
      <c r="X26" s="2334"/>
      <c r="Y26" s="2334"/>
      <c r="Z26" s="2334"/>
      <c r="AA26" s="2335"/>
      <c r="AB26" s="216"/>
    </row>
    <row r="27" spans="1:28" ht="14.25" customHeight="1" thickBot="1">
      <c r="A27" s="202"/>
      <c r="B27" s="217"/>
      <c r="C27" s="234"/>
      <c r="D27" s="234"/>
      <c r="E27" s="234"/>
      <c r="F27" s="234"/>
      <c r="G27" s="234"/>
      <c r="H27" s="234"/>
      <c r="I27" s="233"/>
      <c r="J27" s="233"/>
      <c r="K27" s="233"/>
      <c r="L27" s="233"/>
      <c r="M27" s="233"/>
      <c r="N27" s="233"/>
      <c r="O27" s="233"/>
      <c r="P27" s="233"/>
      <c r="Q27" s="233"/>
      <c r="R27" s="233"/>
      <c r="S27" s="233"/>
      <c r="T27" s="233"/>
      <c r="U27" s="233"/>
      <c r="V27" s="233"/>
      <c r="W27" s="233"/>
      <c r="X27" s="233"/>
      <c r="Y27" s="233"/>
      <c r="Z27" s="233"/>
      <c r="AA27" s="233"/>
      <c r="AB27" s="216"/>
    </row>
    <row r="28" spans="1:28" ht="39" customHeight="1" thickBot="1">
      <c r="A28" s="202"/>
      <c r="B28" s="217"/>
      <c r="C28" s="1177" t="s">
        <v>250</v>
      </c>
      <c r="D28" s="2290"/>
      <c r="E28" s="2290"/>
      <c r="F28" s="2290"/>
      <c r="G28" s="2290"/>
      <c r="H28" s="2291"/>
      <c r="I28" s="1140" t="s">
        <v>464</v>
      </c>
      <c r="J28" s="2294"/>
      <c r="K28" s="1147" t="s">
        <v>251</v>
      </c>
      <c r="L28" s="2290"/>
      <c r="M28" s="2290"/>
      <c r="N28" s="2291"/>
      <c r="O28" s="1141" t="s">
        <v>252</v>
      </c>
      <c r="P28" s="2290"/>
      <c r="Q28" s="2290"/>
      <c r="R28" s="2291"/>
      <c r="S28" s="246"/>
      <c r="T28" s="1142" t="s">
        <v>253</v>
      </c>
      <c r="U28" s="2290"/>
      <c r="V28" s="2291"/>
      <c r="W28" s="231" t="s">
        <v>282</v>
      </c>
      <c r="X28" s="1143" t="s">
        <v>255</v>
      </c>
      <c r="Y28" s="2290"/>
      <c r="Z28" s="2291"/>
      <c r="AA28" s="230"/>
      <c r="AB28" s="216"/>
    </row>
    <row r="29" spans="1:28" ht="14.25" customHeight="1" thickBot="1">
      <c r="A29" s="202"/>
      <c r="B29" s="217"/>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16"/>
    </row>
    <row r="30" spans="1:28" ht="15" customHeight="1">
      <c r="A30" s="202"/>
      <c r="B30" s="217"/>
      <c r="C30" s="1169" t="s">
        <v>256</v>
      </c>
      <c r="D30" s="2273"/>
      <c r="E30" s="2273"/>
      <c r="F30" s="2273"/>
      <c r="G30" s="2273"/>
      <c r="H30" s="2273"/>
      <c r="I30" s="2273"/>
      <c r="J30" s="2288"/>
      <c r="K30" s="1144" t="s">
        <v>1</v>
      </c>
      <c r="L30" s="2292"/>
      <c r="M30" s="2292"/>
      <c r="N30" s="2292"/>
      <c r="O30" s="2292"/>
      <c r="P30" s="2292"/>
      <c r="Q30" s="2292"/>
      <c r="R30" s="2295"/>
      <c r="S30" s="1182" t="s">
        <v>2</v>
      </c>
      <c r="T30" s="2292"/>
      <c r="U30" s="2292"/>
      <c r="V30" s="2292"/>
      <c r="W30" s="2295"/>
      <c r="X30" s="1146" t="s">
        <v>3</v>
      </c>
      <c r="Y30" s="2292"/>
      <c r="Z30" s="2292"/>
      <c r="AA30" s="2293"/>
      <c r="AB30" s="216"/>
    </row>
    <row r="31" spans="1:28" ht="14.25" customHeight="1">
      <c r="A31" s="202"/>
      <c r="B31" s="217"/>
      <c r="C31" s="2277"/>
      <c r="D31" s="2278"/>
      <c r="E31" s="2278"/>
      <c r="F31" s="2278"/>
      <c r="G31" s="2278"/>
      <c r="H31" s="2278"/>
      <c r="I31" s="2278"/>
      <c r="J31" s="2296"/>
      <c r="K31" s="1165" t="s">
        <v>11</v>
      </c>
      <c r="L31" s="2280"/>
      <c r="M31" s="2280"/>
      <c r="N31" s="2281"/>
      <c r="O31" s="1166" t="s">
        <v>12</v>
      </c>
      <c r="P31" s="2280"/>
      <c r="Q31" s="2280"/>
      <c r="R31" s="2281"/>
      <c r="S31" s="1166" t="s">
        <v>11</v>
      </c>
      <c r="T31" s="2281"/>
      <c r="U31" s="1166" t="s">
        <v>12</v>
      </c>
      <c r="V31" s="2280"/>
      <c r="W31" s="2281"/>
      <c r="X31" s="1166" t="s">
        <v>11</v>
      </c>
      <c r="Y31" s="2281"/>
      <c r="Z31" s="1166" t="s">
        <v>12</v>
      </c>
      <c r="AA31" s="2282"/>
      <c r="AB31" s="216"/>
    </row>
    <row r="32" spans="1:28" ht="15.6" customHeight="1" thickBot="1">
      <c r="A32" s="202"/>
      <c r="B32" s="217"/>
      <c r="C32" s="2283"/>
      <c r="D32" s="2284"/>
      <c r="E32" s="2284"/>
      <c r="F32" s="2284"/>
      <c r="G32" s="2284"/>
      <c r="H32" s="2284"/>
      <c r="I32" s="2284"/>
      <c r="J32" s="2289"/>
      <c r="K32" s="1167">
        <v>0</v>
      </c>
      <c r="L32" s="2286"/>
      <c r="M32" s="2286"/>
      <c r="N32" s="2297"/>
      <c r="O32" s="1168">
        <v>0.69</v>
      </c>
      <c r="P32" s="2286"/>
      <c r="Q32" s="2286"/>
      <c r="R32" s="2297"/>
      <c r="S32" s="1168">
        <v>0.7</v>
      </c>
      <c r="T32" s="2297"/>
      <c r="U32" s="1168">
        <v>0.79</v>
      </c>
      <c r="V32" s="2286"/>
      <c r="W32" s="2297"/>
      <c r="X32" s="1168">
        <v>0.8</v>
      </c>
      <c r="Y32" s="2297"/>
      <c r="Z32" s="1168">
        <v>1</v>
      </c>
      <c r="AA32" s="2287"/>
      <c r="AB32" s="216"/>
    </row>
    <row r="33" spans="1:28" ht="14.25" customHeight="1" thickBot="1">
      <c r="A33" s="202"/>
      <c r="B33" s="217"/>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16"/>
    </row>
    <row r="34" spans="1:28" ht="14.25" customHeight="1" thickBot="1">
      <c r="A34" s="243"/>
      <c r="B34" s="218"/>
      <c r="C34" s="1174" t="s">
        <v>257</v>
      </c>
      <c r="D34" s="2298"/>
      <c r="E34" s="2298"/>
      <c r="F34" s="2298"/>
      <c r="G34" s="2298"/>
      <c r="H34" s="2298"/>
      <c r="I34" s="2298"/>
      <c r="J34" s="2298"/>
      <c r="K34" s="2298"/>
      <c r="L34" s="2298"/>
      <c r="M34" s="2298"/>
      <c r="N34" s="2298"/>
      <c r="O34" s="2298"/>
      <c r="P34" s="2298"/>
      <c r="Q34" s="2298"/>
      <c r="R34" s="2298"/>
      <c r="S34" s="2298"/>
      <c r="T34" s="2298"/>
      <c r="U34" s="2298"/>
      <c r="V34" s="2298"/>
      <c r="W34" s="2298"/>
      <c r="X34" s="2298"/>
      <c r="Y34" s="2298"/>
      <c r="Z34" s="2298"/>
      <c r="AA34" s="2299"/>
      <c r="AB34" s="216"/>
    </row>
    <row r="35" spans="1:28" ht="39" customHeight="1" thickBot="1">
      <c r="A35" s="243"/>
      <c r="B35" s="218"/>
      <c r="C35" s="1156" t="s">
        <v>258</v>
      </c>
      <c r="D35" s="2300"/>
      <c r="E35" s="2300"/>
      <c r="F35" s="2300"/>
      <c r="G35" s="2301"/>
      <c r="H35" s="1171" t="s">
        <v>465</v>
      </c>
      <c r="I35" s="1171" t="s">
        <v>466</v>
      </c>
      <c r="J35" s="1171" t="s">
        <v>261</v>
      </c>
      <c r="K35" s="1156" t="s">
        <v>262</v>
      </c>
      <c r="L35" s="2300"/>
      <c r="M35" s="2300"/>
      <c r="N35" s="2300"/>
      <c r="O35" s="2300"/>
      <c r="P35" s="2300"/>
      <c r="Q35" s="2300"/>
      <c r="R35" s="2300"/>
      <c r="S35" s="2300"/>
      <c r="T35" s="2300"/>
      <c r="U35" s="2300"/>
      <c r="V35" s="2300"/>
      <c r="W35" s="2300"/>
      <c r="X35" s="2300"/>
      <c r="Y35" s="2300"/>
      <c r="Z35" s="2300"/>
      <c r="AA35" s="2301"/>
      <c r="AB35" s="216"/>
    </row>
    <row r="36" spans="1:28" ht="28.15" hidden="1" customHeight="1">
      <c r="A36" s="243"/>
      <c r="B36" s="218"/>
      <c r="C36" s="2302"/>
      <c r="D36" s="2303"/>
      <c r="E36" s="2303"/>
      <c r="F36" s="2303"/>
      <c r="G36" s="2304"/>
      <c r="H36" s="2305"/>
      <c r="I36" s="2305"/>
      <c r="J36" s="2305"/>
      <c r="K36" s="2302"/>
      <c r="L36" s="2303"/>
      <c r="M36" s="2303"/>
      <c r="N36" s="2303"/>
      <c r="O36" s="2303"/>
      <c r="P36" s="2303"/>
      <c r="Q36" s="2303"/>
      <c r="R36" s="2303"/>
      <c r="S36" s="2303"/>
      <c r="T36" s="2303"/>
      <c r="U36" s="2303"/>
      <c r="V36" s="2303"/>
      <c r="W36" s="2303"/>
      <c r="X36" s="2303"/>
      <c r="Y36" s="2303"/>
      <c r="Z36" s="2303"/>
      <c r="AA36" s="2304"/>
      <c r="AB36" s="216"/>
    </row>
    <row r="37" spans="1:28" ht="19.5" customHeight="1">
      <c r="A37" s="243"/>
      <c r="B37" s="218"/>
      <c r="C37" s="1183" t="s">
        <v>467</v>
      </c>
      <c r="D37" s="1184"/>
      <c r="E37" s="1184"/>
      <c r="F37" s="1184"/>
      <c r="G37" s="1185"/>
      <c r="H37" s="1219">
        <v>87</v>
      </c>
      <c r="I37" s="1219">
        <v>100</v>
      </c>
      <c r="J37" s="1220">
        <f>+H37/I37</f>
        <v>0.87</v>
      </c>
      <c r="K37" s="1221" t="s">
        <v>468</v>
      </c>
      <c r="L37" s="1222"/>
      <c r="M37" s="1222"/>
      <c r="N37" s="1222"/>
      <c r="O37" s="1222"/>
      <c r="P37" s="1222"/>
      <c r="Q37" s="1222"/>
      <c r="R37" s="1222"/>
      <c r="S37" s="1222"/>
      <c r="T37" s="1222"/>
      <c r="U37" s="1222"/>
      <c r="V37" s="1222"/>
      <c r="W37" s="1222"/>
      <c r="X37" s="1222"/>
      <c r="Y37" s="1222"/>
      <c r="Z37" s="1222"/>
      <c r="AA37" s="1223"/>
      <c r="AB37" s="216"/>
    </row>
    <row r="38" spans="1:28" ht="200.25" customHeight="1" thickBot="1">
      <c r="A38" s="243"/>
      <c r="B38" s="218"/>
      <c r="C38" s="1186"/>
      <c r="D38" s="1187"/>
      <c r="E38" s="1187"/>
      <c r="F38" s="1187"/>
      <c r="G38" s="1188"/>
      <c r="H38" s="1203"/>
      <c r="I38" s="1203"/>
      <c r="J38" s="1201"/>
      <c r="K38" s="1224"/>
      <c r="L38" s="1225"/>
      <c r="M38" s="1225"/>
      <c r="N38" s="1225"/>
      <c r="O38" s="1225"/>
      <c r="P38" s="1225"/>
      <c r="Q38" s="1225"/>
      <c r="R38" s="1225"/>
      <c r="S38" s="1225"/>
      <c r="T38" s="1225"/>
      <c r="U38" s="1225"/>
      <c r="V38" s="1225"/>
      <c r="W38" s="1225"/>
      <c r="X38" s="1225"/>
      <c r="Y38" s="1225"/>
      <c r="Z38" s="1225"/>
      <c r="AA38" s="1226"/>
      <c r="AB38" s="216"/>
    </row>
    <row r="39" spans="1:28" ht="195.75" customHeight="1">
      <c r="A39" s="243"/>
      <c r="B39" s="218"/>
      <c r="C39" s="1189" t="s">
        <v>469</v>
      </c>
      <c r="D39" s="1190"/>
      <c r="E39" s="1190"/>
      <c r="F39" s="1190"/>
      <c r="G39" s="1191"/>
      <c r="H39" s="1202"/>
      <c r="I39" s="1202">
        <v>100</v>
      </c>
      <c r="J39" s="1200"/>
      <c r="K39" s="1194"/>
      <c r="L39" s="1195"/>
      <c r="M39" s="1195"/>
      <c r="N39" s="1195"/>
      <c r="O39" s="1195"/>
      <c r="P39" s="1195"/>
      <c r="Q39" s="1195"/>
      <c r="R39" s="1195"/>
      <c r="S39" s="1195"/>
      <c r="T39" s="1195"/>
      <c r="U39" s="1195"/>
      <c r="V39" s="1195"/>
      <c r="W39" s="1195"/>
      <c r="X39" s="1195"/>
      <c r="Y39" s="1195"/>
      <c r="Z39" s="1195"/>
      <c r="AA39" s="1196"/>
      <c r="AB39" s="216"/>
    </row>
    <row r="40" spans="1:28" ht="21.75" customHeight="1">
      <c r="A40" s="243"/>
      <c r="B40" s="218"/>
      <c r="C40" s="1148"/>
      <c r="D40" s="1192"/>
      <c r="E40" s="1192"/>
      <c r="F40" s="1192"/>
      <c r="G40" s="1193"/>
      <c r="H40" s="1203"/>
      <c r="I40" s="1203"/>
      <c r="J40" s="1201"/>
      <c r="K40" s="1197"/>
      <c r="L40" s="1198"/>
      <c r="M40" s="1198"/>
      <c r="N40" s="1198"/>
      <c r="O40" s="1198"/>
      <c r="P40" s="1198"/>
      <c r="Q40" s="1198"/>
      <c r="R40" s="1198"/>
      <c r="S40" s="1198"/>
      <c r="T40" s="1198"/>
      <c r="U40" s="1198"/>
      <c r="V40" s="1198"/>
      <c r="W40" s="1198"/>
      <c r="X40" s="1198"/>
      <c r="Y40" s="1198"/>
      <c r="Z40" s="1198"/>
      <c r="AA40" s="1199"/>
      <c r="AB40" s="216"/>
    </row>
    <row r="41" spans="1:28" ht="14.25" customHeight="1">
      <c r="A41" s="243"/>
      <c r="B41" s="218"/>
      <c r="C41" s="1189" t="s">
        <v>470</v>
      </c>
      <c r="D41" s="1190"/>
      <c r="E41" s="1190"/>
      <c r="F41" s="1190"/>
      <c r="G41" s="1191"/>
      <c r="H41" s="1210"/>
      <c r="I41" s="1202">
        <v>100</v>
      </c>
      <c r="J41" s="1230"/>
      <c r="K41" s="1221"/>
      <c r="L41" s="1222"/>
      <c r="M41" s="1222"/>
      <c r="N41" s="1222"/>
      <c r="O41" s="1222"/>
      <c r="P41" s="1222"/>
      <c r="Q41" s="1222"/>
      <c r="R41" s="1222"/>
      <c r="S41" s="1222"/>
      <c r="T41" s="1222"/>
      <c r="U41" s="1222"/>
      <c r="V41" s="1222"/>
      <c r="W41" s="1222"/>
      <c r="X41" s="1222"/>
      <c r="Y41" s="1222"/>
      <c r="Z41" s="1222"/>
      <c r="AA41" s="1223"/>
      <c r="AB41" s="216"/>
    </row>
    <row r="42" spans="1:28" ht="199.5" customHeight="1">
      <c r="A42" s="243"/>
      <c r="B42" s="218"/>
      <c r="C42" s="1148"/>
      <c r="D42" s="1192"/>
      <c r="E42" s="1192"/>
      <c r="F42" s="1192"/>
      <c r="G42" s="1193"/>
      <c r="H42" s="1211"/>
      <c r="I42" s="1203"/>
      <c r="J42" s="1231"/>
      <c r="K42" s="1235"/>
      <c r="L42" s="1236"/>
      <c r="M42" s="1236"/>
      <c r="N42" s="1236"/>
      <c r="O42" s="1236"/>
      <c r="P42" s="1236"/>
      <c r="Q42" s="1236"/>
      <c r="R42" s="1236"/>
      <c r="S42" s="1236"/>
      <c r="T42" s="1236"/>
      <c r="U42" s="1236"/>
      <c r="V42" s="1236"/>
      <c r="W42" s="1236"/>
      <c r="X42" s="1236"/>
      <c r="Y42" s="1236"/>
      <c r="Z42" s="1236"/>
      <c r="AA42" s="1237"/>
      <c r="AB42" s="216"/>
    </row>
    <row r="43" spans="1:28" ht="30.75" customHeight="1">
      <c r="A43" s="243"/>
      <c r="B43" s="218"/>
      <c r="C43" s="1189" t="s">
        <v>471</v>
      </c>
      <c r="D43" s="1190"/>
      <c r="E43" s="1190"/>
      <c r="F43" s="1190"/>
      <c r="G43" s="1191"/>
      <c r="H43" s="1210"/>
      <c r="I43" s="1233">
        <v>100</v>
      </c>
      <c r="J43" s="1230"/>
      <c r="K43" s="1221"/>
      <c r="L43" s="1222"/>
      <c r="M43" s="1222"/>
      <c r="N43" s="1222"/>
      <c r="O43" s="1222"/>
      <c r="P43" s="1222"/>
      <c r="Q43" s="1222"/>
      <c r="R43" s="1222"/>
      <c r="S43" s="1222"/>
      <c r="T43" s="1222"/>
      <c r="U43" s="1222"/>
      <c r="V43" s="1222"/>
      <c r="W43" s="1222"/>
      <c r="X43" s="1222"/>
      <c r="Y43" s="1222"/>
      <c r="Z43" s="1222"/>
      <c r="AA43" s="1223"/>
      <c r="AB43" s="216"/>
    </row>
    <row r="44" spans="1:28" ht="155.25" customHeight="1" thickBot="1">
      <c r="A44" s="243"/>
      <c r="B44" s="218"/>
      <c r="C44" s="1207"/>
      <c r="D44" s="1208"/>
      <c r="E44" s="1208"/>
      <c r="F44" s="1208"/>
      <c r="G44" s="1209"/>
      <c r="H44" s="1232"/>
      <c r="I44" s="1234"/>
      <c r="J44" s="1231"/>
      <c r="K44" s="1224"/>
      <c r="L44" s="1225"/>
      <c r="M44" s="1225"/>
      <c r="N44" s="1225"/>
      <c r="O44" s="1225"/>
      <c r="P44" s="1225"/>
      <c r="Q44" s="1225"/>
      <c r="R44" s="1225"/>
      <c r="S44" s="1225"/>
      <c r="T44" s="1225"/>
      <c r="U44" s="1225"/>
      <c r="V44" s="1225"/>
      <c r="W44" s="1225"/>
      <c r="X44" s="1225"/>
      <c r="Y44" s="1225"/>
      <c r="Z44" s="1225"/>
      <c r="AA44" s="1226"/>
      <c r="AB44" s="216"/>
    </row>
    <row r="45" spans="1:28" ht="26.25" customHeight="1" thickBot="1">
      <c r="A45" s="243"/>
      <c r="B45" s="218"/>
      <c r="C45" s="1204" t="s">
        <v>265</v>
      </c>
      <c r="D45" s="1205"/>
      <c r="E45" s="1205"/>
      <c r="F45" s="1205"/>
      <c r="G45" s="1206"/>
      <c r="H45" s="244"/>
      <c r="I45" s="244"/>
      <c r="J45" s="244">
        <f>SUM(J37:J44)</f>
        <v>0.87</v>
      </c>
      <c r="K45" s="1153"/>
      <c r="L45" s="2314"/>
      <c r="M45" s="2314"/>
      <c r="N45" s="2314"/>
      <c r="O45" s="2314"/>
      <c r="P45" s="2314"/>
      <c r="Q45" s="2314"/>
      <c r="R45" s="2314"/>
      <c r="S45" s="2314"/>
      <c r="T45" s="2314"/>
      <c r="U45" s="2314"/>
      <c r="V45" s="2314"/>
      <c r="W45" s="2314"/>
      <c r="X45" s="2314"/>
      <c r="Y45" s="2314"/>
      <c r="Z45" s="2314"/>
      <c r="AA45" s="2315"/>
      <c r="AB45" s="216"/>
    </row>
    <row r="46" spans="1:28" ht="15.75" customHeight="1">
      <c r="A46" s="243"/>
      <c r="B46" s="218"/>
      <c r="C46" s="219"/>
      <c r="D46" s="219"/>
      <c r="E46" s="219"/>
      <c r="F46" s="219"/>
      <c r="G46" s="219"/>
      <c r="H46" s="221"/>
      <c r="I46" s="221"/>
      <c r="J46" s="220"/>
      <c r="K46" s="219"/>
      <c r="L46" s="219"/>
      <c r="M46" s="219"/>
      <c r="N46" s="219"/>
      <c r="O46" s="219"/>
      <c r="P46" s="219"/>
      <c r="Q46" s="219"/>
      <c r="R46" s="219"/>
      <c r="S46" s="219"/>
      <c r="T46" s="219"/>
      <c r="U46" s="219"/>
      <c r="V46" s="219"/>
      <c r="W46" s="219"/>
      <c r="X46" s="219"/>
      <c r="Y46" s="219"/>
      <c r="Z46" s="219"/>
      <c r="AA46" s="219"/>
      <c r="AB46" s="216"/>
    </row>
    <row r="47" spans="1:28" ht="14.25" customHeight="1" thickBot="1">
      <c r="A47" s="243"/>
      <c r="B47" s="218"/>
      <c r="C47" s="219"/>
      <c r="D47" s="219"/>
      <c r="E47" s="219"/>
      <c r="F47" s="219"/>
      <c r="G47" s="219"/>
      <c r="H47" s="221"/>
      <c r="I47" s="221"/>
      <c r="J47" s="220"/>
      <c r="K47" s="219"/>
      <c r="L47" s="219"/>
      <c r="M47" s="219"/>
      <c r="N47" s="219"/>
      <c r="O47" s="219"/>
      <c r="P47" s="219"/>
      <c r="Q47" s="219"/>
      <c r="R47" s="219"/>
      <c r="S47" s="219"/>
      <c r="T47" s="219"/>
      <c r="U47" s="219"/>
      <c r="V47" s="219"/>
      <c r="W47" s="219"/>
      <c r="X47" s="219"/>
      <c r="Y47" s="219"/>
      <c r="Z47" s="219"/>
      <c r="AA47" s="219"/>
      <c r="AB47" s="216"/>
    </row>
    <row r="48" spans="1:28" ht="14.25" customHeight="1">
      <c r="A48" s="243"/>
      <c r="B48" s="218"/>
      <c r="C48" s="1156" t="s">
        <v>266</v>
      </c>
      <c r="D48" s="2300"/>
      <c r="E48" s="2300"/>
      <c r="F48" s="2300"/>
      <c r="G48" s="2300"/>
      <c r="H48" s="2300"/>
      <c r="I48" s="2300"/>
      <c r="J48" s="2300"/>
      <c r="K48" s="2300"/>
      <c r="L48" s="2300"/>
      <c r="M48" s="2300"/>
      <c r="N48" s="2300"/>
      <c r="O48" s="2300"/>
      <c r="P48" s="2300"/>
      <c r="Q48" s="2300"/>
      <c r="R48" s="2300"/>
      <c r="S48" s="2300"/>
      <c r="T48" s="2300"/>
      <c r="U48" s="2300"/>
      <c r="V48" s="2300"/>
      <c r="W48" s="2300"/>
      <c r="X48" s="2300"/>
      <c r="Y48" s="2300"/>
      <c r="Z48" s="2300"/>
      <c r="AA48" s="2301"/>
      <c r="AB48" s="216"/>
    </row>
    <row r="49" spans="1:28" ht="3" customHeight="1" thickBot="1">
      <c r="A49" s="202"/>
      <c r="B49" s="217"/>
      <c r="C49" s="2316"/>
      <c r="D49" s="2317"/>
      <c r="E49" s="2317"/>
      <c r="F49" s="2317"/>
      <c r="G49" s="2317"/>
      <c r="H49" s="2317"/>
      <c r="I49" s="2317"/>
      <c r="J49" s="2317"/>
      <c r="K49" s="2317"/>
      <c r="L49" s="2317"/>
      <c r="M49" s="2317"/>
      <c r="N49" s="2317"/>
      <c r="O49" s="2317"/>
      <c r="P49" s="2317"/>
      <c r="Q49" s="2317"/>
      <c r="R49" s="2317"/>
      <c r="S49" s="2317"/>
      <c r="T49" s="2317"/>
      <c r="U49" s="2317"/>
      <c r="V49" s="2317"/>
      <c r="W49" s="2317"/>
      <c r="X49" s="2317"/>
      <c r="Y49" s="2317"/>
      <c r="Z49" s="2317"/>
      <c r="AA49" s="2318"/>
      <c r="AB49" s="216"/>
    </row>
    <row r="50" spans="1:28" ht="20.100000000000001" customHeight="1">
      <c r="A50" s="202"/>
      <c r="B50" s="217"/>
      <c r="C50" s="1217"/>
      <c r="D50" s="2300"/>
      <c r="E50" s="2300"/>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2301"/>
      <c r="AB50" s="216"/>
    </row>
    <row r="51" spans="1:28" ht="20.100000000000001" customHeight="1">
      <c r="A51" s="202"/>
      <c r="B51" s="217"/>
      <c r="C51" s="2316"/>
      <c r="D51" s="2319"/>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2318"/>
      <c r="AB51" s="216"/>
    </row>
    <row r="52" spans="1:28" ht="20.100000000000001" customHeight="1">
      <c r="A52" s="202"/>
      <c r="B52" s="217"/>
      <c r="C52" s="2316"/>
      <c r="D52" s="2319"/>
      <c r="E52" s="2319"/>
      <c r="F52" s="2319"/>
      <c r="G52" s="2319"/>
      <c r="H52" s="2319"/>
      <c r="I52" s="2319"/>
      <c r="J52" s="2319"/>
      <c r="K52" s="2319"/>
      <c r="L52" s="2319"/>
      <c r="M52" s="2319"/>
      <c r="N52" s="2319"/>
      <c r="O52" s="2319"/>
      <c r="P52" s="2319"/>
      <c r="Q52" s="2319"/>
      <c r="R52" s="2319"/>
      <c r="S52" s="2319"/>
      <c r="T52" s="2319"/>
      <c r="U52" s="2319"/>
      <c r="V52" s="2319"/>
      <c r="W52" s="2319"/>
      <c r="X52" s="2319"/>
      <c r="Y52" s="2319"/>
      <c r="Z52" s="2319"/>
      <c r="AA52" s="2318"/>
      <c r="AB52" s="216"/>
    </row>
    <row r="53" spans="1:28" ht="20.100000000000001" customHeight="1">
      <c r="A53" s="202"/>
      <c r="B53" s="217"/>
      <c r="C53" s="2316"/>
      <c r="D53" s="2319"/>
      <c r="E53" s="2319"/>
      <c r="F53" s="2319"/>
      <c r="G53" s="2319"/>
      <c r="H53" s="2319"/>
      <c r="I53" s="2319"/>
      <c r="J53" s="2319"/>
      <c r="K53" s="2319"/>
      <c r="L53" s="2319"/>
      <c r="M53" s="2319"/>
      <c r="N53" s="2319"/>
      <c r="O53" s="2319"/>
      <c r="P53" s="2319"/>
      <c r="Q53" s="2319"/>
      <c r="R53" s="2319"/>
      <c r="S53" s="2319"/>
      <c r="T53" s="2319"/>
      <c r="U53" s="2319"/>
      <c r="V53" s="2319"/>
      <c r="W53" s="2319"/>
      <c r="X53" s="2319"/>
      <c r="Y53" s="2319"/>
      <c r="Z53" s="2319"/>
      <c r="AA53" s="2318"/>
      <c r="AB53" s="216"/>
    </row>
    <row r="54" spans="1:28" ht="20.100000000000001" customHeight="1">
      <c r="A54" s="202"/>
      <c r="B54" s="217"/>
      <c r="C54" s="2316"/>
      <c r="D54" s="2319"/>
      <c r="E54" s="2319"/>
      <c r="F54" s="2319"/>
      <c r="G54" s="2319"/>
      <c r="H54" s="2319"/>
      <c r="I54" s="2319"/>
      <c r="J54" s="2319"/>
      <c r="K54" s="2319"/>
      <c r="L54" s="2319"/>
      <c r="M54" s="2319"/>
      <c r="N54" s="2319"/>
      <c r="O54" s="2319"/>
      <c r="P54" s="2319"/>
      <c r="Q54" s="2319"/>
      <c r="R54" s="2319"/>
      <c r="S54" s="2319"/>
      <c r="T54" s="2319"/>
      <c r="U54" s="2319"/>
      <c r="V54" s="2319"/>
      <c r="W54" s="2319"/>
      <c r="X54" s="2319"/>
      <c r="Y54" s="2319"/>
      <c r="Z54" s="2319"/>
      <c r="AA54" s="2318"/>
      <c r="AB54" s="216"/>
    </row>
    <row r="55" spans="1:28" ht="20.100000000000001" customHeight="1">
      <c r="A55" s="202"/>
      <c r="B55" s="217"/>
      <c r="C55" s="2316"/>
      <c r="D55" s="2319"/>
      <c r="E55" s="2319"/>
      <c r="F55" s="2319"/>
      <c r="G55" s="2319"/>
      <c r="H55" s="2319"/>
      <c r="I55" s="2319"/>
      <c r="J55" s="2319"/>
      <c r="K55" s="2319"/>
      <c r="L55" s="2319"/>
      <c r="M55" s="2319"/>
      <c r="N55" s="2319"/>
      <c r="O55" s="2319"/>
      <c r="P55" s="2319"/>
      <c r="Q55" s="2319"/>
      <c r="R55" s="2319"/>
      <c r="S55" s="2319"/>
      <c r="T55" s="2319"/>
      <c r="U55" s="2319"/>
      <c r="V55" s="2319"/>
      <c r="W55" s="2319"/>
      <c r="X55" s="2319"/>
      <c r="Y55" s="2319"/>
      <c r="Z55" s="2319"/>
      <c r="AA55" s="2318"/>
      <c r="AB55" s="216"/>
    </row>
    <row r="56" spans="1:28" ht="20.100000000000001" customHeight="1">
      <c r="A56" s="202"/>
      <c r="B56" s="217"/>
      <c r="C56" s="2316"/>
      <c r="D56" s="2319"/>
      <c r="E56" s="2319"/>
      <c r="F56" s="2319"/>
      <c r="G56" s="2319"/>
      <c r="H56" s="2319"/>
      <c r="I56" s="2319"/>
      <c r="J56" s="2319"/>
      <c r="K56" s="2319"/>
      <c r="L56" s="2319"/>
      <c r="M56" s="2319"/>
      <c r="N56" s="2319"/>
      <c r="O56" s="2319"/>
      <c r="P56" s="2319"/>
      <c r="Q56" s="2319"/>
      <c r="R56" s="2319"/>
      <c r="S56" s="2319"/>
      <c r="T56" s="2319"/>
      <c r="U56" s="2319"/>
      <c r="V56" s="2319"/>
      <c r="W56" s="2319"/>
      <c r="X56" s="2319"/>
      <c r="Y56" s="2319"/>
      <c r="Z56" s="2319"/>
      <c r="AA56" s="2318"/>
      <c r="AB56" s="216"/>
    </row>
    <row r="57" spans="1:28" ht="20.100000000000001" customHeight="1">
      <c r="A57" s="202"/>
      <c r="B57" s="217"/>
      <c r="C57" s="2316"/>
      <c r="D57" s="2319"/>
      <c r="E57" s="2319"/>
      <c r="F57" s="2319"/>
      <c r="G57" s="2319"/>
      <c r="H57" s="2319"/>
      <c r="I57" s="2319"/>
      <c r="J57" s="2319"/>
      <c r="K57" s="2319"/>
      <c r="L57" s="2319"/>
      <c r="M57" s="2319"/>
      <c r="N57" s="2319"/>
      <c r="O57" s="2319"/>
      <c r="P57" s="2319"/>
      <c r="Q57" s="2319"/>
      <c r="R57" s="2319"/>
      <c r="S57" s="2319"/>
      <c r="T57" s="2319"/>
      <c r="U57" s="2319"/>
      <c r="V57" s="2319"/>
      <c r="W57" s="2319"/>
      <c r="X57" s="2319"/>
      <c r="Y57" s="2319"/>
      <c r="Z57" s="2319"/>
      <c r="AA57" s="2318"/>
      <c r="AB57" s="216"/>
    </row>
    <row r="58" spans="1:28" ht="20.100000000000001" customHeight="1" thickBot="1">
      <c r="A58" s="202"/>
      <c r="B58" s="217"/>
      <c r="C58" s="2302"/>
      <c r="D58" s="2303"/>
      <c r="E58" s="2303"/>
      <c r="F58" s="2303"/>
      <c r="G58" s="2303"/>
      <c r="H58" s="2303"/>
      <c r="I58" s="2303"/>
      <c r="J58" s="2303"/>
      <c r="K58" s="2303"/>
      <c r="L58" s="2303"/>
      <c r="M58" s="2303"/>
      <c r="N58" s="2303"/>
      <c r="O58" s="2303"/>
      <c r="P58" s="2303"/>
      <c r="Q58" s="2303"/>
      <c r="R58" s="2303"/>
      <c r="S58" s="2303"/>
      <c r="T58" s="2303"/>
      <c r="U58" s="2303"/>
      <c r="V58" s="2303"/>
      <c r="W58" s="2303"/>
      <c r="X58" s="2303"/>
      <c r="Y58" s="2303"/>
      <c r="Z58" s="2303"/>
      <c r="AA58" s="2304"/>
      <c r="AB58" s="216"/>
    </row>
    <row r="59" spans="1:28" ht="50.1" customHeight="1">
      <c r="A59" s="202"/>
      <c r="B59" s="21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14"/>
    </row>
    <row r="60" spans="1:28" ht="6" customHeight="1" thickBot="1">
      <c r="A60" s="202"/>
      <c r="B60" s="213"/>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1"/>
    </row>
    <row r="61" spans="1:28" ht="14.25" customHeight="1">
      <c r="A61" s="202"/>
      <c r="B61" s="208"/>
      <c r="C61" s="1150" t="s">
        <v>258</v>
      </c>
      <c r="D61" s="2300"/>
      <c r="E61" s="2300"/>
      <c r="F61" s="2300"/>
      <c r="G61" s="2301"/>
      <c r="H61" s="1150" t="s">
        <v>288</v>
      </c>
      <c r="I61" s="2301"/>
      <c r="J61" s="1150" t="s">
        <v>268</v>
      </c>
      <c r="K61" s="2300"/>
      <c r="L61" s="2300"/>
      <c r="M61" s="2301"/>
      <c r="N61" s="1150" t="s">
        <v>269</v>
      </c>
      <c r="O61" s="2300"/>
      <c r="P61" s="2300"/>
      <c r="Q61" s="2300"/>
      <c r="R61" s="2300"/>
      <c r="S61" s="2300"/>
      <c r="T61" s="2300"/>
      <c r="U61" s="2301"/>
      <c r="V61" s="1158" t="s">
        <v>270</v>
      </c>
      <c r="W61" s="2300"/>
      <c r="X61" s="2300"/>
      <c r="Y61" s="2300"/>
      <c r="Z61" s="2300"/>
      <c r="AA61" s="2301"/>
      <c r="AB61" s="209"/>
    </row>
    <row r="62" spans="1:28" ht="15.75" customHeight="1" thickBot="1">
      <c r="A62" s="202"/>
      <c r="B62" s="210"/>
      <c r="C62" s="2316"/>
      <c r="D62" s="2319"/>
      <c r="E62" s="2319"/>
      <c r="F62" s="2319"/>
      <c r="G62" s="2318"/>
      <c r="H62" s="2316"/>
      <c r="I62" s="2318"/>
      <c r="J62" s="2316"/>
      <c r="K62" s="2319"/>
      <c r="L62" s="2319"/>
      <c r="M62" s="2318"/>
      <c r="N62" s="2316"/>
      <c r="O62" s="2319"/>
      <c r="P62" s="2319"/>
      <c r="Q62" s="2319"/>
      <c r="R62" s="2319"/>
      <c r="S62" s="2319"/>
      <c r="T62" s="2319"/>
      <c r="U62" s="2318"/>
      <c r="V62" s="2317"/>
      <c r="W62" s="2319"/>
      <c r="X62" s="2319"/>
      <c r="Y62" s="2319"/>
      <c r="Z62" s="2319"/>
      <c r="AA62" s="2318"/>
      <c r="AB62" s="209"/>
    </row>
    <row r="63" spans="1:28" ht="13.9" hidden="1" customHeight="1">
      <c r="A63" s="202"/>
      <c r="B63" s="210"/>
      <c r="C63" s="2316"/>
      <c r="D63" s="2317"/>
      <c r="E63" s="2317"/>
      <c r="F63" s="2317"/>
      <c r="G63" s="2318"/>
      <c r="H63" s="2316"/>
      <c r="I63" s="2318"/>
      <c r="J63" s="2316"/>
      <c r="K63" s="2317"/>
      <c r="L63" s="2317"/>
      <c r="M63" s="2318"/>
      <c r="N63" s="2316"/>
      <c r="O63" s="2317"/>
      <c r="P63" s="2317"/>
      <c r="Q63" s="2317"/>
      <c r="R63" s="2317"/>
      <c r="S63" s="2317"/>
      <c r="T63" s="2317"/>
      <c r="U63" s="2318"/>
      <c r="V63" s="2317"/>
      <c r="W63" s="2317"/>
      <c r="X63" s="2317"/>
      <c r="Y63" s="2317"/>
      <c r="Z63" s="2317"/>
      <c r="AA63" s="2318"/>
      <c r="AB63" s="209"/>
    </row>
    <row r="64" spans="1:28" ht="54" customHeight="1" thickBot="1">
      <c r="A64" s="202"/>
      <c r="B64" s="208"/>
      <c r="C64" s="1160" t="s">
        <v>410</v>
      </c>
      <c r="D64" s="2306"/>
      <c r="E64" s="2306"/>
      <c r="F64" s="2306"/>
      <c r="G64" s="2306"/>
      <c r="H64" s="1214">
        <v>0.75</v>
      </c>
      <c r="I64" s="2336"/>
      <c r="J64" s="1215">
        <f>J37</f>
        <v>0.87</v>
      </c>
      <c r="K64" s="2337"/>
      <c r="L64" s="2337"/>
      <c r="M64" s="2338"/>
      <c r="N64" s="1213" t="s">
        <v>472</v>
      </c>
      <c r="O64" s="2337"/>
      <c r="P64" s="2337"/>
      <c r="Q64" s="2337"/>
      <c r="R64" s="2337"/>
      <c r="S64" s="2337"/>
      <c r="T64" s="2337"/>
      <c r="U64" s="2338"/>
      <c r="V64" s="1213" t="s">
        <v>473</v>
      </c>
      <c r="W64" s="2337"/>
      <c r="X64" s="2337"/>
      <c r="Y64" s="2337"/>
      <c r="Z64" s="2337"/>
      <c r="AA64" s="2336"/>
      <c r="AB64" s="207"/>
    </row>
    <row r="65" spans="1:28" ht="47.25" customHeight="1" thickBot="1">
      <c r="A65" s="202"/>
      <c r="B65" s="208"/>
      <c r="C65" s="1164" t="s">
        <v>413</v>
      </c>
      <c r="D65" s="2312"/>
      <c r="E65" s="2312"/>
      <c r="F65" s="2312"/>
      <c r="G65" s="2312"/>
      <c r="H65" s="1212"/>
      <c r="I65" s="2339"/>
      <c r="J65" s="1216">
        <f>J39</f>
        <v>0</v>
      </c>
      <c r="K65" s="2298"/>
      <c r="L65" s="2298"/>
      <c r="M65" s="2340"/>
      <c r="N65" s="1213"/>
      <c r="O65" s="2337"/>
      <c r="P65" s="2337"/>
      <c r="Q65" s="2337"/>
      <c r="R65" s="2337"/>
      <c r="S65" s="2337"/>
      <c r="T65" s="2337"/>
      <c r="U65" s="2338"/>
      <c r="V65" s="1213"/>
      <c r="W65" s="2337"/>
      <c r="X65" s="2337"/>
      <c r="Y65" s="2337"/>
      <c r="Z65" s="2337"/>
      <c r="AA65" s="2336"/>
      <c r="AB65" s="207"/>
    </row>
    <row r="66" spans="1:28" ht="56.25" customHeight="1" thickBot="1">
      <c r="A66" s="202"/>
      <c r="B66" s="208"/>
      <c r="C66" s="1164" t="s">
        <v>414</v>
      </c>
      <c r="D66" s="2312"/>
      <c r="E66" s="2312"/>
      <c r="F66" s="2312"/>
      <c r="G66" s="2312"/>
      <c r="H66" s="1218"/>
      <c r="I66" s="2339"/>
      <c r="J66" s="1216">
        <f>J41</f>
        <v>0</v>
      </c>
      <c r="K66" s="2298"/>
      <c r="L66" s="2298"/>
      <c r="M66" s="2340"/>
      <c r="N66" s="1213"/>
      <c r="O66" s="2337"/>
      <c r="P66" s="2337"/>
      <c r="Q66" s="2337"/>
      <c r="R66" s="2337"/>
      <c r="S66" s="2337"/>
      <c r="T66" s="2337"/>
      <c r="U66" s="2338"/>
      <c r="V66" s="1213"/>
      <c r="W66" s="2337"/>
      <c r="X66" s="2337"/>
      <c r="Y66" s="2337"/>
      <c r="Z66" s="2337"/>
      <c r="AA66" s="2336"/>
      <c r="AB66" s="207"/>
    </row>
    <row r="67" spans="1:28" ht="64.5" customHeight="1">
      <c r="A67" s="202"/>
      <c r="B67" s="208"/>
      <c r="C67" s="1164" t="s">
        <v>415</v>
      </c>
      <c r="D67" s="2312"/>
      <c r="E67" s="2312"/>
      <c r="F67" s="2312"/>
      <c r="G67" s="2312"/>
      <c r="H67" s="1212"/>
      <c r="I67" s="2339"/>
      <c r="J67" s="1216">
        <f>J43</f>
        <v>0</v>
      </c>
      <c r="K67" s="2298"/>
      <c r="L67" s="2298"/>
      <c r="M67" s="2340"/>
      <c r="N67" s="1213"/>
      <c r="O67" s="2337"/>
      <c r="P67" s="2337"/>
      <c r="Q67" s="2337"/>
      <c r="R67" s="2337"/>
      <c r="S67" s="2337"/>
      <c r="T67" s="2337"/>
      <c r="U67" s="2338"/>
      <c r="V67" s="1213"/>
      <c r="W67" s="2337"/>
      <c r="X67" s="2337"/>
      <c r="Y67" s="2337"/>
      <c r="Z67" s="2337"/>
      <c r="AA67" s="2336"/>
      <c r="AB67" s="207"/>
    </row>
    <row r="68" spans="1:28" ht="15.75" customHeight="1" thickBot="1">
      <c r="A68" s="202"/>
      <c r="B68" s="208"/>
      <c r="C68" s="1172"/>
      <c r="D68" s="2324"/>
      <c r="E68" s="2324"/>
      <c r="F68" s="2324"/>
      <c r="G68" s="2324"/>
      <c r="H68" s="1227"/>
      <c r="I68" s="2341"/>
      <c r="J68" s="1228"/>
      <c r="K68" s="2342"/>
      <c r="L68" s="2342"/>
      <c r="M68" s="2343"/>
      <c r="N68" s="1229"/>
      <c r="O68" s="2342"/>
      <c r="P68" s="2342"/>
      <c r="Q68" s="2342"/>
      <c r="R68" s="2342"/>
      <c r="S68" s="2342"/>
      <c r="T68" s="2342"/>
      <c r="U68" s="2343"/>
      <c r="V68" s="1229"/>
      <c r="W68" s="2342"/>
      <c r="X68" s="2342"/>
      <c r="Y68" s="2342"/>
      <c r="Z68" s="2342"/>
      <c r="AA68" s="2341"/>
      <c r="AB68" s="207"/>
    </row>
    <row r="69" spans="1:28" ht="14.25" customHeight="1">
      <c r="A69" s="202"/>
      <c r="B69" s="202"/>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2"/>
    </row>
    <row r="70" spans="1:28" ht="14.25" customHeight="1">
      <c r="A70" s="202"/>
      <c r="B70" s="202"/>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2"/>
    </row>
    <row r="71" spans="1:28" ht="14.25" customHeight="1">
      <c r="A71" s="202"/>
      <c r="B71" s="202"/>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2"/>
    </row>
    <row r="72" spans="1:28" ht="14.25" customHeight="1">
      <c r="A72" s="202"/>
      <c r="B72" s="202"/>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2"/>
    </row>
    <row r="73" spans="1:28" ht="14.25"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row>
    <row r="74" spans="1:28" ht="14.25" customHeight="1">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row>
    <row r="75" spans="1:28" ht="14.25" customHeight="1">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row>
    <row r="76" spans="1:28" ht="14.25" customHeight="1">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row>
    <row r="77" spans="1:28" ht="14.25" customHeight="1">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row>
    <row r="78" spans="1:28" ht="14.25" customHeight="1">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row>
    <row r="79" spans="1:28" ht="14.25" customHeight="1">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row>
    <row r="80" spans="1:28" ht="14.25" customHeight="1">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row>
    <row r="81" spans="1:28" ht="14.25" customHeight="1">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row>
    <row r="82" spans="1:28" ht="14.25" customHeight="1">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row>
    <row r="83" spans="1:28" ht="14.25" customHeight="1">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row>
    <row r="84" spans="1:28" ht="14.25" customHeight="1">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row>
    <row r="85" spans="1:28" ht="14.25" customHeight="1">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row>
    <row r="86" spans="1:28" ht="14.25" customHeight="1">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row>
    <row r="87" spans="1:28" ht="14.25" customHeight="1">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row>
    <row r="88" spans="1:28" ht="14.25" customHeight="1">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row>
    <row r="89" spans="1:28" ht="14.25" customHeight="1">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row>
    <row r="90" spans="1:28" ht="14.25" customHeight="1">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row>
    <row r="91" spans="1:28" ht="14.25" customHeight="1">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row>
    <row r="92" spans="1:28" ht="14.25" customHeight="1">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row>
    <row r="93" spans="1:28" ht="14.25" customHeight="1">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row>
    <row r="94" spans="1:28" ht="14.25" customHeight="1">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row>
    <row r="95" spans="1:28" ht="14.25" customHeight="1">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row>
    <row r="96" spans="1:28" ht="14.25" customHeight="1">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row>
    <row r="97" spans="1:28" ht="14.25" customHeight="1">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row>
    <row r="98" spans="1:28" ht="14.25" customHeight="1">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row>
    <row r="99" spans="1:28"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row>
    <row r="100" spans="1:28"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row>
    <row r="101" spans="1:28" ht="14.2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row>
    <row r="102" spans="1:28" ht="14.2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row>
    <row r="103" spans="1:28" ht="14.25" customHeight="1">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row>
    <row r="104" spans="1:28" ht="14.25" customHeight="1">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row>
    <row r="105" spans="1:28" ht="14.25" customHeight="1">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row>
    <row r="106" spans="1:28" ht="14.25" customHeight="1">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row>
    <row r="107" spans="1:28" ht="6" customHeight="1">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row>
    <row r="108" spans="1:28" ht="14.25" customHeight="1">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row>
    <row r="109" spans="1:28" ht="14.25" customHeight="1">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row>
    <row r="110" spans="1:28" ht="14.25" customHeight="1">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row>
    <row r="111" spans="1:28" ht="14.25" customHeight="1">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row>
    <row r="112" spans="1:28" ht="14.25" customHeight="1">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row>
    <row r="113" spans="1:28" ht="14.25" customHeight="1">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row>
    <row r="114" spans="1:28" ht="14.25" customHeight="1">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row>
    <row r="115" spans="1:28" ht="14.25" customHeight="1">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row>
    <row r="116" spans="1:28" ht="14.25" customHeight="1">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row>
    <row r="117" spans="1:28" ht="14.25" customHeight="1">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row>
    <row r="118" spans="1:28" ht="14.25" customHeight="1">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row>
    <row r="119" spans="1:28" ht="14.25" customHeight="1">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row>
    <row r="120" spans="1:28" ht="14.25" customHeight="1">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row>
    <row r="121" spans="1:28" ht="14.25" customHeight="1">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row>
    <row r="122" spans="1:28" ht="14.25" customHeight="1">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row>
    <row r="123" spans="1:28" ht="14.25" customHeight="1">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row>
    <row r="124" spans="1:28" ht="14.25" customHeight="1">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row>
    <row r="125" spans="1:28" ht="14.25" customHeight="1">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row>
    <row r="126" spans="1:28" ht="14.25" customHeight="1">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row>
    <row r="127" spans="1:28" ht="14.25" customHeight="1">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row>
    <row r="128" spans="1:28" ht="14.25" customHeight="1">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row>
    <row r="129" spans="1:28" ht="14.25" customHeight="1">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row>
    <row r="130" spans="1:28" ht="14.25" customHeight="1">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row>
    <row r="131" spans="1:28" ht="14.25" customHeight="1">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row>
    <row r="132" spans="1:28" ht="14.25" customHeight="1">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row>
    <row r="133" spans="1:28" ht="14.25" customHeight="1">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row>
    <row r="134" spans="1:28" ht="14.25" customHeight="1">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row>
    <row r="135" spans="1:28" ht="14.25"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row>
    <row r="136" spans="1:28" ht="14.25" customHeight="1">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row>
    <row r="137" spans="1:28" ht="14.25" customHeight="1">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row>
    <row r="138" spans="1:28" ht="14.25" customHeight="1">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row>
    <row r="139" spans="1:28" ht="14.25" customHeight="1">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row>
    <row r="140" spans="1:28" ht="14.25"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row>
    <row r="141" spans="1:28" ht="14.25"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row>
    <row r="142" spans="1:28" ht="14.25"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row>
    <row r="143" spans="1:28" ht="14.25"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row>
    <row r="144" spans="1:28" ht="14.25"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row>
    <row r="145" spans="1:28" ht="14.25"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row>
    <row r="146" spans="1:28" ht="14.25"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row>
    <row r="147" spans="1:28" ht="14.25"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row>
    <row r="148" spans="1:28" ht="14.25"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row>
    <row r="149" spans="1:28" ht="14.25"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row>
    <row r="150" spans="1:28" ht="14.25"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row>
    <row r="151" spans="1:28" ht="14.25"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row>
    <row r="152" spans="1:28" ht="14.25"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row>
    <row r="153" spans="1:28" ht="14.25"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row>
    <row r="154" spans="1:28" ht="14.25"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row>
    <row r="155" spans="1:28" ht="14.25"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row>
    <row r="156" spans="1:28" ht="14.25"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row>
    <row r="157" spans="1:28" ht="14.25"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row>
    <row r="158" spans="1:28" ht="14.25"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row>
    <row r="159" spans="1:28" ht="14.25"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row>
    <row r="160" spans="1:28" ht="14.25"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row>
    <row r="161" spans="1:28" ht="14.25"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row>
    <row r="162" spans="1:28" ht="14.25"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row>
    <row r="163" spans="1:28" ht="14.25"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row>
    <row r="164" spans="1:28" ht="14.25"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row>
    <row r="165" spans="1:28" ht="14.25"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row>
    <row r="166" spans="1:28" ht="14.25"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row>
    <row r="167" spans="1:28" ht="14.25"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row>
    <row r="168" spans="1:28" ht="14.25"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row>
    <row r="169" spans="1:28" ht="14.25"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row>
    <row r="170" spans="1:28" ht="14.25"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row>
    <row r="171" spans="1:28" ht="14.25"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row>
    <row r="172" spans="1:28" ht="14.25"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row>
    <row r="173" spans="1:28" ht="14.25"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row>
    <row r="174" spans="1:28" ht="14.25"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row>
    <row r="175" spans="1:28" ht="14.25"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row>
    <row r="176" spans="1:28" ht="14.25"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row>
    <row r="177" spans="1:28" ht="14.25"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row>
    <row r="178" spans="1:28" ht="14.25"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row>
    <row r="179" spans="1:28" ht="14.25"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row>
    <row r="180" spans="1:28" ht="14.25"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row>
    <row r="181" spans="1:28" ht="14.25"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row>
    <row r="182" spans="1:28" ht="14.25"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row>
    <row r="183" spans="1:28" ht="14.25"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row>
    <row r="184" spans="1:28" ht="14.25"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row>
    <row r="185" spans="1:28" ht="14.25"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row>
    <row r="186" spans="1:28" ht="14.25"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row>
    <row r="187" spans="1:28" ht="14.25"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row>
    <row r="188" spans="1:28" ht="14.25"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row>
    <row r="189" spans="1:28" ht="14.25"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row>
    <row r="190" spans="1:28" ht="14.25"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row>
    <row r="191" spans="1:28" ht="14.25"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row>
    <row r="192" spans="1:28" ht="14.25"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row>
    <row r="193" spans="1:28" ht="14.25"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row>
    <row r="194" spans="1:28" ht="14.25"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row>
    <row r="195" spans="1:28" ht="14.25"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row>
    <row r="196" spans="1:28" ht="14.25"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row>
    <row r="197" spans="1:28" ht="14.25"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row>
    <row r="198" spans="1:28" ht="14.25"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row>
    <row r="199" spans="1:28" ht="14.25"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row>
    <row r="200" spans="1:28" ht="14.25"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row>
    <row r="201" spans="1:28" ht="14.25"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row>
    <row r="202" spans="1:28" ht="14.25"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row>
    <row r="203" spans="1:28" ht="14.25"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row>
    <row r="204" spans="1:28" ht="14.25"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row>
    <row r="205" spans="1:28" ht="14.25"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row>
    <row r="206" spans="1:28" ht="14.25"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row>
    <row r="207" spans="1:28" ht="14.25"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row>
    <row r="208" spans="1:28" ht="14.25"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row>
    <row r="209" spans="1:28" ht="14.25"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row>
    <row r="210" spans="1:28" ht="14.25"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row>
    <row r="211" spans="1:28" ht="14.25"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row>
    <row r="212" spans="1:28" ht="14.25"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row>
    <row r="213" spans="1:28" ht="14.25"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row>
    <row r="214" spans="1:28" ht="14.25"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row>
    <row r="215" spans="1:28" ht="14.25"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row>
    <row r="216" spans="1:28" ht="14.25"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row>
    <row r="217" spans="1:28" ht="14.25"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row>
    <row r="218" spans="1:28" ht="14.25"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row>
    <row r="219" spans="1:28" ht="14.25"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row>
    <row r="220" spans="1:28" ht="14.25"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row>
    <row r="221" spans="1:28" ht="14.25"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row>
    <row r="222" spans="1:28" ht="14.25"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row>
    <row r="223" spans="1:28" ht="14.25"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row>
    <row r="224" spans="1:28" ht="14.25"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row>
    <row r="225" spans="1:28" ht="14.25"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row>
    <row r="226" spans="1:28" ht="14.25"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row>
    <row r="227" spans="1:28" ht="14.25"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row>
    <row r="228" spans="1:28" ht="14.25"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row>
    <row r="229" spans="1:28" ht="14.25"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row>
    <row r="230" spans="1:28" ht="14.25"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row>
    <row r="231" spans="1:28" ht="14.25"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row>
    <row r="232" spans="1:28" ht="14.25"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row>
    <row r="233" spans="1:28" ht="14.25"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row>
    <row r="234" spans="1:28" ht="14.25"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row>
    <row r="235" spans="1:28" ht="14.25"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row>
    <row r="236" spans="1:28" ht="14.25"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row>
    <row r="237" spans="1:28" ht="14.25"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row>
    <row r="238" spans="1:28" ht="14.25"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row>
    <row r="239" spans="1:28" ht="14.25"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row>
    <row r="240" spans="1:28" ht="14.25"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row>
    <row r="241" spans="1:28" ht="14.25"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row>
    <row r="242" spans="1:28" ht="14.25"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row>
    <row r="243" spans="1:28" ht="14.25"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row>
    <row r="244" spans="1:28" ht="14.25"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row>
    <row r="245" spans="1:28" ht="14.25"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row>
    <row r="246" spans="1:28" ht="14.25"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row>
    <row r="247" spans="1:28" ht="14.25"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row>
    <row r="248" spans="1:28" ht="14.25"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row>
    <row r="249" spans="1:28" ht="14.25"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row>
    <row r="250" spans="1:28" ht="14.25"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row>
    <row r="251" spans="1:28" ht="14.25"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row>
    <row r="252" spans="1:28" ht="14.25"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row>
    <row r="253" spans="1:28" ht="14.25"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row>
    <row r="254" spans="1:28" ht="14.25"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row>
    <row r="255" spans="1:28" ht="14.25"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row>
    <row r="256" spans="1:28" ht="14.25"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row>
    <row r="257" spans="1:28" ht="14.25"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row>
    <row r="258" spans="1:28" ht="14.25"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row>
    <row r="259" spans="1:28" ht="14.25"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row>
    <row r="260" spans="1:28" ht="14.25"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row>
    <row r="261" spans="1:28" ht="14.25"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row>
    <row r="262" spans="1:28" ht="14.25" customHeight="1">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row>
    <row r="263" spans="1:28" ht="14.25" customHeight="1">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row>
    <row r="264" spans="1:28" ht="14.25" customHeight="1">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row>
    <row r="265" spans="1:28" ht="14.25" customHeight="1">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row>
    <row r="266" spans="1:28" ht="14.25" customHeight="1">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row>
    <row r="267" spans="1:28" ht="14.25" customHeight="1">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row>
    <row r="268" spans="1:28" ht="14.25" customHeight="1">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row>
    <row r="269" spans="1:28" ht="14.25" customHeight="1">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row>
    <row r="270" spans="1:28" ht="14.25" customHeight="1">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row>
    <row r="271" spans="1:28" ht="14.25" customHeight="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row>
    <row r="272" spans="1:28" ht="14.25" customHeight="1">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row>
    <row r="273" spans="1:28" ht="14.25" customHeight="1">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row>
    <row r="274" spans="1:28" ht="14.25" customHeight="1">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row>
    <row r="275" spans="1:28" ht="14.25" customHeight="1">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row>
    <row r="276" spans="1:28" ht="14.25" customHeight="1">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row>
    <row r="277" spans="1:28" ht="14.25" customHeight="1">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row>
    <row r="278" spans="1:28" ht="14.25" customHeight="1">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row>
    <row r="279" spans="1:28" ht="14.25" customHeight="1">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row>
    <row r="280" spans="1:28" ht="14.25" customHeight="1">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row>
    <row r="281" spans="1:28" ht="14.25" customHeight="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row>
    <row r="282" spans="1:28" ht="14.25" customHeight="1">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row>
    <row r="283" spans="1:28" ht="14.25" customHeight="1">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row>
    <row r="284" spans="1:28" ht="14.25" customHeight="1">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row>
    <row r="285" spans="1:28" ht="14.25" customHeight="1">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row>
    <row r="286" spans="1:28" ht="14.25" customHeight="1">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row>
    <row r="287" spans="1:28" ht="14.25" customHeight="1">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row>
    <row r="288" spans="1:28" ht="14.25" customHeight="1">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row>
    <row r="289" spans="1:28" ht="14.25" customHeight="1">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row>
    <row r="290" spans="1:28" ht="14.25" customHeight="1">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row>
    <row r="291" spans="1:28" ht="14.25" customHeight="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row>
    <row r="292" spans="1:28" ht="14.25" customHeight="1">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row>
    <row r="293" spans="1:28" ht="14.25" customHeight="1">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row>
    <row r="294" spans="1:28" ht="14.25" customHeight="1">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row>
    <row r="295" spans="1:28" ht="14.25" customHeight="1">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row>
    <row r="296" spans="1:28" ht="14.25" customHeight="1">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row>
    <row r="297" spans="1:28" ht="14.25" customHeight="1">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row>
    <row r="298" spans="1:28" ht="14.25" customHeight="1">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row>
    <row r="299" spans="1:28" ht="14.25" customHeight="1">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row>
    <row r="300" spans="1:28" ht="14.25" customHeight="1">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row>
    <row r="301" spans="1:28" ht="14.25" customHeight="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row>
    <row r="302" spans="1:28" ht="14.25" customHeight="1">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row>
    <row r="303" spans="1:28" ht="14.25" customHeight="1">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row>
    <row r="304" spans="1:28" ht="14.25" customHeight="1">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row>
    <row r="305" spans="1:28" ht="14.25" customHeight="1">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row>
    <row r="306" spans="1:28" ht="14.25" customHeight="1">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row>
    <row r="307" spans="1:28" ht="14.25" customHeight="1">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row>
    <row r="308" spans="1:28" ht="14.25" customHeight="1">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row>
    <row r="309" spans="1:28" ht="14.25" customHeight="1">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row>
    <row r="310" spans="1:28" ht="14.25" customHeight="1">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row>
    <row r="311" spans="1:28" ht="14.25" customHeight="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row>
    <row r="312" spans="1:28" ht="14.25" customHeight="1">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row>
    <row r="313" spans="1:28" ht="14.25" customHeight="1">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row>
    <row r="314" spans="1:28" ht="14.25" customHeight="1">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row>
    <row r="315" spans="1:28" ht="14.25" customHeight="1">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row>
    <row r="316" spans="1:28" ht="14.25" customHeight="1">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row>
    <row r="317" spans="1:28" ht="14.25" customHeight="1">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row>
    <row r="318" spans="1:28" ht="14.25" customHeight="1">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row>
    <row r="319" spans="1:28" ht="14.25" customHeight="1">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row>
    <row r="320" spans="1:28" ht="14.25" customHeight="1">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row>
    <row r="321" spans="1:28" ht="14.25" customHeight="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row>
    <row r="322" spans="1:28" ht="14.25" customHeight="1">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row>
    <row r="323" spans="1:28" ht="14.25" customHeight="1">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row>
    <row r="324" spans="1:28" ht="14.25" customHeight="1">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row>
    <row r="325" spans="1:28" ht="14.25" customHeight="1">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row>
    <row r="326" spans="1:28" ht="14.25" customHeight="1">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row>
    <row r="327" spans="1:28" ht="14.25" customHeight="1">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row>
    <row r="328" spans="1:28" ht="14.25" customHeight="1">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row>
    <row r="329" spans="1:28" ht="14.25" customHeight="1">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row>
    <row r="330" spans="1:28" ht="14.25" customHeight="1">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row>
    <row r="331" spans="1:28" ht="14.25" customHeight="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row>
    <row r="332" spans="1:28" ht="14.25" customHeight="1">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row>
    <row r="333" spans="1:28" ht="14.25" customHeight="1">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row>
    <row r="334" spans="1:28" ht="14.25" customHeight="1">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row>
    <row r="335" spans="1:28" ht="14.25" customHeight="1">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row>
    <row r="336" spans="1:28" ht="14.25" customHeight="1">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row>
    <row r="337" spans="1:28" ht="14.25" customHeight="1">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c r="AB337" s="202"/>
    </row>
    <row r="338" spans="1:28" ht="14.25" customHeight="1">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c r="AB338" s="202"/>
    </row>
    <row r="339" spans="1:28" ht="14.25" customHeight="1">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c r="AB339" s="202"/>
    </row>
    <row r="340" spans="1:28" ht="14.25" customHeight="1">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c r="AB340" s="202"/>
    </row>
    <row r="341" spans="1:28" ht="14.25" customHeight="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c r="AB341" s="202"/>
    </row>
    <row r="342" spans="1:28" ht="14.25" customHeight="1">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c r="AB342" s="202"/>
    </row>
    <row r="343" spans="1:28" ht="14.25" customHeight="1">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c r="AB343" s="202"/>
    </row>
    <row r="344" spans="1:28" ht="14.25" customHeight="1">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c r="AB344" s="202"/>
    </row>
    <row r="345" spans="1:28" ht="14.25" customHeight="1">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row>
    <row r="346" spans="1:28" ht="14.25" customHeight="1">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c r="AB346" s="202"/>
    </row>
    <row r="347" spans="1:28" ht="14.25" customHeight="1">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c r="AB347" s="202"/>
    </row>
    <row r="348" spans="1:28" ht="14.25" customHeight="1">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c r="AB348" s="202"/>
    </row>
    <row r="349" spans="1:28" ht="14.25" customHeight="1">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c r="AB349" s="202"/>
    </row>
    <row r="350" spans="1:28" ht="14.25" customHeight="1">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c r="AB350" s="202"/>
    </row>
    <row r="351" spans="1:28" ht="14.25" customHeight="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c r="AB351" s="202"/>
    </row>
    <row r="352" spans="1:28" ht="14.25" customHeight="1">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c r="AB352" s="202"/>
    </row>
    <row r="353" spans="1:28" ht="14.25" customHeight="1">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row>
    <row r="354" spans="1:28" ht="14.25" customHeight="1">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c r="AB354" s="202"/>
    </row>
    <row r="355" spans="1:28" ht="14.25" customHeight="1">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c r="AB355" s="202"/>
    </row>
    <row r="356" spans="1:28" ht="14.25" customHeight="1">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c r="AB356" s="202"/>
    </row>
    <row r="357" spans="1:28" ht="14.25" customHeight="1">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c r="AB357" s="202"/>
    </row>
    <row r="358" spans="1:28" ht="14.25" customHeight="1">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c r="AB358" s="202"/>
    </row>
    <row r="359" spans="1:28" ht="14.25" customHeight="1">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c r="AB359" s="202"/>
    </row>
    <row r="360" spans="1:28" ht="14.25" customHeight="1">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c r="AB360" s="202"/>
    </row>
    <row r="361" spans="1:28" ht="14.25" customHeight="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c r="AB361" s="202"/>
    </row>
    <row r="362" spans="1:28" ht="14.25" customHeight="1">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c r="AB362" s="202"/>
    </row>
    <row r="363" spans="1:28" ht="14.25" customHeight="1">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c r="AB363" s="202"/>
    </row>
    <row r="364" spans="1:28" ht="14.25" customHeight="1">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c r="AB364" s="202"/>
    </row>
    <row r="365" spans="1:28" ht="14.25" customHeight="1">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c r="AB365" s="202"/>
    </row>
    <row r="366" spans="1:28" ht="14.25" customHeight="1">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row>
    <row r="367" spans="1:28" ht="14.25" customHeight="1">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c r="AB367" s="202"/>
    </row>
    <row r="368" spans="1:28" ht="14.25" customHeight="1">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c r="AB368" s="202"/>
    </row>
    <row r="369" spans="1:28" ht="14.25" customHeight="1">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row>
    <row r="370" spans="1:28" ht="14.25" customHeight="1">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c r="AB370" s="202"/>
    </row>
    <row r="371" spans="1:28" ht="14.25" customHeight="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row>
    <row r="372" spans="1:28" ht="14.25" customHeight="1">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c r="AB372" s="202"/>
    </row>
    <row r="373" spans="1:28" ht="14.25" customHeight="1">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c r="AB373" s="202"/>
    </row>
    <row r="374" spans="1:28" ht="14.25" customHeight="1">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c r="AB374" s="202"/>
    </row>
    <row r="375" spans="1:28" ht="14.25" customHeight="1">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c r="AB375" s="202"/>
    </row>
    <row r="376" spans="1:28" ht="14.25" customHeight="1">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c r="AB376" s="202"/>
    </row>
    <row r="377" spans="1:28" ht="14.25" customHeight="1">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c r="AB377" s="202"/>
    </row>
    <row r="378" spans="1:28" ht="14.25" customHeight="1">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row>
    <row r="379" spans="1:28" ht="14.25" customHeight="1">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row>
    <row r="380" spans="1:28" ht="14.25" customHeight="1">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row>
    <row r="381" spans="1:28" ht="14.25" customHeight="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row>
    <row r="382" spans="1:28" ht="14.25" customHeight="1">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c r="AB382" s="202"/>
    </row>
    <row r="383" spans="1:28" ht="14.25" customHeight="1">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c r="AB383" s="202"/>
    </row>
    <row r="384" spans="1:28" ht="14.25" customHeight="1">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row>
    <row r="385" spans="1:28" ht="14.25" customHeight="1">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c r="AB385" s="202"/>
    </row>
    <row r="386" spans="1:28" ht="14.25" customHeight="1">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c r="AB386" s="202"/>
    </row>
    <row r="387" spans="1:28" ht="14.25" customHeight="1">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c r="AB387" s="202"/>
    </row>
    <row r="388" spans="1:28" ht="14.25" customHeight="1">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c r="AB388" s="202"/>
    </row>
    <row r="389" spans="1:28" ht="14.25" customHeight="1">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row>
    <row r="390" spans="1:28" ht="14.25" customHeight="1">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c r="AB390" s="202"/>
    </row>
    <row r="391" spans="1:28" ht="14.25" customHeight="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row>
    <row r="392" spans="1:28" ht="14.25" customHeight="1">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row>
    <row r="393" spans="1:28" ht="14.25" customHeight="1">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c r="AB393" s="202"/>
    </row>
    <row r="394" spans="1:28" ht="14.25" customHeight="1">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c r="AB394" s="202"/>
    </row>
    <row r="395" spans="1:28" ht="14.25" customHeight="1">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c r="AB395" s="202"/>
    </row>
    <row r="396" spans="1:28" ht="14.25" customHeight="1">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c r="AB396" s="202"/>
    </row>
    <row r="397" spans="1:28" ht="14.25" customHeight="1">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c r="AB397" s="202"/>
    </row>
    <row r="398" spans="1:28" ht="14.25" customHeight="1">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c r="AB398" s="202"/>
    </row>
    <row r="399" spans="1:28" ht="14.25" customHeight="1">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c r="AB399" s="202"/>
    </row>
    <row r="400" spans="1:28" ht="14.25" customHeight="1">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c r="AB400" s="202"/>
    </row>
    <row r="401" spans="1:28" ht="14.25" customHeight="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c r="AB401" s="202"/>
    </row>
    <row r="402" spans="1:28" ht="14.25" customHeight="1">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c r="AB402" s="202"/>
    </row>
    <row r="403" spans="1:28" ht="14.25" customHeight="1">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c r="AB403" s="202"/>
    </row>
    <row r="404" spans="1:28" ht="14.25" customHeight="1">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c r="AB404" s="202"/>
    </row>
    <row r="405" spans="1:28" ht="14.25" customHeight="1">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c r="AB405" s="202"/>
    </row>
    <row r="406" spans="1:28" ht="14.25" customHeight="1">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c r="AB406" s="202"/>
    </row>
    <row r="407" spans="1:28" ht="14.25" customHeight="1">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c r="AB407" s="202"/>
    </row>
    <row r="408" spans="1:28" ht="14.25" customHeight="1">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c r="AB408" s="202"/>
    </row>
    <row r="409" spans="1:28" ht="14.25" customHeight="1">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c r="AB409" s="202"/>
    </row>
    <row r="410" spans="1:28" ht="14.25" customHeight="1">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c r="AB410" s="202"/>
    </row>
    <row r="411" spans="1:28" ht="14.25" customHeight="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c r="AB411" s="202"/>
    </row>
    <row r="412" spans="1:28" ht="14.25" customHeight="1">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c r="AB412" s="202"/>
    </row>
    <row r="413" spans="1:28" ht="14.25" customHeight="1">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c r="AB413" s="202"/>
    </row>
    <row r="414" spans="1:28" ht="14.25" customHeight="1">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c r="AB414" s="202"/>
    </row>
    <row r="415" spans="1:28" ht="14.25" customHeight="1">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c r="AB415" s="202"/>
    </row>
    <row r="416" spans="1:28" ht="14.25" customHeight="1">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c r="AB416" s="202"/>
    </row>
    <row r="417" spans="1:28" ht="14.25" customHeight="1">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c r="AB417" s="202"/>
    </row>
    <row r="418" spans="1:28" ht="14.25" customHeight="1">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c r="AB418" s="202"/>
    </row>
    <row r="419" spans="1:28" ht="14.25" customHeight="1">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c r="AB419" s="202"/>
    </row>
    <row r="420" spans="1:28" ht="14.25" customHeight="1">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c r="AB420" s="202"/>
    </row>
    <row r="421" spans="1:28" ht="14.25" customHeight="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row>
    <row r="422" spans="1:28" ht="14.25" customHeight="1">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c r="AB422" s="202"/>
    </row>
    <row r="423" spans="1:28" ht="14.25" customHeight="1">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c r="AB423" s="202"/>
    </row>
    <row r="424" spans="1:28" ht="14.25" customHeight="1">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c r="AB424" s="202"/>
    </row>
    <row r="425" spans="1:28" ht="14.25" customHeight="1">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c r="AB425" s="202"/>
    </row>
    <row r="426" spans="1:28" ht="14.25" customHeight="1">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c r="AB426" s="202"/>
    </row>
    <row r="427" spans="1:28" ht="14.25" customHeight="1">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c r="AB427" s="202"/>
    </row>
    <row r="428" spans="1:28" ht="14.25" customHeight="1">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c r="AB428" s="202"/>
    </row>
    <row r="429" spans="1:28" ht="14.25" customHeight="1">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c r="AB429" s="202"/>
    </row>
    <row r="430" spans="1:28" ht="14.25" customHeight="1">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c r="AB430" s="202"/>
    </row>
    <row r="431" spans="1:28" ht="14.25" customHeight="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c r="AB431" s="202"/>
    </row>
    <row r="432" spans="1:28" ht="14.25" customHeight="1">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c r="AB432" s="202"/>
    </row>
    <row r="433" spans="1:28" ht="14.25" customHeight="1">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row>
    <row r="434" spans="1:28" ht="14.25" customHeight="1">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c r="AB434" s="202"/>
    </row>
    <row r="435" spans="1:28" ht="14.25" customHeight="1">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c r="AB435" s="202"/>
    </row>
    <row r="436" spans="1:28" ht="14.25" customHeight="1">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c r="AB436" s="202"/>
    </row>
    <row r="437" spans="1:28" ht="14.25" customHeight="1">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c r="AB437" s="202"/>
    </row>
    <row r="438" spans="1:28" ht="14.25" customHeight="1">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c r="AB438" s="202"/>
    </row>
    <row r="439" spans="1:28" ht="14.25" customHeight="1">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c r="AB439" s="202"/>
    </row>
    <row r="440" spans="1:28" ht="14.25" customHeight="1">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c r="AB440" s="202"/>
    </row>
    <row r="441" spans="1:28" ht="14.25" customHeight="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c r="AB441" s="202"/>
    </row>
    <row r="442" spans="1:28" ht="14.25" customHeight="1">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row>
    <row r="443" spans="1:28" ht="14.25" customHeight="1">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row>
    <row r="444" spans="1:28" ht="14.25" customHeight="1">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row>
    <row r="445" spans="1:28" ht="14.25" customHeight="1">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c r="AB445" s="202"/>
    </row>
    <row r="446" spans="1:28" ht="14.25" customHeight="1">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c r="AB446" s="202"/>
    </row>
    <row r="447" spans="1:28" ht="14.25" customHeight="1">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c r="AB447" s="202"/>
    </row>
    <row r="448" spans="1:28" ht="14.25" customHeight="1">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c r="AB448" s="202"/>
    </row>
    <row r="449" spans="1:28" ht="14.25" customHeight="1">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c r="AB449" s="202"/>
    </row>
    <row r="450" spans="1:28" ht="14.25" customHeight="1">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c r="AB450" s="202"/>
    </row>
    <row r="451" spans="1:28" ht="14.25" customHeight="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c r="AB451" s="202"/>
    </row>
    <row r="452" spans="1:28" ht="14.25" customHeight="1">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c r="AB452" s="202"/>
    </row>
    <row r="453" spans="1:28" ht="14.25" customHeight="1">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c r="AB453" s="202"/>
    </row>
    <row r="454" spans="1:28" ht="14.25" customHeight="1">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c r="AB454" s="202"/>
    </row>
    <row r="455" spans="1:28" ht="14.25" customHeight="1">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c r="AB455" s="202"/>
    </row>
    <row r="456" spans="1:28" ht="14.25" customHeight="1">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c r="AB456" s="202"/>
    </row>
    <row r="457" spans="1:28" ht="14.25" customHeight="1">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c r="AB457" s="202"/>
    </row>
    <row r="458" spans="1:28" ht="14.25" customHeight="1">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c r="AB458" s="202"/>
    </row>
    <row r="459" spans="1:28" ht="14.25" customHeight="1">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c r="AB459" s="202"/>
    </row>
    <row r="460" spans="1:28" ht="14.25" customHeight="1">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c r="AB460" s="202"/>
    </row>
    <row r="461" spans="1:28" ht="14.25" customHeight="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c r="AB461" s="202"/>
    </row>
    <row r="462" spans="1:28" ht="14.25" customHeight="1">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c r="AB462" s="202"/>
    </row>
    <row r="463" spans="1:28" ht="14.25" customHeight="1">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c r="AB463" s="202"/>
    </row>
    <row r="464" spans="1:28" ht="14.25" customHeight="1">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c r="AB464" s="202"/>
    </row>
    <row r="465" spans="1:28" ht="14.25" customHeight="1">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c r="AB465" s="202"/>
    </row>
    <row r="466" spans="1:28" ht="14.25" customHeight="1">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c r="AB466" s="202"/>
    </row>
    <row r="467" spans="1:28" ht="14.25" customHeight="1">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c r="AB467" s="202"/>
    </row>
    <row r="468" spans="1:28" ht="14.25" customHeight="1">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c r="AB468" s="202"/>
    </row>
    <row r="469" spans="1:28" ht="14.25" customHeight="1">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c r="AB469" s="202"/>
    </row>
    <row r="470" spans="1:28" ht="14.25" customHeight="1">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c r="AB470" s="202"/>
    </row>
    <row r="471" spans="1:28" ht="14.25" customHeight="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c r="AB471" s="202"/>
    </row>
    <row r="472" spans="1:28" ht="14.25" customHeight="1">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c r="AB472" s="202"/>
    </row>
    <row r="473" spans="1:28" ht="14.25" customHeight="1">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c r="AB473" s="202"/>
    </row>
    <row r="474" spans="1:28" ht="14.25" customHeight="1">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c r="AB474" s="202"/>
    </row>
    <row r="475" spans="1:28" ht="14.25" customHeight="1">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c r="AB475" s="202"/>
    </row>
    <row r="476" spans="1:28" ht="14.25" customHeight="1">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c r="AB476" s="202"/>
    </row>
    <row r="477" spans="1:28" ht="14.25" customHeight="1">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row>
    <row r="478" spans="1:28" ht="14.25" customHeight="1">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c r="AB478" s="202"/>
    </row>
    <row r="479" spans="1:28" ht="14.25" customHeight="1">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c r="AB479" s="202"/>
    </row>
    <row r="480" spans="1:28" ht="14.25" customHeight="1">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c r="AB480" s="202"/>
    </row>
    <row r="481" spans="1:28" ht="14.25" customHeight="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c r="AB481" s="202"/>
    </row>
    <row r="482" spans="1:28" ht="14.25" customHeight="1">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c r="AB482" s="202"/>
    </row>
    <row r="483" spans="1:28" ht="14.25" customHeight="1">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c r="AB483" s="202"/>
    </row>
    <row r="484" spans="1:28" ht="14.25" customHeight="1">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c r="AB484" s="202"/>
    </row>
    <row r="485" spans="1:28" ht="14.25" customHeight="1">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c r="AB485" s="202"/>
    </row>
    <row r="486" spans="1:28" ht="14.25" customHeight="1">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c r="AB486" s="202"/>
    </row>
    <row r="487" spans="1:28" ht="14.25" customHeight="1">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c r="AB487" s="202"/>
    </row>
    <row r="488" spans="1:28" ht="14.25" customHeight="1">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c r="AB488" s="202"/>
    </row>
    <row r="489" spans="1:28" ht="14.25" customHeight="1">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c r="AA489" s="202"/>
      <c r="AB489" s="202"/>
    </row>
    <row r="490" spans="1:28" ht="14.25" customHeight="1">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c r="AA490" s="202"/>
      <c r="AB490" s="202"/>
    </row>
    <row r="491" spans="1:28" ht="14.25" customHeight="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c r="AA491" s="202"/>
      <c r="AB491" s="202"/>
    </row>
    <row r="492" spans="1:28" ht="14.25" customHeight="1">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c r="AA492" s="202"/>
      <c r="AB492" s="202"/>
    </row>
    <row r="493" spans="1:28" ht="14.25" customHeight="1">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c r="AA493" s="202"/>
      <c r="AB493" s="202"/>
    </row>
    <row r="494" spans="1:28" ht="14.25" customHeight="1">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c r="AA494" s="202"/>
      <c r="AB494" s="202"/>
    </row>
    <row r="495" spans="1:28" ht="14.25" customHeight="1">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c r="AA495" s="202"/>
      <c r="AB495" s="202"/>
    </row>
    <row r="496" spans="1:28" ht="14.25" customHeight="1">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c r="AA496" s="202"/>
      <c r="AB496" s="202"/>
    </row>
    <row r="497" spans="1:28" ht="14.25" customHeight="1">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c r="AA497" s="202"/>
      <c r="AB497" s="202"/>
    </row>
    <row r="498" spans="1:28" ht="14.25" customHeight="1">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c r="AB498" s="202"/>
    </row>
    <row r="499" spans="1:28" ht="14.25" customHeight="1">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c r="AB499" s="202"/>
    </row>
    <row r="500" spans="1:28" ht="14.25" customHeight="1">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c r="AA500" s="202"/>
      <c r="AB500" s="202"/>
    </row>
    <row r="501" spans="1:28" ht="14.25" customHeight="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c r="AB501" s="202"/>
    </row>
    <row r="502" spans="1:28" ht="14.25" customHeight="1">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row>
    <row r="503" spans="1:28" ht="14.25" customHeight="1">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c r="AA503" s="202"/>
      <c r="AB503" s="202"/>
    </row>
    <row r="504" spans="1:28" ht="14.25" customHeight="1">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c r="AA504" s="202"/>
      <c r="AB504" s="202"/>
    </row>
    <row r="505" spans="1:28" ht="14.25" customHeight="1">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c r="AA505" s="202"/>
      <c r="AB505" s="202"/>
    </row>
    <row r="506" spans="1:28" ht="14.25" customHeight="1">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c r="AA506" s="202"/>
      <c r="AB506" s="202"/>
    </row>
    <row r="507" spans="1:28" ht="14.25" customHeight="1">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c r="AA507" s="202"/>
      <c r="AB507" s="202"/>
    </row>
    <row r="508" spans="1:28" ht="14.25" customHeight="1">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c r="AB508" s="202"/>
    </row>
    <row r="509" spans="1:28" ht="14.25" customHeight="1">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c r="AA509" s="202"/>
      <c r="AB509" s="202"/>
    </row>
    <row r="510" spans="1:28" ht="14.25" customHeight="1">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c r="AA510" s="202"/>
      <c r="AB510" s="202"/>
    </row>
    <row r="511" spans="1:28" ht="14.25" customHeight="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c r="AA511" s="202"/>
      <c r="AB511" s="202"/>
    </row>
    <row r="512" spans="1:28" ht="14.25" customHeight="1">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c r="AA512" s="202"/>
      <c r="AB512" s="202"/>
    </row>
    <row r="513" spans="1:28" ht="14.25" customHeight="1">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c r="AA513" s="202"/>
      <c r="AB513" s="202"/>
    </row>
    <row r="514" spans="1:28" ht="14.25" customHeight="1">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c r="AA514" s="202"/>
      <c r="AB514" s="202"/>
    </row>
    <row r="515" spans="1:28" ht="14.25" customHeight="1">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c r="AA515" s="202"/>
      <c r="AB515" s="202"/>
    </row>
    <row r="516" spans="1:28" ht="14.25" customHeight="1">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c r="AA516" s="202"/>
      <c r="AB516" s="202"/>
    </row>
    <row r="517" spans="1:28" ht="14.25" customHeight="1">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c r="AA517" s="202"/>
      <c r="AB517" s="202"/>
    </row>
    <row r="518" spans="1:28" ht="14.25" customHeight="1">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c r="AA518" s="202"/>
      <c r="AB518" s="202"/>
    </row>
    <row r="519" spans="1:28" ht="14.25" customHeight="1">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c r="AA519" s="202"/>
      <c r="AB519" s="202"/>
    </row>
    <row r="520" spans="1:28" ht="14.25" customHeight="1">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c r="AA520" s="202"/>
      <c r="AB520" s="202"/>
    </row>
    <row r="521" spans="1:28" ht="14.25" customHeight="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row>
    <row r="522" spans="1:28" ht="14.25" customHeight="1">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c r="AA522" s="202"/>
      <c r="AB522" s="202"/>
    </row>
    <row r="523" spans="1:28" ht="14.25" customHeight="1">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c r="AA523" s="202"/>
      <c r="AB523" s="202"/>
    </row>
    <row r="524" spans="1:28" ht="14.25" customHeight="1">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c r="AA524" s="202"/>
      <c r="AB524" s="202"/>
    </row>
    <row r="525" spans="1:28" ht="14.25" customHeight="1">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c r="AA525" s="202"/>
      <c r="AB525" s="202"/>
    </row>
    <row r="526" spans="1:28" ht="14.25" customHeight="1">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c r="AB526" s="202"/>
    </row>
    <row r="527" spans="1:28" ht="14.25" customHeight="1">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c r="AB527" s="202"/>
    </row>
    <row r="528" spans="1:28" ht="14.25" customHeight="1">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c r="AB528" s="202"/>
    </row>
    <row r="529" spans="1:28" ht="14.25" customHeight="1">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c r="AB529" s="202"/>
    </row>
    <row r="530" spans="1:28" ht="14.25" customHeight="1">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c r="AA530" s="202"/>
      <c r="AB530" s="202"/>
    </row>
    <row r="531" spans="1:28" ht="14.25" customHeight="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c r="AA531" s="202"/>
      <c r="AB531" s="202"/>
    </row>
    <row r="532" spans="1:28" ht="14.25" customHeight="1">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c r="AA532" s="202"/>
      <c r="AB532" s="202"/>
    </row>
    <row r="533" spans="1:28" ht="14.25" customHeight="1">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c r="AB533" s="202"/>
    </row>
    <row r="534" spans="1:28" ht="14.25" customHeight="1">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c r="AB534" s="202"/>
    </row>
    <row r="535" spans="1:28" ht="14.25" customHeight="1">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c r="AA535" s="202"/>
      <c r="AB535" s="202"/>
    </row>
    <row r="536" spans="1:28" ht="14.25" customHeight="1">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c r="AA536" s="202"/>
      <c r="AB536" s="202"/>
    </row>
    <row r="537" spans="1:28" ht="14.25" customHeight="1">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c r="AA537" s="202"/>
      <c r="AB537" s="202"/>
    </row>
    <row r="538" spans="1:28" ht="14.25" customHeight="1">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c r="AA538" s="202"/>
      <c r="AB538" s="202"/>
    </row>
    <row r="539" spans="1:28" ht="14.25" customHeight="1">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c r="AA539" s="202"/>
      <c r="AB539" s="202"/>
    </row>
    <row r="540" spans="1:28" ht="14.25" customHeight="1">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c r="AA540" s="202"/>
      <c r="AB540" s="202"/>
    </row>
    <row r="541" spans="1:28" ht="14.25" customHeight="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c r="AA541" s="202"/>
      <c r="AB541" s="202"/>
    </row>
    <row r="542" spans="1:28" ht="14.25" customHeight="1">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c r="AA542" s="202"/>
      <c r="AB542" s="202"/>
    </row>
    <row r="543" spans="1:28" ht="14.25" customHeight="1">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c r="AA543" s="202"/>
      <c r="AB543" s="202"/>
    </row>
    <row r="544" spans="1:28" ht="14.25" customHeight="1">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c r="AA544" s="202"/>
      <c r="AB544" s="202"/>
    </row>
    <row r="545" spans="1:28" ht="14.25" customHeight="1">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c r="AA545" s="202"/>
      <c r="AB545" s="202"/>
    </row>
    <row r="546" spans="1:28" ht="14.25" customHeight="1">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c r="AA546" s="202"/>
      <c r="AB546" s="202"/>
    </row>
    <row r="547" spans="1:28" ht="14.25" customHeight="1">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c r="AA547" s="202"/>
      <c r="AB547" s="202"/>
    </row>
    <row r="548" spans="1:28" ht="14.25" customHeight="1">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c r="AA548" s="202"/>
      <c r="AB548" s="202"/>
    </row>
    <row r="549" spans="1:28" ht="14.25" customHeight="1">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c r="AA549" s="202"/>
      <c r="AB549" s="202"/>
    </row>
    <row r="550" spans="1:28" ht="14.25" customHeight="1">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c r="AA550" s="202"/>
      <c r="AB550" s="202"/>
    </row>
    <row r="551" spans="1:28" ht="14.25" customHeight="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c r="AA551" s="202"/>
      <c r="AB551" s="202"/>
    </row>
    <row r="552" spans="1:28" ht="14.25" customHeight="1">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c r="AA552" s="202"/>
      <c r="AB552" s="202"/>
    </row>
    <row r="553" spans="1:28" ht="14.25" customHeight="1">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c r="AA553" s="202"/>
      <c r="AB553" s="202"/>
    </row>
    <row r="554" spans="1:28" ht="14.25" customHeight="1">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c r="AA554" s="202"/>
      <c r="AB554" s="202"/>
    </row>
    <row r="555" spans="1:28" ht="14.25" customHeight="1">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c r="AA555" s="202"/>
      <c r="AB555" s="202"/>
    </row>
    <row r="556" spans="1:28" ht="14.25" customHeight="1">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c r="AA556" s="202"/>
      <c r="AB556" s="202"/>
    </row>
    <row r="557" spans="1:28" ht="14.25" customHeight="1">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c r="AA557" s="202"/>
      <c r="AB557" s="202"/>
    </row>
    <row r="558" spans="1:28" ht="14.25" customHeight="1">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c r="AA558" s="202"/>
      <c r="AB558" s="202"/>
    </row>
    <row r="559" spans="1:28" ht="14.25" customHeight="1">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c r="AA559" s="202"/>
      <c r="AB559" s="202"/>
    </row>
    <row r="560" spans="1:28" ht="14.25" customHeight="1">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c r="AA560" s="202"/>
      <c r="AB560" s="202"/>
    </row>
    <row r="561" spans="1:28" ht="14.25" customHeight="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c r="AA561" s="202"/>
      <c r="AB561" s="202"/>
    </row>
    <row r="562" spans="1:28" ht="14.25" customHeight="1">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c r="AA562" s="202"/>
      <c r="AB562" s="202"/>
    </row>
    <row r="563" spans="1:28" ht="14.25" customHeight="1">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c r="AA563" s="202"/>
      <c r="AB563" s="202"/>
    </row>
    <row r="564" spans="1:28" ht="14.25" customHeight="1">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c r="AA564" s="202"/>
      <c r="AB564" s="202"/>
    </row>
    <row r="565" spans="1:28" ht="14.25" customHeight="1">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c r="AB565" s="202"/>
    </row>
    <row r="566" spans="1:28" ht="14.25" customHeight="1">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c r="AA566" s="202"/>
      <c r="AB566" s="202"/>
    </row>
    <row r="567" spans="1:28" ht="14.25" customHeight="1">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c r="AA567" s="202"/>
      <c r="AB567" s="202"/>
    </row>
    <row r="568" spans="1:28" ht="14.25" customHeight="1">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c r="AA568" s="202"/>
      <c r="AB568" s="202"/>
    </row>
    <row r="569" spans="1:28" ht="14.25" customHeight="1">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c r="AA569" s="202"/>
      <c r="AB569" s="202"/>
    </row>
    <row r="570" spans="1:28" ht="14.25" customHeight="1">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c r="AA570" s="202"/>
      <c r="AB570" s="202"/>
    </row>
    <row r="571" spans="1:28" ht="14.25" customHeight="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c r="AA571" s="202"/>
      <c r="AB571" s="202"/>
    </row>
    <row r="572" spans="1:28" ht="14.25" customHeight="1">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c r="AA572" s="202"/>
      <c r="AB572" s="202"/>
    </row>
    <row r="573" spans="1:28" ht="14.25" customHeight="1">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c r="AA573" s="202"/>
      <c r="AB573" s="202"/>
    </row>
    <row r="574" spans="1:28" ht="14.25" customHeight="1">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c r="AA574" s="202"/>
      <c r="AB574" s="202"/>
    </row>
    <row r="575" spans="1:28" ht="14.25" customHeight="1">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c r="AA575" s="202"/>
      <c r="AB575" s="202"/>
    </row>
    <row r="576" spans="1:28" ht="14.25" customHeight="1">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c r="AA576" s="202"/>
      <c r="AB576" s="202"/>
    </row>
    <row r="577" spans="1:28" ht="14.25" customHeight="1">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c r="AA577" s="202"/>
      <c r="AB577" s="202"/>
    </row>
    <row r="578" spans="1:28" ht="14.25" customHeight="1">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c r="AA578" s="202"/>
      <c r="AB578" s="202"/>
    </row>
    <row r="579" spans="1:28" ht="14.25" customHeight="1">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c r="AA579" s="202"/>
      <c r="AB579" s="202"/>
    </row>
    <row r="580" spans="1:28" ht="14.25" customHeight="1">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c r="AA580" s="202"/>
      <c r="AB580" s="202"/>
    </row>
    <row r="581" spans="1:28" ht="14.25" customHeight="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c r="AA581" s="202"/>
      <c r="AB581" s="202"/>
    </row>
    <row r="582" spans="1:28" ht="14.25" customHeight="1">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c r="AA582" s="202"/>
      <c r="AB582" s="202"/>
    </row>
    <row r="583" spans="1:28" ht="14.25" customHeight="1">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c r="AA583" s="202"/>
      <c r="AB583" s="202"/>
    </row>
    <row r="584" spans="1:28" ht="14.25" customHeight="1">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c r="AA584" s="202"/>
      <c r="AB584" s="202"/>
    </row>
    <row r="585" spans="1:28" ht="14.25" customHeight="1">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c r="AA585" s="202"/>
      <c r="AB585" s="202"/>
    </row>
    <row r="586" spans="1:28" ht="14.25" customHeight="1">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c r="AA586" s="202"/>
      <c r="AB586" s="202"/>
    </row>
    <row r="587" spans="1:28" ht="14.25" customHeight="1">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c r="AA587" s="202"/>
      <c r="AB587" s="202"/>
    </row>
    <row r="588" spans="1:28" ht="14.25" customHeight="1">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c r="AA588" s="202"/>
      <c r="AB588" s="202"/>
    </row>
    <row r="589" spans="1:28" ht="14.25" customHeight="1">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c r="AB589" s="202"/>
    </row>
    <row r="590" spans="1:28" ht="14.25" customHeight="1">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c r="AB590" s="202"/>
    </row>
    <row r="591" spans="1:28" ht="14.25" customHeight="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c r="AA591" s="202"/>
      <c r="AB591" s="202"/>
    </row>
    <row r="592" spans="1:28" ht="14.25" customHeight="1">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c r="AA592" s="202"/>
      <c r="AB592" s="202"/>
    </row>
    <row r="593" spans="1:28" ht="14.25" customHeight="1">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c r="AA593" s="202"/>
      <c r="AB593" s="202"/>
    </row>
    <row r="594" spans="1:28" ht="14.25" customHeight="1">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c r="AA594" s="202"/>
      <c r="AB594" s="202"/>
    </row>
    <row r="595" spans="1:28" ht="14.25" customHeight="1">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c r="AA595" s="202"/>
      <c r="AB595" s="202"/>
    </row>
    <row r="596" spans="1:28" ht="14.25" customHeight="1">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c r="AA596" s="202"/>
      <c r="AB596" s="202"/>
    </row>
    <row r="597" spans="1:28" ht="14.25" customHeight="1">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c r="AA597" s="202"/>
      <c r="AB597" s="202"/>
    </row>
    <row r="598" spans="1:28" ht="14.25" customHeight="1">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c r="AA598" s="202"/>
      <c r="AB598" s="202"/>
    </row>
    <row r="599" spans="1:28" ht="14.25" customHeight="1">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c r="AA599" s="202"/>
      <c r="AB599" s="202"/>
    </row>
    <row r="600" spans="1:28" ht="14.25" customHeight="1">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c r="AA600" s="202"/>
      <c r="AB600" s="202"/>
    </row>
    <row r="601" spans="1:28" ht="14.25" customHeight="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c r="AA601" s="202"/>
      <c r="AB601" s="202"/>
    </row>
    <row r="602" spans="1:28" ht="14.25" customHeight="1">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c r="AB602" s="202"/>
    </row>
    <row r="603" spans="1:28" ht="14.25" customHeight="1">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c r="AA603" s="202"/>
      <c r="AB603" s="202"/>
    </row>
    <row r="604" spans="1:28" ht="14.25" customHeight="1">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c r="AA604" s="202"/>
      <c r="AB604" s="202"/>
    </row>
    <row r="605" spans="1:28" ht="14.25" customHeight="1">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c r="AA605" s="202"/>
      <c r="AB605" s="202"/>
    </row>
    <row r="606" spans="1:28" ht="14.25" customHeight="1">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c r="AA606" s="202"/>
      <c r="AB606" s="202"/>
    </row>
    <row r="607" spans="1:28" ht="14.25" customHeight="1">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c r="AA607" s="202"/>
      <c r="AB607" s="202"/>
    </row>
    <row r="608" spans="1:28" ht="14.25" customHeight="1">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c r="AA608" s="202"/>
      <c r="AB608" s="202"/>
    </row>
    <row r="609" spans="1:28" ht="14.25" customHeight="1">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c r="AB609" s="202"/>
    </row>
    <row r="610" spans="1:28" ht="14.25" customHeight="1">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c r="AA610" s="202"/>
      <c r="AB610" s="202"/>
    </row>
    <row r="611" spans="1:28" ht="14.25" customHeight="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c r="AA611" s="202"/>
      <c r="AB611" s="202"/>
    </row>
    <row r="612" spans="1:28" ht="14.25" customHeight="1">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c r="AA612" s="202"/>
      <c r="AB612" s="202"/>
    </row>
    <row r="613" spans="1:28" ht="14.25" customHeight="1">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c r="AA613" s="202"/>
      <c r="AB613" s="202"/>
    </row>
    <row r="614" spans="1:28" ht="14.25" customHeight="1">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c r="AA614" s="202"/>
      <c r="AB614" s="202"/>
    </row>
    <row r="615" spans="1:28" ht="14.25" customHeight="1">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c r="AA615" s="202"/>
      <c r="AB615" s="202"/>
    </row>
    <row r="616" spans="1:28" ht="14.25" customHeight="1">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c r="AA616" s="202"/>
      <c r="AB616" s="202"/>
    </row>
    <row r="617" spans="1:28" ht="14.25" customHeight="1">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c r="AA617" s="202"/>
      <c r="AB617" s="202"/>
    </row>
    <row r="618" spans="1:28" ht="14.25" customHeight="1">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c r="AA618" s="202"/>
      <c r="AB618" s="202"/>
    </row>
    <row r="619" spans="1:28" ht="14.25" customHeight="1">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c r="AA619" s="202"/>
      <c r="AB619" s="202"/>
    </row>
    <row r="620" spans="1:28" ht="14.25" customHeight="1">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c r="AA620" s="202"/>
      <c r="AB620" s="202"/>
    </row>
    <row r="621" spans="1:28" ht="14.25" customHeight="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c r="AA621" s="202"/>
      <c r="AB621" s="202"/>
    </row>
    <row r="622" spans="1:28" ht="14.25" customHeight="1">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c r="AA622" s="202"/>
      <c r="AB622" s="202"/>
    </row>
    <row r="623" spans="1:28" ht="14.25" customHeight="1">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c r="AA623" s="202"/>
      <c r="AB623" s="202"/>
    </row>
    <row r="624" spans="1:28" ht="14.25" customHeight="1">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c r="AA624" s="202"/>
      <c r="AB624" s="202"/>
    </row>
    <row r="625" spans="1:28" ht="14.25" customHeight="1">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c r="AA625" s="202"/>
      <c r="AB625" s="202"/>
    </row>
    <row r="626" spans="1:28" ht="14.25" customHeight="1">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c r="AA626" s="202"/>
      <c r="AB626" s="202"/>
    </row>
    <row r="627" spans="1:28" ht="14.25" customHeight="1">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c r="AA627" s="202"/>
      <c r="AB627" s="202"/>
    </row>
    <row r="628" spans="1:28" ht="14.25" customHeight="1">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c r="AA628" s="202"/>
      <c r="AB628" s="202"/>
    </row>
    <row r="629" spans="1:28" ht="14.25" customHeight="1">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c r="AA629" s="202"/>
      <c r="AB629" s="202"/>
    </row>
    <row r="630" spans="1:28" ht="14.25" customHeight="1">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c r="AA630" s="202"/>
      <c r="AB630" s="202"/>
    </row>
    <row r="631" spans="1:28" ht="14.25" customHeight="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c r="AA631" s="202"/>
      <c r="AB631" s="202"/>
    </row>
    <row r="632" spans="1:28" ht="14.25" customHeight="1">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c r="AA632" s="202"/>
      <c r="AB632" s="202"/>
    </row>
    <row r="633" spans="1:28" ht="14.25" customHeight="1">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c r="AA633" s="202"/>
      <c r="AB633" s="202"/>
    </row>
    <row r="634" spans="1:28" ht="14.25" customHeight="1">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c r="AA634" s="202"/>
      <c r="AB634" s="202"/>
    </row>
    <row r="635" spans="1:28" ht="14.25" customHeight="1">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c r="AA635" s="202"/>
      <c r="AB635" s="202"/>
    </row>
    <row r="636" spans="1:28" ht="14.25" customHeight="1">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c r="AA636" s="202"/>
      <c r="AB636" s="202"/>
    </row>
    <row r="637" spans="1:28" ht="14.25" customHeight="1">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c r="AA637" s="202"/>
      <c r="AB637" s="202"/>
    </row>
    <row r="638" spans="1:28" ht="14.25" customHeight="1">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c r="AA638" s="202"/>
      <c r="AB638" s="202"/>
    </row>
    <row r="639" spans="1:28" ht="14.25" customHeight="1">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c r="AA639" s="202"/>
      <c r="AB639" s="202"/>
    </row>
    <row r="640" spans="1:28" ht="14.25" customHeight="1">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c r="AA640" s="202"/>
      <c r="AB640" s="202"/>
    </row>
    <row r="641" spans="1:28" ht="14.25" customHeight="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c r="AA641" s="202"/>
      <c r="AB641" s="202"/>
    </row>
    <row r="642" spans="1:28" ht="14.25" customHeight="1">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c r="AA642" s="202"/>
      <c r="AB642" s="202"/>
    </row>
    <row r="643" spans="1:28" ht="14.25" customHeight="1">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c r="AA643" s="202"/>
      <c r="AB643" s="202"/>
    </row>
    <row r="644" spans="1:28" ht="14.25" customHeight="1">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c r="AA644" s="202"/>
      <c r="AB644" s="202"/>
    </row>
    <row r="645" spans="1:28" ht="14.25" customHeight="1">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c r="AA645" s="202"/>
      <c r="AB645" s="202"/>
    </row>
    <row r="646" spans="1:28" ht="14.25" customHeight="1">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c r="AA646" s="202"/>
      <c r="AB646" s="202"/>
    </row>
    <row r="647" spans="1:28" ht="14.25" customHeight="1">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c r="AA647" s="202"/>
      <c r="AB647" s="202"/>
    </row>
    <row r="648" spans="1:28" ht="14.25" customHeight="1">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c r="AA648" s="202"/>
      <c r="AB648" s="202"/>
    </row>
    <row r="649" spans="1:28" ht="14.25" customHeight="1">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c r="AA649" s="202"/>
      <c r="AB649" s="202"/>
    </row>
    <row r="650" spans="1:28" ht="14.25" customHeight="1">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c r="AA650" s="202"/>
      <c r="AB650" s="202"/>
    </row>
    <row r="651" spans="1:28" ht="14.25" customHeight="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c r="AA651" s="202"/>
      <c r="AB651" s="202"/>
    </row>
    <row r="652" spans="1:28" ht="14.25" customHeight="1">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c r="AA652" s="202"/>
      <c r="AB652" s="202"/>
    </row>
    <row r="653" spans="1:28" ht="14.25" customHeight="1">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c r="AB653" s="202"/>
    </row>
    <row r="654" spans="1:28" ht="14.25" customHeight="1">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c r="AA654" s="202"/>
      <c r="AB654" s="202"/>
    </row>
    <row r="655" spans="1:28" ht="14.25" customHeight="1">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c r="AB655" s="202"/>
    </row>
    <row r="656" spans="1:28" ht="14.25" customHeight="1">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c r="AB656" s="202"/>
    </row>
    <row r="657" spans="1:28" ht="14.25" customHeight="1">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c r="AB657" s="202"/>
    </row>
    <row r="658" spans="1:28" ht="14.25" customHeight="1">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c r="AA658" s="202"/>
      <c r="AB658" s="202"/>
    </row>
    <row r="659" spans="1:28" ht="14.25" customHeight="1">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c r="AB659" s="202"/>
    </row>
    <row r="660" spans="1:28" ht="14.25" customHeight="1">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c r="AA660" s="202"/>
      <c r="AB660" s="202"/>
    </row>
    <row r="661" spans="1:28" ht="14.25" customHeight="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c r="AA661" s="202"/>
      <c r="AB661" s="202"/>
    </row>
    <row r="662" spans="1:28" ht="14.25" customHeight="1">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c r="AA662" s="202"/>
      <c r="AB662" s="202"/>
    </row>
    <row r="663" spans="1:28" ht="14.25" customHeight="1">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c r="AA663" s="202"/>
      <c r="AB663" s="202"/>
    </row>
    <row r="664" spans="1:28" ht="14.25" customHeight="1">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c r="AA664" s="202"/>
      <c r="AB664" s="202"/>
    </row>
    <row r="665" spans="1:28" ht="14.25" customHeight="1">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c r="AA665" s="202"/>
      <c r="AB665" s="202"/>
    </row>
    <row r="666" spans="1:28" ht="14.25" customHeight="1">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c r="AA666" s="202"/>
      <c r="AB666" s="202"/>
    </row>
    <row r="667" spans="1:28" ht="14.25" customHeight="1">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c r="AA667" s="202"/>
      <c r="AB667" s="202"/>
    </row>
    <row r="668" spans="1:28" ht="14.25" customHeight="1">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c r="AA668" s="202"/>
      <c r="AB668" s="202"/>
    </row>
    <row r="669" spans="1:28" ht="14.25" customHeight="1">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c r="AA669" s="202"/>
      <c r="AB669" s="202"/>
    </row>
    <row r="670" spans="1:28" ht="14.25" customHeight="1">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c r="AA670" s="202"/>
      <c r="AB670" s="202"/>
    </row>
    <row r="671" spans="1:28" ht="14.25" customHeight="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c r="AA671" s="202"/>
      <c r="AB671" s="202"/>
    </row>
    <row r="672" spans="1:28" ht="14.25" customHeight="1">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c r="AA672" s="202"/>
      <c r="AB672" s="202"/>
    </row>
    <row r="673" spans="1:28" ht="14.25" customHeight="1">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c r="AA673" s="202"/>
      <c r="AB673" s="202"/>
    </row>
    <row r="674" spans="1:28" ht="14.25" customHeight="1">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c r="AA674" s="202"/>
      <c r="AB674" s="202"/>
    </row>
    <row r="675" spans="1:28" ht="14.25" customHeight="1">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c r="AA675" s="202"/>
      <c r="AB675" s="202"/>
    </row>
    <row r="676" spans="1:28" ht="14.25" customHeight="1">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c r="AA676" s="202"/>
      <c r="AB676" s="202"/>
    </row>
    <row r="677" spans="1:28" ht="14.25" customHeight="1">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c r="AA677" s="202"/>
      <c r="AB677" s="202"/>
    </row>
    <row r="678" spans="1:28" ht="14.25" customHeight="1">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c r="AA678" s="202"/>
      <c r="AB678" s="202"/>
    </row>
    <row r="679" spans="1:28" ht="14.25" customHeight="1">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c r="AA679" s="202"/>
      <c r="AB679" s="202"/>
    </row>
    <row r="680" spans="1:28" ht="14.25" customHeight="1">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c r="AA680" s="202"/>
      <c r="AB680" s="202"/>
    </row>
    <row r="681" spans="1:28" ht="14.25" customHeight="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c r="AA681" s="202"/>
      <c r="AB681" s="202"/>
    </row>
    <row r="682" spans="1:28" ht="14.25" customHeight="1">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c r="AA682" s="202"/>
      <c r="AB682" s="202"/>
    </row>
    <row r="683" spans="1:28" ht="14.25" customHeight="1">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c r="AA683" s="202"/>
      <c r="AB683" s="202"/>
    </row>
    <row r="684" spans="1:28" ht="14.25" customHeight="1">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c r="AA684" s="202"/>
      <c r="AB684" s="202"/>
    </row>
    <row r="685" spans="1:28" ht="14.25" customHeight="1">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c r="AA685" s="202"/>
      <c r="AB685" s="202"/>
    </row>
    <row r="686" spans="1:28" ht="14.25" customHeight="1">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c r="AA686" s="202"/>
      <c r="AB686" s="202"/>
    </row>
    <row r="687" spans="1:28" ht="14.25" customHeight="1">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c r="AA687" s="202"/>
      <c r="AB687" s="202"/>
    </row>
    <row r="688" spans="1:28" ht="14.25" customHeight="1">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c r="AA688" s="202"/>
      <c r="AB688" s="202"/>
    </row>
    <row r="689" spans="1:28" ht="14.25" customHeight="1">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c r="AA689" s="202"/>
      <c r="AB689" s="202"/>
    </row>
    <row r="690" spans="1:28" ht="14.25" customHeight="1">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c r="AA690" s="202"/>
      <c r="AB690" s="202"/>
    </row>
    <row r="691" spans="1:28" ht="14.25" customHeight="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c r="AA691" s="202"/>
      <c r="AB691" s="202"/>
    </row>
    <row r="692" spans="1:28" ht="14.25" customHeight="1">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c r="AA692" s="202"/>
      <c r="AB692" s="202"/>
    </row>
    <row r="693" spans="1:28" ht="14.25" customHeight="1">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c r="AA693" s="202"/>
      <c r="AB693" s="202"/>
    </row>
    <row r="694" spans="1:28" ht="14.25" customHeight="1">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c r="AA694" s="202"/>
      <c r="AB694" s="202"/>
    </row>
    <row r="695" spans="1:28" ht="14.25" customHeight="1">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c r="AA695" s="202"/>
      <c r="AB695" s="202"/>
    </row>
    <row r="696" spans="1:28" ht="14.25" customHeight="1">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c r="AA696" s="202"/>
      <c r="AB696" s="202"/>
    </row>
    <row r="697" spans="1:28" ht="14.25" customHeight="1">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c r="AB697" s="202"/>
    </row>
    <row r="698" spans="1:28" ht="14.25" customHeight="1">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c r="AA698" s="202"/>
      <c r="AB698" s="202"/>
    </row>
    <row r="699" spans="1:28" ht="14.25" customHeight="1">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c r="AA699" s="202"/>
      <c r="AB699" s="202"/>
    </row>
    <row r="700" spans="1:28" ht="14.25" customHeight="1">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c r="AA700" s="202"/>
      <c r="AB700" s="202"/>
    </row>
    <row r="701" spans="1:28" ht="14.25" customHeight="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c r="AA701" s="202"/>
      <c r="AB701" s="202"/>
    </row>
    <row r="702" spans="1:28" ht="14.25" customHeight="1">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c r="AA702" s="202"/>
      <c r="AB702" s="202"/>
    </row>
    <row r="703" spans="1:28" ht="14.25" customHeight="1">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c r="AA703" s="202"/>
      <c r="AB703" s="202"/>
    </row>
    <row r="704" spans="1:28" ht="14.25" customHeight="1">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c r="AA704" s="202"/>
      <c r="AB704" s="202"/>
    </row>
    <row r="705" spans="1:28" ht="14.25" customHeight="1">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c r="AA705" s="202"/>
      <c r="AB705" s="202"/>
    </row>
    <row r="706" spans="1:28" ht="14.25" customHeight="1">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c r="AA706" s="202"/>
      <c r="AB706" s="202"/>
    </row>
    <row r="707" spans="1:28" ht="14.25" customHeight="1">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c r="AA707" s="202"/>
      <c r="AB707" s="202"/>
    </row>
    <row r="708" spans="1:28" ht="14.25" customHeight="1">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c r="AA708" s="202"/>
      <c r="AB708" s="202"/>
    </row>
    <row r="709" spans="1:28" ht="14.25" customHeight="1">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c r="AA709" s="202"/>
      <c r="AB709" s="202"/>
    </row>
    <row r="710" spans="1:28" ht="14.25" customHeight="1">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c r="AA710" s="202"/>
      <c r="AB710" s="202"/>
    </row>
    <row r="711" spans="1:28" ht="14.25" customHeight="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c r="AA711" s="202"/>
      <c r="AB711" s="202"/>
    </row>
    <row r="712" spans="1:28" ht="14.25" customHeight="1">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c r="AB712" s="202"/>
    </row>
    <row r="713" spans="1:28" ht="14.25" customHeight="1">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c r="AA713" s="202"/>
      <c r="AB713" s="202"/>
    </row>
    <row r="714" spans="1:28" ht="14.25" customHeight="1">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c r="AB714" s="202"/>
    </row>
    <row r="715" spans="1:28" ht="14.25" customHeight="1">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c r="AB715" s="202"/>
    </row>
    <row r="716" spans="1:28" ht="14.25" customHeight="1">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c r="AB716" s="202"/>
    </row>
    <row r="717" spans="1:28" ht="14.25" customHeight="1">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c r="AA717" s="202"/>
      <c r="AB717" s="202"/>
    </row>
    <row r="718" spans="1:28" ht="14.25" customHeight="1">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c r="AA718" s="202"/>
      <c r="AB718" s="202"/>
    </row>
    <row r="719" spans="1:28" ht="14.25" customHeight="1">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c r="AA719" s="202"/>
      <c r="AB719" s="202"/>
    </row>
    <row r="720" spans="1:28" ht="14.25" customHeight="1">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c r="AA720" s="202"/>
      <c r="AB720" s="202"/>
    </row>
    <row r="721" spans="1:28" ht="14.25" customHeight="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c r="AA721" s="202"/>
      <c r="AB721" s="202"/>
    </row>
    <row r="722" spans="1:28" ht="14.25" customHeight="1">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c r="AA722" s="202"/>
      <c r="AB722" s="202"/>
    </row>
    <row r="723" spans="1:28" ht="14.25" customHeight="1">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c r="AA723" s="202"/>
      <c r="AB723" s="202"/>
    </row>
    <row r="724" spans="1:28" ht="14.25" customHeight="1">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c r="AA724" s="202"/>
      <c r="AB724" s="202"/>
    </row>
    <row r="725" spans="1:28" ht="14.25" customHeight="1">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c r="AA725" s="202"/>
      <c r="AB725" s="202"/>
    </row>
    <row r="726" spans="1:28" ht="14.25" customHeight="1">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c r="AA726" s="202"/>
      <c r="AB726" s="202"/>
    </row>
    <row r="727" spans="1:28" ht="14.25" customHeight="1">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c r="AA727" s="202"/>
      <c r="AB727" s="202"/>
    </row>
    <row r="728" spans="1:28" ht="14.25" customHeight="1">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c r="AA728" s="202"/>
      <c r="AB728" s="202"/>
    </row>
    <row r="729" spans="1:28" ht="14.25" customHeight="1">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c r="AA729" s="202"/>
      <c r="AB729" s="202"/>
    </row>
    <row r="730" spans="1:28" ht="14.25" customHeight="1">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c r="AA730" s="202"/>
      <c r="AB730" s="202"/>
    </row>
    <row r="731" spans="1:28" ht="14.25" customHeight="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c r="AA731" s="202"/>
      <c r="AB731" s="202"/>
    </row>
    <row r="732" spans="1:28" ht="14.25" customHeight="1">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c r="AA732" s="202"/>
      <c r="AB732" s="202"/>
    </row>
    <row r="733" spans="1:28" ht="14.25" customHeight="1">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c r="AA733" s="202"/>
      <c r="AB733" s="202"/>
    </row>
    <row r="734" spans="1:28" ht="14.25" customHeight="1">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c r="AA734" s="202"/>
      <c r="AB734" s="202"/>
    </row>
    <row r="735" spans="1:28" ht="14.25" customHeight="1">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c r="AA735" s="202"/>
      <c r="AB735" s="202"/>
    </row>
    <row r="736" spans="1:28" ht="14.25" customHeight="1">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c r="AA736" s="202"/>
      <c r="AB736" s="202"/>
    </row>
    <row r="737" spans="1:28" ht="14.25" customHeight="1">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c r="AA737" s="202"/>
      <c r="AB737" s="202"/>
    </row>
    <row r="738" spans="1:28" ht="14.25" customHeight="1">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c r="AA738" s="202"/>
      <c r="AB738" s="202"/>
    </row>
    <row r="739" spans="1:28" ht="14.25" customHeight="1">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c r="AA739" s="202"/>
      <c r="AB739" s="202"/>
    </row>
    <row r="740" spans="1:28" ht="14.25" customHeight="1">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c r="AA740" s="202"/>
      <c r="AB740" s="202"/>
    </row>
    <row r="741" spans="1:28" ht="14.25" customHeight="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c r="AB741" s="202"/>
    </row>
    <row r="742" spans="1:28" ht="14.25" customHeight="1">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c r="AA742" s="202"/>
      <c r="AB742" s="202"/>
    </row>
    <row r="743" spans="1:28" ht="14.25" customHeight="1">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c r="AA743" s="202"/>
      <c r="AB743" s="202"/>
    </row>
    <row r="744" spans="1:28" ht="14.25" customHeight="1">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c r="AA744" s="202"/>
      <c r="AB744" s="202"/>
    </row>
    <row r="745" spans="1:28" ht="14.25" customHeight="1">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c r="AA745" s="202"/>
      <c r="AB745" s="202"/>
    </row>
    <row r="746" spans="1:28" ht="14.25" customHeight="1">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c r="AA746" s="202"/>
      <c r="AB746" s="202"/>
    </row>
    <row r="747" spans="1:28" ht="14.25" customHeight="1">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c r="AA747" s="202"/>
      <c r="AB747" s="202"/>
    </row>
    <row r="748" spans="1:28" ht="14.25" customHeight="1">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c r="AA748" s="202"/>
      <c r="AB748" s="202"/>
    </row>
    <row r="749" spans="1:28" ht="14.25" customHeight="1">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c r="AA749" s="202"/>
      <c r="AB749" s="202"/>
    </row>
    <row r="750" spans="1:28" ht="14.25" customHeight="1">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c r="AA750" s="202"/>
      <c r="AB750" s="202"/>
    </row>
    <row r="751" spans="1:28" ht="14.25" customHeight="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c r="AA751" s="202"/>
      <c r="AB751" s="202"/>
    </row>
    <row r="752" spans="1:28" ht="14.25" customHeight="1">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c r="AA752" s="202"/>
      <c r="AB752" s="202"/>
    </row>
    <row r="753" spans="1:28" ht="14.25" customHeight="1">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c r="AA753" s="202"/>
      <c r="AB753" s="202"/>
    </row>
    <row r="754" spans="1:28" ht="14.25" customHeight="1">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c r="AA754" s="202"/>
      <c r="AB754" s="202"/>
    </row>
    <row r="755" spans="1:28" ht="14.25" customHeight="1">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c r="AA755" s="202"/>
      <c r="AB755" s="202"/>
    </row>
    <row r="756" spans="1:28" ht="14.25" customHeight="1">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c r="AA756" s="202"/>
      <c r="AB756" s="202"/>
    </row>
    <row r="757" spans="1:28" ht="14.25" customHeight="1">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c r="AA757" s="202"/>
      <c r="AB757" s="202"/>
    </row>
    <row r="758" spans="1:28" ht="14.25" customHeight="1">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c r="AA758" s="202"/>
      <c r="AB758" s="202"/>
    </row>
    <row r="759" spans="1:28" ht="14.25" customHeight="1">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c r="AA759" s="202"/>
      <c r="AB759" s="202"/>
    </row>
    <row r="760" spans="1:28" ht="14.25" customHeight="1">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c r="AA760" s="202"/>
      <c r="AB760" s="202"/>
    </row>
    <row r="761" spans="1:28" ht="14.25" customHeight="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c r="AA761" s="202"/>
      <c r="AB761" s="202"/>
    </row>
    <row r="762" spans="1:28" ht="14.25" customHeight="1">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c r="AA762" s="202"/>
      <c r="AB762" s="202"/>
    </row>
    <row r="763" spans="1:28" ht="14.25" customHeight="1">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c r="AA763" s="202"/>
      <c r="AB763" s="202"/>
    </row>
    <row r="764" spans="1:28" ht="14.25" customHeight="1">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c r="AA764" s="202"/>
      <c r="AB764" s="202"/>
    </row>
    <row r="765" spans="1:28" ht="14.25" customHeight="1">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c r="AA765" s="202"/>
      <c r="AB765" s="202"/>
    </row>
    <row r="766" spans="1:28" ht="14.25" customHeight="1">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c r="AA766" s="202"/>
      <c r="AB766" s="202"/>
    </row>
    <row r="767" spans="1:28" ht="14.25" customHeight="1">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c r="AB767" s="202"/>
    </row>
    <row r="768" spans="1:28" ht="14.25" customHeight="1">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c r="AA768" s="202"/>
      <c r="AB768" s="202"/>
    </row>
    <row r="769" spans="1:28" ht="14.25" customHeight="1">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c r="AB769" s="202"/>
    </row>
    <row r="770" spans="1:28" ht="14.25" customHeight="1">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c r="AA770" s="202"/>
      <c r="AB770" s="202"/>
    </row>
    <row r="771" spans="1:28" ht="14.25" customHeight="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c r="AB771" s="202"/>
    </row>
    <row r="772" spans="1:28" ht="14.25" customHeight="1">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c r="AB772" s="202"/>
    </row>
    <row r="773" spans="1:28" ht="14.25" customHeight="1">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c r="AB773" s="202"/>
    </row>
    <row r="774" spans="1:28" ht="14.25" customHeight="1">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c r="AB774" s="202"/>
    </row>
    <row r="775" spans="1:28" ht="14.25" customHeight="1">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c r="AB775" s="202"/>
    </row>
    <row r="776" spans="1:28" ht="14.25" customHeight="1">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c r="AA776" s="202"/>
      <c r="AB776" s="202"/>
    </row>
    <row r="777" spans="1:28" ht="14.25" customHeight="1">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c r="AA777" s="202"/>
      <c r="AB777" s="202"/>
    </row>
    <row r="778" spans="1:28" ht="14.25" customHeight="1">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c r="AA778" s="202"/>
      <c r="AB778" s="202"/>
    </row>
    <row r="779" spans="1:28" ht="14.25" customHeight="1">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c r="AA779" s="202"/>
      <c r="AB779" s="202"/>
    </row>
    <row r="780" spans="1:28" ht="14.25" customHeight="1">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c r="AA780" s="202"/>
      <c r="AB780" s="202"/>
    </row>
    <row r="781" spans="1:28" ht="14.25" customHeight="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c r="AB781" s="202"/>
    </row>
    <row r="782" spans="1:28" ht="14.25" customHeight="1">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c r="AB782" s="202"/>
    </row>
    <row r="783" spans="1:28" ht="14.25" customHeight="1">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c r="AB783" s="202"/>
    </row>
    <row r="784" spans="1:28" ht="14.25" customHeight="1">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c r="AB784" s="202"/>
    </row>
    <row r="785" spans="1:28" ht="14.25" customHeight="1">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c r="AA785" s="202"/>
      <c r="AB785" s="202"/>
    </row>
    <row r="786" spans="1:28" ht="14.25" customHeight="1">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c r="AA786" s="202"/>
      <c r="AB786" s="202"/>
    </row>
    <row r="787" spans="1:28" ht="14.25" customHeight="1">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c r="AA787" s="202"/>
      <c r="AB787" s="202"/>
    </row>
    <row r="788" spans="1:28" ht="14.25" customHeight="1">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c r="AA788" s="202"/>
      <c r="AB788" s="202"/>
    </row>
    <row r="789" spans="1:28" ht="14.25" customHeight="1">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c r="AB789" s="202"/>
    </row>
    <row r="790" spans="1:28" ht="14.25" customHeight="1">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c r="AB790" s="202"/>
    </row>
    <row r="791" spans="1:28" ht="14.25" customHeight="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c r="AB791" s="202"/>
    </row>
    <row r="792" spans="1:28" ht="14.25" customHeight="1">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c r="AB792" s="202"/>
    </row>
    <row r="793" spans="1:28" ht="14.25" customHeight="1">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c r="AA793" s="202"/>
      <c r="AB793" s="202"/>
    </row>
    <row r="794" spans="1:28" ht="14.25" customHeight="1">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c r="AA794" s="202"/>
      <c r="AB794" s="202"/>
    </row>
    <row r="795" spans="1:28" ht="14.25" customHeight="1">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c r="AA795" s="202"/>
      <c r="AB795" s="202"/>
    </row>
    <row r="796" spans="1:28" ht="14.25" customHeight="1">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c r="AA796" s="202"/>
      <c r="AB796" s="202"/>
    </row>
    <row r="797" spans="1:28" ht="14.25" customHeight="1">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c r="AB797" s="202"/>
    </row>
    <row r="798" spans="1:28" ht="14.25" customHeight="1">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c r="AA798" s="202"/>
      <c r="AB798" s="202"/>
    </row>
    <row r="799" spans="1:28" ht="14.25" customHeight="1">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c r="AA799" s="202"/>
      <c r="AB799" s="202"/>
    </row>
    <row r="800" spans="1:28" ht="14.25" customHeight="1">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c r="AA800" s="202"/>
      <c r="AB800" s="202"/>
    </row>
    <row r="801" spans="1:28" ht="14.25" customHeight="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c r="AA801" s="202"/>
      <c r="AB801" s="202"/>
    </row>
    <row r="802" spans="1:28" ht="14.25" customHeight="1">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c r="AA802" s="202"/>
      <c r="AB802" s="202"/>
    </row>
    <row r="803" spans="1:28" ht="14.25" customHeight="1">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c r="AA803" s="202"/>
      <c r="AB803" s="202"/>
    </row>
    <row r="804" spans="1:28" ht="14.25" customHeight="1">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c r="AA804" s="202"/>
      <c r="AB804" s="202"/>
    </row>
    <row r="805" spans="1:28" ht="14.25" customHeight="1">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c r="AA805" s="202"/>
      <c r="AB805" s="202"/>
    </row>
    <row r="806" spans="1:28" ht="14.25" customHeight="1">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c r="AB806" s="202"/>
    </row>
    <row r="807" spans="1:28" ht="14.25" customHeight="1">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c r="AB807" s="202"/>
    </row>
    <row r="808" spans="1:28" ht="14.25" customHeight="1">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c r="AB808" s="202"/>
    </row>
    <row r="809" spans="1:28" ht="14.25" customHeight="1">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c r="AB809" s="202"/>
    </row>
    <row r="810" spans="1:28" ht="14.25" customHeight="1">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c r="AB810" s="202"/>
    </row>
    <row r="811" spans="1:28" ht="14.25" customHeight="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c r="AB811" s="202"/>
    </row>
    <row r="812" spans="1:28" ht="14.25" customHeight="1">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c r="AB812" s="202"/>
    </row>
    <row r="813" spans="1:28" ht="14.25" customHeight="1">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c r="AB813" s="202"/>
    </row>
    <row r="814" spans="1:28" ht="14.25" customHeight="1">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c r="AA814" s="202"/>
      <c r="AB814" s="202"/>
    </row>
    <row r="815" spans="1:28" ht="14.25" customHeight="1">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c r="AA815" s="202"/>
      <c r="AB815" s="202"/>
    </row>
    <row r="816" spans="1:28" ht="14.25" customHeight="1">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c r="AA816" s="202"/>
      <c r="AB816" s="202"/>
    </row>
    <row r="817" spans="1:28" ht="14.25" customHeight="1">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row>
    <row r="818" spans="1:28" ht="14.25" customHeight="1">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c r="AA818" s="202"/>
      <c r="AB818" s="202"/>
    </row>
    <row r="819" spans="1:28" ht="14.25" customHeight="1">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c r="AA819" s="202"/>
      <c r="AB819" s="202"/>
    </row>
    <row r="820" spans="1:28" ht="14.25" customHeight="1">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c r="AA820" s="202"/>
      <c r="AB820" s="202"/>
    </row>
    <row r="821" spans="1:28" ht="14.25" customHeight="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c r="AB821" s="202"/>
    </row>
    <row r="822" spans="1:28" ht="14.25" customHeight="1">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c r="AA822" s="202"/>
      <c r="AB822" s="202"/>
    </row>
    <row r="823" spans="1:28" ht="14.25" customHeight="1">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c r="AA823" s="202"/>
      <c r="AB823" s="202"/>
    </row>
    <row r="824" spans="1:28" ht="14.25" customHeight="1">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c r="AA824" s="202"/>
      <c r="AB824" s="202"/>
    </row>
    <row r="825" spans="1:28" ht="14.25" customHeight="1">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c r="AB825" s="202"/>
    </row>
    <row r="826" spans="1:28" ht="14.25" customHeight="1">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c r="AA826" s="202"/>
      <c r="AB826" s="202"/>
    </row>
    <row r="827" spans="1:28" ht="14.25" customHeight="1">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c r="AA827" s="202"/>
      <c r="AB827" s="202"/>
    </row>
    <row r="828" spans="1:28" ht="14.25" customHeight="1">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c r="AA828" s="202"/>
      <c r="AB828" s="202"/>
    </row>
    <row r="829" spans="1:28" ht="14.25" customHeight="1">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c r="AB829" s="202"/>
    </row>
    <row r="830" spans="1:28" ht="14.25" customHeight="1">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c r="AA830" s="202"/>
      <c r="AB830" s="202"/>
    </row>
    <row r="831" spans="1:28" ht="14.25" customHeight="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c r="AA831" s="202"/>
      <c r="AB831" s="202"/>
    </row>
    <row r="832" spans="1:28" ht="14.25" customHeight="1">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c r="AA832" s="202"/>
      <c r="AB832" s="202"/>
    </row>
    <row r="833" spans="1:28" ht="14.25" customHeight="1">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c r="AB833" s="202"/>
    </row>
    <row r="834" spans="1:28" ht="14.25" customHeight="1">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c r="AA834" s="202"/>
      <c r="AB834" s="202"/>
    </row>
    <row r="835" spans="1:28" ht="14.25" customHeight="1">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c r="AA835" s="202"/>
      <c r="AB835" s="202"/>
    </row>
    <row r="836" spans="1:28" ht="14.25" customHeight="1">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c r="AA836" s="202"/>
      <c r="AB836" s="202"/>
    </row>
    <row r="837" spans="1:28" ht="14.25" customHeight="1">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row>
    <row r="838" spans="1:28" ht="14.25" customHeight="1">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c r="AB838" s="202"/>
    </row>
    <row r="839" spans="1:28" ht="14.25" customHeight="1">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c r="AB839" s="202"/>
    </row>
    <row r="840" spans="1:28" ht="14.25" customHeight="1">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c r="AA840" s="202"/>
      <c r="AB840" s="202"/>
    </row>
    <row r="841" spans="1:28" ht="14.25" customHeight="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c r="AB841" s="202"/>
    </row>
    <row r="842" spans="1:28" ht="14.25" customHeight="1">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c r="AA842" s="202"/>
      <c r="AB842" s="202"/>
    </row>
    <row r="843" spans="1:28" ht="14.25" customHeight="1">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c r="AA843" s="202"/>
      <c r="AB843" s="202"/>
    </row>
    <row r="844" spans="1:28" ht="14.25" customHeight="1">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c r="AA844" s="202"/>
      <c r="AB844" s="202"/>
    </row>
    <row r="845" spans="1:28" ht="14.25" customHeight="1">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row>
    <row r="846" spans="1:28" ht="14.25" customHeight="1">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c r="AA846" s="202"/>
      <c r="AB846" s="202"/>
    </row>
    <row r="847" spans="1:28" ht="14.25" customHeight="1">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c r="AA847" s="202"/>
      <c r="AB847" s="202"/>
    </row>
    <row r="848" spans="1:28" ht="14.25" customHeight="1">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c r="AA848" s="202"/>
      <c r="AB848" s="202"/>
    </row>
    <row r="849" spans="1:28" ht="14.25" customHeight="1">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c r="AA849" s="202"/>
      <c r="AB849" s="202"/>
    </row>
    <row r="850" spans="1:28" ht="14.25" customHeight="1">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c r="AA850" s="202"/>
      <c r="AB850" s="202"/>
    </row>
    <row r="851" spans="1:28" ht="14.25" customHeight="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c r="AA851" s="202"/>
      <c r="AB851" s="202"/>
    </row>
    <row r="852" spans="1:28" ht="14.25" customHeight="1">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c r="AA852" s="202"/>
      <c r="AB852" s="202"/>
    </row>
    <row r="853" spans="1:28" ht="14.25" customHeight="1">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c r="AA853" s="202"/>
      <c r="AB853" s="202"/>
    </row>
    <row r="854" spans="1:28" ht="14.25" customHeight="1">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c r="AA854" s="202"/>
      <c r="AB854" s="202"/>
    </row>
    <row r="855" spans="1:28" ht="14.25" customHeight="1">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c r="AA855" s="202"/>
      <c r="AB855" s="202"/>
    </row>
    <row r="856" spans="1:28" ht="14.25" customHeight="1">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c r="AA856" s="202"/>
      <c r="AB856" s="202"/>
    </row>
    <row r="857" spans="1:28" ht="14.25" customHeight="1">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c r="AA857" s="202"/>
      <c r="AB857" s="202"/>
    </row>
    <row r="858" spans="1:28" ht="14.25" customHeight="1">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c r="AA858" s="202"/>
      <c r="AB858" s="202"/>
    </row>
    <row r="859" spans="1:28" ht="14.25" customHeight="1">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c r="AA859" s="202"/>
      <c r="AB859" s="202"/>
    </row>
    <row r="860" spans="1:28" ht="14.25" customHeight="1">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c r="AA860" s="202"/>
      <c r="AB860" s="202"/>
    </row>
    <row r="861" spans="1:28" ht="14.25" customHeight="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c r="AA861" s="202"/>
      <c r="AB861" s="202"/>
    </row>
    <row r="862" spans="1:28" ht="14.25" customHeight="1">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c r="AA862" s="202"/>
      <c r="AB862" s="202"/>
    </row>
    <row r="863" spans="1:28" ht="14.25" customHeight="1">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c r="AA863" s="202"/>
      <c r="AB863" s="202"/>
    </row>
    <row r="864" spans="1:28" ht="14.25" customHeight="1">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c r="AA864" s="202"/>
      <c r="AB864" s="202"/>
    </row>
    <row r="865" spans="1:28" ht="14.25" customHeight="1">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c r="AA865" s="202"/>
      <c r="AB865" s="202"/>
    </row>
    <row r="866" spans="1:28" ht="14.25" customHeight="1">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c r="AA866" s="202"/>
      <c r="AB866" s="202"/>
    </row>
    <row r="867" spans="1:28" ht="14.25" customHeight="1">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c r="AA867" s="202"/>
      <c r="AB867" s="202"/>
    </row>
    <row r="868" spans="1:28" ht="14.25" customHeight="1">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c r="AA868" s="202"/>
      <c r="AB868" s="202"/>
    </row>
    <row r="869" spans="1:28" ht="14.25" customHeight="1">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c r="AA869" s="202"/>
      <c r="AB869" s="202"/>
    </row>
    <row r="870" spans="1:28" ht="14.25" customHeight="1">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c r="AA870" s="202"/>
      <c r="AB870" s="202"/>
    </row>
    <row r="871" spans="1:28" ht="14.25" customHeight="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c r="AA871" s="202"/>
      <c r="AB871" s="202"/>
    </row>
    <row r="872" spans="1:28" ht="14.25" customHeight="1">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c r="AA872" s="202"/>
      <c r="AB872" s="202"/>
    </row>
    <row r="873" spans="1:28" ht="14.25" customHeight="1">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c r="AA873" s="202"/>
      <c r="AB873" s="202"/>
    </row>
    <row r="874" spans="1:28" ht="14.25" customHeight="1">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c r="AA874" s="202"/>
      <c r="AB874" s="202"/>
    </row>
    <row r="875" spans="1:28" ht="14.25" customHeight="1">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c r="AA875" s="202"/>
      <c r="AB875" s="202"/>
    </row>
    <row r="876" spans="1:28" ht="14.25" customHeight="1">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c r="AA876" s="202"/>
      <c r="AB876" s="202"/>
    </row>
    <row r="877" spans="1:28" ht="14.25" customHeight="1">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c r="AA877" s="202"/>
      <c r="AB877" s="202"/>
    </row>
    <row r="878" spans="1:28" ht="14.25" customHeight="1">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c r="AA878" s="202"/>
      <c r="AB878" s="202"/>
    </row>
    <row r="879" spans="1:28" ht="14.25" customHeight="1">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c r="AA879" s="202"/>
      <c r="AB879" s="202"/>
    </row>
    <row r="880" spans="1:28" ht="14.25" customHeight="1">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c r="AA880" s="202"/>
      <c r="AB880" s="202"/>
    </row>
    <row r="881" spans="1:28" ht="14.25" customHeight="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c r="AA881" s="202"/>
      <c r="AB881" s="202"/>
    </row>
    <row r="882" spans="1:28" ht="14.25" customHeight="1">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c r="AA882" s="202"/>
      <c r="AB882" s="202"/>
    </row>
    <row r="883" spans="1:28" ht="14.25" customHeight="1">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c r="AA883" s="202"/>
      <c r="AB883" s="202"/>
    </row>
    <row r="884" spans="1:28" ht="14.25" customHeight="1">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c r="AA884" s="202"/>
      <c r="AB884" s="202"/>
    </row>
    <row r="885" spans="1:28" ht="14.25" customHeight="1">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c r="AA885" s="202"/>
      <c r="AB885" s="202"/>
    </row>
    <row r="886" spans="1:28" ht="14.25" customHeight="1">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c r="AA886" s="202"/>
      <c r="AB886" s="202"/>
    </row>
    <row r="887" spans="1:28" ht="14.25" customHeight="1">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c r="AA887" s="202"/>
      <c r="AB887" s="202"/>
    </row>
    <row r="888" spans="1:28" ht="14.25" customHeight="1">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c r="AB888" s="202"/>
    </row>
    <row r="889" spans="1:28" ht="14.25" customHeight="1">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c r="AB889" s="202"/>
    </row>
    <row r="890" spans="1:28" ht="14.25" customHeight="1">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c r="AA890" s="202"/>
      <c r="AB890" s="202"/>
    </row>
    <row r="891" spans="1:28" ht="14.25" customHeight="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c r="AA891" s="202"/>
      <c r="AB891" s="202"/>
    </row>
    <row r="892" spans="1:28" ht="14.25" customHeight="1">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c r="AA892" s="202"/>
      <c r="AB892" s="202"/>
    </row>
    <row r="893" spans="1:28" ht="14.25" customHeight="1">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c r="AA893" s="202"/>
      <c r="AB893" s="202"/>
    </row>
    <row r="894" spans="1:28" ht="14.25" customHeight="1">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c r="AA894" s="202"/>
      <c r="AB894" s="202"/>
    </row>
    <row r="895" spans="1:28" ht="14.25" customHeight="1">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c r="AA895" s="202"/>
      <c r="AB895" s="202"/>
    </row>
    <row r="896" spans="1:28" ht="14.25" customHeight="1">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c r="AA896" s="202"/>
      <c r="AB896" s="202"/>
    </row>
    <row r="897" spans="1:28" ht="14.25" customHeight="1">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c r="AA897" s="202"/>
      <c r="AB897" s="202"/>
    </row>
    <row r="898" spans="1:28" ht="14.25" customHeight="1">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c r="AA898" s="202"/>
      <c r="AB898" s="202"/>
    </row>
    <row r="899" spans="1:28" ht="14.25" customHeight="1">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c r="AA899" s="202"/>
      <c r="AB899" s="202"/>
    </row>
    <row r="900" spans="1:28" ht="14.25" customHeight="1">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c r="AA900" s="202"/>
      <c r="AB900" s="202"/>
    </row>
    <row r="901" spans="1:28" ht="14.25" customHeight="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c r="AA901" s="202"/>
      <c r="AB901" s="202"/>
    </row>
    <row r="902" spans="1:28" ht="14.25" customHeight="1">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c r="AA902" s="202"/>
      <c r="AB902" s="202"/>
    </row>
    <row r="903" spans="1:28" ht="14.25" customHeight="1">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c r="AA903" s="202"/>
      <c r="AB903" s="202"/>
    </row>
    <row r="904" spans="1:28" ht="14.25" customHeight="1">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c r="AA904" s="202"/>
      <c r="AB904" s="202"/>
    </row>
    <row r="905" spans="1:28" ht="14.25" customHeight="1">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c r="AA905" s="202"/>
      <c r="AB905" s="202"/>
    </row>
    <row r="906" spans="1:28" ht="14.25" customHeight="1">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c r="AA906" s="202"/>
      <c r="AB906" s="202"/>
    </row>
    <row r="907" spans="1:28" ht="14.25" customHeight="1">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c r="AA907" s="202"/>
      <c r="AB907" s="202"/>
    </row>
    <row r="908" spans="1:28" ht="14.25" customHeight="1">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c r="AA908" s="202"/>
      <c r="AB908" s="202"/>
    </row>
    <row r="909" spans="1:28" ht="14.25" customHeight="1">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c r="AA909" s="202"/>
      <c r="AB909" s="202"/>
    </row>
    <row r="910" spans="1:28" ht="14.25" customHeight="1">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c r="AA910" s="202"/>
      <c r="AB910" s="202"/>
    </row>
    <row r="911" spans="1:28" ht="14.25" customHeight="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c r="AA911" s="202"/>
      <c r="AB911" s="202"/>
    </row>
    <row r="912" spans="1:28" ht="14.25" customHeight="1">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c r="AA912" s="202"/>
      <c r="AB912" s="202"/>
    </row>
    <row r="913" spans="1:28" ht="14.25" customHeight="1">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c r="AA913" s="202"/>
      <c r="AB913" s="202"/>
    </row>
    <row r="914" spans="1:28" ht="14.25" customHeight="1">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c r="AA914" s="202"/>
      <c r="AB914" s="202"/>
    </row>
    <row r="915" spans="1:28" ht="14.25" customHeight="1">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c r="AA915" s="202"/>
      <c r="AB915" s="202"/>
    </row>
    <row r="916" spans="1:28" ht="14.25" customHeight="1">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c r="AA916" s="202"/>
      <c r="AB916" s="202"/>
    </row>
    <row r="917" spans="1:28" ht="14.25" customHeight="1">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c r="AB917" s="202"/>
    </row>
    <row r="918" spans="1:28" ht="14.25" customHeight="1">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c r="AA918" s="202"/>
      <c r="AB918" s="202"/>
    </row>
    <row r="919" spans="1:28" ht="14.25" customHeight="1">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c r="AA919" s="202"/>
      <c r="AB919" s="202"/>
    </row>
    <row r="920" spans="1:28" ht="14.25" customHeight="1">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c r="AA920" s="202"/>
      <c r="AB920" s="202"/>
    </row>
    <row r="921" spans="1:28" ht="14.25" customHeight="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c r="AB921" s="202"/>
    </row>
    <row r="922" spans="1:28" ht="14.25" customHeight="1">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c r="AA922" s="202"/>
      <c r="AB922" s="202"/>
    </row>
    <row r="923" spans="1:28" ht="14.25" customHeight="1">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c r="AA923" s="202"/>
      <c r="AB923" s="202"/>
    </row>
    <row r="924" spans="1:28" ht="14.25" customHeight="1">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c r="AA924" s="202"/>
      <c r="AB924" s="202"/>
    </row>
    <row r="925" spans="1:28" ht="14.25" customHeight="1">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c r="AB925" s="202"/>
    </row>
    <row r="926" spans="1:28" ht="14.25" customHeight="1">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c r="AA926" s="202"/>
      <c r="AB926" s="202"/>
    </row>
    <row r="927" spans="1:28" ht="14.25" customHeight="1">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c r="AA927" s="202"/>
      <c r="AB927" s="202"/>
    </row>
    <row r="928" spans="1:28" ht="14.25" customHeight="1">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c r="AA928" s="202"/>
      <c r="AB928" s="202"/>
    </row>
    <row r="929" spans="1:28" ht="14.25" customHeight="1">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c r="AA929" s="202"/>
      <c r="AB929" s="202"/>
    </row>
    <row r="930" spans="1:28" ht="14.25" customHeight="1">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c r="AA930" s="202"/>
      <c r="AB930" s="202"/>
    </row>
    <row r="931" spans="1:28" ht="14.25" customHeight="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c r="AB931" s="202"/>
    </row>
    <row r="932" spans="1:28" ht="14.25" customHeight="1">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c r="AA932" s="202"/>
      <c r="AB932" s="202"/>
    </row>
    <row r="933" spans="1:28" ht="14.25" customHeight="1">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c r="AA933" s="202"/>
      <c r="AB933" s="202"/>
    </row>
    <row r="934" spans="1:28" ht="14.25" customHeight="1">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c r="AA934" s="202"/>
      <c r="AB934" s="202"/>
    </row>
    <row r="935" spans="1:28" ht="14.25" customHeight="1">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c r="AA935" s="202"/>
      <c r="AB935" s="202"/>
    </row>
    <row r="936" spans="1:28" ht="14.25" customHeight="1">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c r="AA936" s="202"/>
      <c r="AB936" s="202"/>
    </row>
    <row r="937" spans="1:28" ht="14.25" customHeight="1">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c r="AB937" s="202"/>
    </row>
    <row r="938" spans="1:28" ht="14.25" customHeight="1">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c r="AA938" s="202"/>
      <c r="AB938" s="202"/>
    </row>
    <row r="939" spans="1:28" ht="14.25" customHeight="1">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c r="AA939" s="202"/>
      <c r="AB939" s="202"/>
    </row>
    <row r="940" spans="1:28" ht="14.25" customHeight="1">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c r="AA940" s="202"/>
      <c r="AB940" s="202"/>
    </row>
    <row r="941" spans="1:28" ht="14.25" customHeight="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c r="AA941" s="202"/>
      <c r="AB941" s="202"/>
    </row>
    <row r="942" spans="1:28" ht="14.25" customHeight="1">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c r="AA942" s="202"/>
      <c r="AB942" s="202"/>
    </row>
    <row r="943" spans="1:28" ht="14.25" customHeight="1">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c r="AB943" s="202"/>
    </row>
    <row r="944" spans="1:28" ht="14.25" customHeight="1">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c r="AA944" s="202"/>
      <c r="AB944" s="202"/>
    </row>
    <row r="945" spans="1:28" ht="14.25" customHeight="1">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c r="AA945" s="202"/>
      <c r="AB945" s="202"/>
    </row>
    <row r="946" spans="1:28" ht="14.25" customHeight="1">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c r="AA946" s="202"/>
      <c r="AB946" s="202"/>
    </row>
    <row r="947" spans="1:28" ht="14.25" customHeight="1">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c r="AA947" s="202"/>
      <c r="AB947" s="202"/>
    </row>
    <row r="948" spans="1:28" ht="14.25" customHeight="1">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c r="AA948" s="202"/>
      <c r="AB948" s="202"/>
    </row>
    <row r="949" spans="1:28" ht="14.25" customHeight="1">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row>
    <row r="950" spans="1:28" ht="14.25" customHeight="1">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c r="AA950" s="202"/>
      <c r="AB950" s="202"/>
    </row>
    <row r="951" spans="1:28" ht="14.25" customHeight="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c r="AA951" s="202"/>
      <c r="AB951" s="202"/>
    </row>
    <row r="952" spans="1:28" ht="14.25" customHeight="1">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c r="AA952" s="202"/>
      <c r="AB952" s="202"/>
    </row>
    <row r="953" spans="1:28" ht="14.25" customHeight="1">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c r="AA953" s="202"/>
      <c r="AB953" s="202"/>
    </row>
    <row r="954" spans="1:28" ht="14.25" customHeight="1">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c r="AA954" s="202"/>
      <c r="AB954" s="202"/>
    </row>
    <row r="955" spans="1:28" ht="14.25" customHeight="1">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c r="AB955" s="202"/>
    </row>
    <row r="956" spans="1:28" ht="14.25" customHeight="1">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c r="AA956" s="202"/>
      <c r="AB956" s="202"/>
    </row>
    <row r="957" spans="1:28" ht="14.25" customHeight="1">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c r="AB957" s="202"/>
    </row>
    <row r="958" spans="1:28" ht="14.25" customHeight="1">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c r="AA958" s="202"/>
      <c r="AB958" s="202"/>
    </row>
    <row r="959" spans="1:28" ht="14.25" customHeight="1">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c r="AA959" s="202"/>
      <c r="AB959" s="202"/>
    </row>
    <row r="960" spans="1:28" ht="14.25" customHeight="1">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c r="AA960" s="202"/>
      <c r="AB960" s="202"/>
    </row>
    <row r="961" spans="1:28" ht="14.25" customHeight="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row>
    <row r="962" spans="1:28" ht="14.25" customHeight="1">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c r="AA962" s="202"/>
      <c r="AB962" s="202"/>
    </row>
    <row r="963" spans="1:28" ht="14.25" customHeight="1">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c r="AA963" s="202"/>
      <c r="AB963" s="202"/>
    </row>
    <row r="964" spans="1:28" ht="14.25" customHeight="1">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c r="AA964" s="202"/>
      <c r="AB964" s="202"/>
    </row>
    <row r="965" spans="1:28" ht="14.25" customHeight="1">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c r="AA965" s="202"/>
      <c r="AB965" s="202"/>
    </row>
    <row r="966" spans="1:28" ht="14.25" customHeight="1">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c r="AA966" s="202"/>
      <c r="AB966" s="202"/>
    </row>
    <row r="967" spans="1:28" ht="14.25" customHeight="1">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c r="AB967" s="202"/>
    </row>
    <row r="968" spans="1:28" ht="14.25" customHeight="1">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c r="AA968" s="202"/>
      <c r="AB968" s="202"/>
    </row>
    <row r="969" spans="1:28" ht="14.25" customHeight="1">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c r="AA969" s="202"/>
      <c r="AB969" s="202"/>
    </row>
    <row r="970" spans="1:28" ht="14.25" customHeight="1">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c r="AA970" s="202"/>
      <c r="AB970" s="202"/>
    </row>
    <row r="971" spans="1:28" ht="14.25" customHeight="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c r="AA971" s="202"/>
      <c r="AB971" s="202"/>
    </row>
    <row r="972" spans="1:28" ht="14.25" customHeight="1">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c r="AA972" s="202"/>
      <c r="AB972" s="202"/>
    </row>
    <row r="973" spans="1:28" ht="14.25" customHeight="1">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c r="AB973" s="202"/>
    </row>
    <row r="974" spans="1:28" ht="14.25" customHeight="1">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c r="AA974" s="202"/>
      <c r="AB974" s="202"/>
    </row>
    <row r="975" spans="1:28" ht="14.25" customHeight="1">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c r="AA975" s="202"/>
      <c r="AB975" s="202"/>
    </row>
    <row r="976" spans="1:28" ht="14.25" customHeight="1">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c r="AA976" s="202"/>
      <c r="AB976" s="202"/>
    </row>
    <row r="977" spans="1:28" ht="14.25" customHeight="1">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c r="AA977" s="202"/>
      <c r="AB977" s="202"/>
    </row>
    <row r="978" spans="1:28" ht="14.25" customHeight="1">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c r="AA978" s="202"/>
      <c r="AB978" s="202"/>
    </row>
    <row r="979" spans="1:28" ht="14.25" customHeight="1">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c r="AB979" s="202"/>
    </row>
    <row r="980" spans="1:28" ht="14.25" customHeight="1">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c r="AA980" s="202"/>
      <c r="AB980" s="202"/>
    </row>
    <row r="981" spans="1:28" ht="14.25" customHeight="1">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c r="AA981" s="202"/>
      <c r="AB981" s="202"/>
    </row>
    <row r="982" spans="1:28" ht="14.25" customHeight="1">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c r="AA982" s="202"/>
      <c r="AB982" s="202"/>
    </row>
    <row r="983" spans="1:28" ht="14.25" customHeight="1">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c r="AA983" s="202"/>
      <c r="AB983" s="202"/>
    </row>
    <row r="984" spans="1:28" ht="14.25" customHeight="1">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c r="AA984" s="202"/>
      <c r="AB984" s="202"/>
    </row>
    <row r="985" spans="1:28" ht="14.25" customHeight="1">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c r="AB985" s="202"/>
    </row>
  </sheetData>
  <mergeCells count="117">
    <mergeCell ref="C68:G68"/>
    <mergeCell ref="H68:I68"/>
    <mergeCell ref="J68:M68"/>
    <mergeCell ref="N68:U68"/>
    <mergeCell ref="V68:AA68"/>
    <mergeCell ref="N67:U67"/>
    <mergeCell ref="J41:J42"/>
    <mergeCell ref="H43:H44"/>
    <mergeCell ref="I43:I44"/>
    <mergeCell ref="J43:J44"/>
    <mergeCell ref="K41:AA42"/>
    <mergeCell ref="K43:AA44"/>
    <mergeCell ref="V67:AA67"/>
    <mergeCell ref="C65:G65"/>
    <mergeCell ref="C66:G66"/>
    <mergeCell ref="H66:I66"/>
    <mergeCell ref="J66:M66"/>
    <mergeCell ref="N66:U66"/>
    <mergeCell ref="V66:AA66"/>
    <mergeCell ref="C67:G67"/>
    <mergeCell ref="H67:I67"/>
    <mergeCell ref="J67:M67"/>
    <mergeCell ref="H65:I65"/>
    <mergeCell ref="V65:AA65"/>
    <mergeCell ref="C64:G64"/>
    <mergeCell ref="H64:I64"/>
    <mergeCell ref="J64:M64"/>
    <mergeCell ref="N64:U64"/>
    <mergeCell ref="J65:M65"/>
    <mergeCell ref="N65:U65"/>
    <mergeCell ref="S31:T31"/>
    <mergeCell ref="U31:W31"/>
    <mergeCell ref="X31:Y31"/>
    <mergeCell ref="Z31:AA31"/>
    <mergeCell ref="V64:AA64"/>
    <mergeCell ref="C50:AA58"/>
    <mergeCell ref="N61:U63"/>
    <mergeCell ref="V61:AA63"/>
    <mergeCell ref="H37:H38"/>
    <mergeCell ref="I37:I38"/>
    <mergeCell ref="J37:J38"/>
    <mergeCell ref="K37:AA38"/>
    <mergeCell ref="C45:G45"/>
    <mergeCell ref="C61:G63"/>
    <mergeCell ref="H61:I63"/>
    <mergeCell ref="J61:M63"/>
    <mergeCell ref="K45:AA45"/>
    <mergeCell ref="C48:AA49"/>
    <mergeCell ref="C41:G42"/>
    <mergeCell ref="C43:G44"/>
    <mergeCell ref="H41:H42"/>
    <mergeCell ref="I41:I42"/>
    <mergeCell ref="C34:AA34"/>
    <mergeCell ref="C30:J32"/>
    <mergeCell ref="C35:G36"/>
    <mergeCell ref="H35:H36"/>
    <mergeCell ref="I35:I36"/>
    <mergeCell ref="J35:J36"/>
    <mergeCell ref="K35:AA36"/>
    <mergeCell ref="C37:G38"/>
    <mergeCell ref="C39:G40"/>
    <mergeCell ref="K39:AA40"/>
    <mergeCell ref="J39:J40"/>
    <mergeCell ref="I39:I40"/>
    <mergeCell ref="H39:H40"/>
    <mergeCell ref="K32:N32"/>
    <mergeCell ref="O32:R32"/>
    <mergeCell ref="S32:T32"/>
    <mergeCell ref="U32:W32"/>
    <mergeCell ref="X32:Y32"/>
    <mergeCell ref="Z32:AA32"/>
    <mergeCell ref="K30:R30"/>
    <mergeCell ref="S30:W30"/>
    <mergeCell ref="X30:AA30"/>
    <mergeCell ref="K31:N31"/>
    <mergeCell ref="O31:R3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C16:H16"/>
    <mergeCell ref="I16:AA16"/>
    <mergeCell ref="C18:H18"/>
    <mergeCell ref="I18:AA18"/>
    <mergeCell ref="I20:L21"/>
    <mergeCell ref="T20:AA20"/>
    <mergeCell ref="T21:AA21"/>
    <mergeCell ref="M20:S20"/>
    <mergeCell ref="M21:S21"/>
    <mergeCell ref="J23:P23"/>
    <mergeCell ref="Q23:AA23"/>
    <mergeCell ref="J24:P24"/>
    <mergeCell ref="Q24:AA24"/>
    <mergeCell ref="I26:AA26"/>
    <mergeCell ref="O28:R28"/>
    <mergeCell ref="T28:V28"/>
    <mergeCell ref="X28:Z28"/>
    <mergeCell ref="C20:H21"/>
    <mergeCell ref="C23:I23"/>
    <mergeCell ref="C24:I24"/>
    <mergeCell ref="C26:H26"/>
    <mergeCell ref="C28:H28"/>
    <mergeCell ref="I28:J28"/>
    <mergeCell ref="K28:N28"/>
  </mergeCells>
  <pageMargins left="0.70866141732283472" right="0.70866141732283472" top="0.74803149606299213" bottom="1.1098214285714285" header="0" footer="0"/>
  <pageSetup paperSize="9" scale="56" fitToHeight="0" orientation="portrait" r:id="rId1"/>
  <headerFooter>
    <oddFooter>&amp;LCalle 26 No.57-41 Torre 8, Pisos 7 y 8 CEMSA – C.P. 111321 PBX: 3779555 – Información: Línea 195 www.umv.gov.co&amp;CDESI-FM-007 &amp;P de</oddFooter>
  </headerFooter>
  <rowBreaks count="2" manualBreakCount="2">
    <brk id="40" max="27" man="1"/>
    <brk id="45" max="27"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980"/>
  <sheetViews>
    <sheetView topLeftCell="A25" workbookViewId="0">
      <selection activeCell="T19" sqref="T19"/>
    </sheetView>
  </sheetViews>
  <sheetFormatPr defaultColWidth="14.42578125" defaultRowHeight="15"/>
  <cols>
    <col min="1" max="1" width="3.7109375" customWidth="1"/>
    <col min="2" max="2" width="2.85546875" customWidth="1"/>
    <col min="3" max="6" width="2.7109375" customWidth="1"/>
    <col min="7" max="7" width="4.28515625" customWidth="1"/>
    <col min="8" max="8" width="21.28515625" customWidth="1"/>
    <col min="9" max="9" width="15.85546875" customWidth="1"/>
    <col min="10" max="10" width="15" customWidth="1"/>
    <col min="11" max="12" width="3.42578125" customWidth="1"/>
    <col min="13" max="15" width="2.7109375" customWidth="1"/>
    <col min="16" max="16" width="3.42578125" customWidth="1"/>
    <col min="17" max="17" width="3.5703125" customWidth="1"/>
    <col min="18" max="18" width="3.7109375" customWidth="1"/>
    <col min="19" max="19" width="3.28515625" customWidth="1"/>
    <col min="20" max="20" width="7.42578125" customWidth="1"/>
    <col min="21" max="21" width="3.5703125" customWidth="1"/>
    <col min="22" max="22" width="3.7109375" customWidth="1"/>
    <col min="23" max="25" width="5" customWidth="1"/>
    <col min="26" max="26" width="6.7109375" customWidth="1"/>
    <col min="27" max="27" width="4.140625" customWidth="1"/>
    <col min="28" max="28" width="2" customWidth="1"/>
  </cols>
  <sheetData>
    <row r="1" spans="1:28" ht="14.25" customHeight="1" thickBot="1">
      <c r="A1" s="251"/>
      <c r="B1" s="252"/>
      <c r="C1" s="252"/>
      <c r="D1" s="252"/>
      <c r="E1" s="252"/>
      <c r="F1" s="252"/>
      <c r="G1" s="251"/>
      <c r="H1" s="251"/>
      <c r="I1" s="251"/>
      <c r="J1" s="251"/>
      <c r="K1" s="251"/>
      <c r="L1" s="251"/>
      <c r="M1" s="251"/>
      <c r="N1" s="251"/>
      <c r="O1" s="251"/>
      <c r="P1" s="251"/>
      <c r="Q1" s="251"/>
      <c r="R1" s="251"/>
      <c r="S1" s="251"/>
      <c r="T1" s="251"/>
      <c r="U1" s="251"/>
      <c r="V1" s="251"/>
      <c r="W1" s="251"/>
      <c r="X1" s="251"/>
      <c r="Y1" s="251"/>
      <c r="Z1" s="251"/>
      <c r="AA1" s="251"/>
      <c r="AB1" s="251"/>
    </row>
    <row r="2" spans="1:28" ht="45.75" customHeight="1">
      <c r="A2" s="251"/>
      <c r="B2" s="1290"/>
      <c r="C2" s="2344"/>
      <c r="D2" s="2344"/>
      <c r="E2" s="2344"/>
      <c r="F2" s="2344"/>
      <c r="G2" s="2345"/>
      <c r="H2" s="1291" t="s">
        <v>221</v>
      </c>
      <c r="I2" s="2346"/>
      <c r="J2" s="2346"/>
      <c r="K2" s="2346"/>
      <c r="L2" s="2346"/>
      <c r="M2" s="2346"/>
      <c r="N2" s="2346"/>
      <c r="O2" s="2346"/>
      <c r="P2" s="2346"/>
      <c r="Q2" s="2346"/>
      <c r="R2" s="2346"/>
      <c r="S2" s="2346"/>
      <c r="T2" s="2346"/>
      <c r="U2" s="2346"/>
      <c r="V2" s="2346"/>
      <c r="W2" s="2346"/>
      <c r="X2" s="2346"/>
      <c r="Y2" s="2346"/>
      <c r="Z2" s="2346"/>
      <c r="AA2" s="2346"/>
      <c r="AB2" s="2347"/>
    </row>
    <row r="3" spans="1:28" ht="14.25" customHeight="1">
      <c r="A3" s="251"/>
      <c r="B3" s="2348"/>
      <c r="C3" s="2349"/>
      <c r="D3" s="2349"/>
      <c r="E3" s="2349"/>
      <c r="F3" s="2349"/>
      <c r="G3" s="2350"/>
      <c r="H3" s="1292" t="s">
        <v>222</v>
      </c>
      <c r="I3" s="2351"/>
      <c r="J3" s="2351"/>
      <c r="K3" s="2351"/>
      <c r="L3" s="2351"/>
      <c r="M3" s="2351"/>
      <c r="N3" s="2351"/>
      <c r="O3" s="2352"/>
      <c r="P3" s="1292" t="s">
        <v>223</v>
      </c>
      <c r="Q3" s="2351"/>
      <c r="R3" s="2351"/>
      <c r="S3" s="2351"/>
      <c r="T3" s="2351"/>
      <c r="U3" s="2351"/>
      <c r="V3" s="2351"/>
      <c r="W3" s="2351"/>
      <c r="X3" s="2351"/>
      <c r="Y3" s="2351"/>
      <c r="Z3" s="2351"/>
      <c r="AA3" s="2351"/>
      <c r="AB3" s="2353"/>
    </row>
    <row r="4" spans="1:28" ht="21.75" customHeight="1" thickBot="1">
      <c r="A4" s="251"/>
      <c r="B4" s="2354"/>
      <c r="C4" s="2355"/>
      <c r="D4" s="2355"/>
      <c r="E4" s="2355"/>
      <c r="F4" s="2355"/>
      <c r="G4" s="2356"/>
      <c r="H4" s="1293" t="s">
        <v>224</v>
      </c>
      <c r="I4" s="2357"/>
      <c r="J4" s="2357"/>
      <c r="K4" s="2357"/>
      <c r="L4" s="2357"/>
      <c r="M4" s="2357"/>
      <c r="N4" s="2357"/>
      <c r="O4" s="2357"/>
      <c r="P4" s="2357"/>
      <c r="Q4" s="2357"/>
      <c r="R4" s="2357"/>
      <c r="S4" s="2357"/>
      <c r="T4" s="2357"/>
      <c r="U4" s="2357"/>
      <c r="V4" s="2357"/>
      <c r="W4" s="2357"/>
      <c r="X4" s="2357"/>
      <c r="Y4" s="2357"/>
      <c r="Z4" s="2357"/>
      <c r="AA4" s="2357"/>
      <c r="AB4" s="2358"/>
    </row>
    <row r="5" spans="1:28" ht="14.25" customHeight="1">
      <c r="A5" s="251"/>
      <c r="B5" s="251"/>
      <c r="C5" s="251"/>
      <c r="D5" s="251"/>
      <c r="E5" s="251"/>
      <c r="F5" s="251"/>
      <c r="G5" s="251"/>
      <c r="H5" s="253"/>
      <c r="I5" s="253"/>
      <c r="J5" s="253"/>
      <c r="K5" s="253"/>
      <c r="L5" s="253"/>
      <c r="M5" s="253"/>
      <c r="N5" s="253"/>
      <c r="O5" s="253"/>
      <c r="P5" s="253"/>
      <c r="Q5" s="253"/>
      <c r="R5" s="253"/>
      <c r="S5" s="253"/>
      <c r="T5" s="253"/>
      <c r="U5" s="253"/>
      <c r="V5" s="253"/>
      <c r="W5" s="253"/>
      <c r="X5" s="253"/>
      <c r="Y5" s="253"/>
      <c r="Z5" s="253"/>
      <c r="AA5" s="253"/>
      <c r="AB5" s="253"/>
    </row>
    <row r="6" spans="1:28" ht="14.25" customHeight="1" thickBot="1">
      <c r="A6" s="251"/>
      <c r="B6" s="254"/>
      <c r="C6" s="255"/>
      <c r="D6" s="255"/>
      <c r="E6" s="255"/>
      <c r="F6" s="255"/>
      <c r="G6" s="255"/>
      <c r="H6" s="255"/>
      <c r="I6" s="256"/>
      <c r="J6" s="256"/>
      <c r="K6" s="256"/>
      <c r="L6" s="256"/>
      <c r="M6" s="256"/>
      <c r="N6" s="256"/>
      <c r="O6" s="256"/>
      <c r="P6" s="256"/>
      <c r="Q6" s="256"/>
      <c r="R6" s="256"/>
      <c r="S6" s="256"/>
      <c r="T6" s="256"/>
      <c r="U6" s="256"/>
      <c r="V6" s="256"/>
      <c r="W6" s="255"/>
      <c r="X6" s="255"/>
      <c r="Y6" s="255"/>
      <c r="Z6" s="255"/>
      <c r="AA6" s="255"/>
      <c r="AB6" s="257"/>
    </row>
    <row r="7" spans="1:28" ht="15" customHeight="1">
      <c r="A7" s="251"/>
      <c r="B7" s="258"/>
      <c r="C7" s="1284" t="s">
        <v>225</v>
      </c>
      <c r="D7" s="2344"/>
      <c r="E7" s="2344"/>
      <c r="F7" s="2344"/>
      <c r="G7" s="2344"/>
      <c r="H7" s="2359"/>
      <c r="I7" s="1294" t="s">
        <v>60</v>
      </c>
      <c r="J7" s="2344"/>
      <c r="K7" s="2344"/>
      <c r="L7" s="2344"/>
      <c r="M7" s="2344"/>
      <c r="N7" s="2344"/>
      <c r="O7" s="2344"/>
      <c r="P7" s="2344"/>
      <c r="Q7" s="2344"/>
      <c r="R7" s="2344"/>
      <c r="S7" s="2344"/>
      <c r="T7" s="2344"/>
      <c r="U7" s="2344"/>
      <c r="V7" s="2344"/>
      <c r="W7" s="2344"/>
      <c r="X7" s="2344"/>
      <c r="Y7" s="2344"/>
      <c r="Z7" s="2344"/>
      <c r="AA7" s="2359"/>
      <c r="AB7" s="259"/>
    </row>
    <row r="8" spans="1:28" ht="14.25" customHeight="1" thickBot="1">
      <c r="A8" s="251"/>
      <c r="B8" s="258"/>
      <c r="C8" s="2354"/>
      <c r="D8" s="2355"/>
      <c r="E8" s="2355"/>
      <c r="F8" s="2355"/>
      <c r="G8" s="2355"/>
      <c r="H8" s="2360"/>
      <c r="I8" s="2354"/>
      <c r="J8" s="2355"/>
      <c r="K8" s="2355"/>
      <c r="L8" s="2355"/>
      <c r="M8" s="2355"/>
      <c r="N8" s="2355"/>
      <c r="O8" s="2355"/>
      <c r="P8" s="2355"/>
      <c r="Q8" s="2355"/>
      <c r="R8" s="2355"/>
      <c r="S8" s="2355"/>
      <c r="T8" s="2355"/>
      <c r="U8" s="2355"/>
      <c r="V8" s="2355"/>
      <c r="W8" s="2355"/>
      <c r="X8" s="2355"/>
      <c r="Y8" s="2355"/>
      <c r="Z8" s="2355"/>
      <c r="AA8" s="2360"/>
      <c r="AB8" s="259"/>
    </row>
    <row r="9" spans="1:28" ht="14.25" customHeight="1" thickBot="1">
      <c r="A9" s="251"/>
      <c r="B9" s="258"/>
      <c r="C9" s="260"/>
      <c r="D9" s="260"/>
      <c r="E9" s="260"/>
      <c r="F9" s="260"/>
      <c r="G9" s="260"/>
      <c r="H9" s="260"/>
      <c r="I9" s="261"/>
      <c r="J9" s="261"/>
      <c r="K9" s="261"/>
      <c r="L9" s="261"/>
      <c r="M9" s="261"/>
      <c r="N9" s="261"/>
      <c r="O9" s="261"/>
      <c r="P9" s="261"/>
      <c r="Q9" s="261"/>
      <c r="R9" s="261"/>
      <c r="S9" s="261"/>
      <c r="T9" s="261"/>
      <c r="U9" s="261"/>
      <c r="V9" s="261"/>
      <c r="W9" s="260"/>
      <c r="X9" s="260"/>
      <c r="Y9" s="260"/>
      <c r="Z9" s="260"/>
      <c r="AA9" s="260"/>
      <c r="AB9" s="259"/>
    </row>
    <row r="10" spans="1:28" ht="15" customHeight="1" thickBot="1">
      <c r="A10" s="251"/>
      <c r="B10" s="258"/>
      <c r="C10" s="1284" t="s">
        <v>226</v>
      </c>
      <c r="D10" s="2344"/>
      <c r="E10" s="2344"/>
      <c r="F10" s="2344"/>
      <c r="G10" s="2344"/>
      <c r="H10" s="2359"/>
      <c r="I10" s="1286" t="s">
        <v>67</v>
      </c>
      <c r="J10" s="2361"/>
      <c r="K10" s="2361"/>
      <c r="L10" s="2361"/>
      <c r="M10" s="2361"/>
      <c r="N10" s="2361"/>
      <c r="O10" s="2361"/>
      <c r="P10" s="2361"/>
      <c r="Q10" s="2362"/>
      <c r="R10" s="1287" t="s">
        <v>227</v>
      </c>
      <c r="S10" s="2363"/>
      <c r="T10" s="2363"/>
      <c r="U10" s="2364"/>
      <c r="V10" s="1277" t="s">
        <v>228</v>
      </c>
      <c r="W10" s="2346"/>
      <c r="X10" s="2346"/>
      <c r="Y10" s="2346"/>
      <c r="Z10" s="2346"/>
      <c r="AA10" s="2347"/>
      <c r="AB10" s="259"/>
    </row>
    <row r="11" spans="1:28" ht="19.899999999999999" customHeight="1" thickBot="1">
      <c r="A11" s="251"/>
      <c r="B11" s="258"/>
      <c r="C11" s="2354"/>
      <c r="D11" s="2355"/>
      <c r="E11" s="2355"/>
      <c r="F11" s="2355"/>
      <c r="G11" s="2355"/>
      <c r="H11" s="2360"/>
      <c r="I11" s="2365"/>
      <c r="J11" s="2366"/>
      <c r="K11" s="2366"/>
      <c r="L11" s="2366"/>
      <c r="M11" s="2366"/>
      <c r="N11" s="2366"/>
      <c r="O11" s="2366"/>
      <c r="P11" s="2366"/>
      <c r="Q11" s="2367"/>
      <c r="R11" s="1288" t="s">
        <v>68</v>
      </c>
      <c r="S11" s="2363"/>
      <c r="T11" s="2363"/>
      <c r="U11" s="2364"/>
      <c r="V11" s="1289" t="s">
        <v>438</v>
      </c>
      <c r="W11" s="2357"/>
      <c r="X11" s="2357"/>
      <c r="Y11" s="2357"/>
      <c r="Z11" s="2357"/>
      <c r="AA11" s="2358"/>
      <c r="AB11" s="259"/>
    </row>
    <row r="12" spans="1:28" ht="14.25" customHeight="1" thickBot="1">
      <c r="A12" s="251"/>
      <c r="B12" s="262"/>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263"/>
    </row>
    <row r="13" spans="1:28" ht="15" customHeight="1">
      <c r="A13" s="251"/>
      <c r="B13" s="262"/>
      <c r="C13" s="1284" t="s">
        <v>229</v>
      </c>
      <c r="D13" s="2344"/>
      <c r="E13" s="2344"/>
      <c r="F13" s="2344"/>
      <c r="G13" s="2344"/>
      <c r="H13" s="2359"/>
      <c r="I13" s="1285" t="s">
        <v>474</v>
      </c>
      <c r="J13" s="2361"/>
      <c r="K13" s="2361"/>
      <c r="L13" s="2361"/>
      <c r="M13" s="2361"/>
      <c r="N13" s="2361"/>
      <c r="O13" s="2361"/>
      <c r="P13" s="2361"/>
      <c r="Q13" s="2361"/>
      <c r="R13" s="2361"/>
      <c r="S13" s="2368"/>
      <c r="T13" s="1277" t="s">
        <v>231</v>
      </c>
      <c r="U13" s="2346"/>
      <c r="V13" s="2346"/>
      <c r="W13" s="2346"/>
      <c r="X13" s="2346"/>
      <c r="Y13" s="2346"/>
      <c r="Z13" s="2346"/>
      <c r="AA13" s="2347"/>
      <c r="AB13" s="263"/>
    </row>
    <row r="14" spans="1:28" ht="16.899999999999999" customHeight="1" thickBot="1">
      <c r="A14" s="251"/>
      <c r="B14" s="262"/>
      <c r="C14" s="2354"/>
      <c r="D14" s="2355"/>
      <c r="E14" s="2355"/>
      <c r="F14" s="2355"/>
      <c r="G14" s="2355"/>
      <c r="H14" s="2360"/>
      <c r="I14" s="2366"/>
      <c r="J14" s="2366"/>
      <c r="K14" s="2366"/>
      <c r="L14" s="2366"/>
      <c r="M14" s="2366"/>
      <c r="N14" s="2366"/>
      <c r="O14" s="2366"/>
      <c r="P14" s="2366"/>
      <c r="Q14" s="2366"/>
      <c r="R14" s="2366"/>
      <c r="S14" s="2369"/>
      <c r="T14" s="1278" t="s">
        <v>440</v>
      </c>
      <c r="U14" s="2357"/>
      <c r="V14" s="2357"/>
      <c r="W14" s="2357"/>
      <c r="X14" s="2357"/>
      <c r="Y14" s="2357"/>
      <c r="Z14" s="2357"/>
      <c r="AA14" s="2358"/>
      <c r="AB14" s="263"/>
    </row>
    <row r="15" spans="1:28" ht="14.25" customHeight="1" thickBot="1">
      <c r="A15" s="251"/>
      <c r="B15" s="262"/>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263"/>
    </row>
    <row r="16" spans="1:28" ht="32.450000000000003" customHeight="1" thickBot="1">
      <c r="A16" s="251"/>
      <c r="B16" s="262"/>
      <c r="C16" s="1269" t="s">
        <v>233</v>
      </c>
      <c r="D16" s="2363"/>
      <c r="E16" s="2363"/>
      <c r="F16" s="2363"/>
      <c r="G16" s="2363"/>
      <c r="H16" s="2364"/>
      <c r="I16" s="1270" t="s">
        <v>475</v>
      </c>
      <c r="J16" s="2363"/>
      <c r="K16" s="2363"/>
      <c r="L16" s="2363"/>
      <c r="M16" s="2363"/>
      <c r="N16" s="2363"/>
      <c r="O16" s="2363"/>
      <c r="P16" s="2363"/>
      <c r="Q16" s="2363"/>
      <c r="R16" s="2363"/>
      <c r="S16" s="2363"/>
      <c r="T16" s="2363"/>
      <c r="U16" s="2363"/>
      <c r="V16" s="2363"/>
      <c r="W16" s="2363"/>
      <c r="X16" s="2363"/>
      <c r="Y16" s="2363"/>
      <c r="Z16" s="2363"/>
      <c r="AA16" s="2364"/>
      <c r="AB16" s="263"/>
    </row>
    <row r="17" spans="1:28" ht="13.15" customHeight="1" thickBot="1">
      <c r="A17" s="251"/>
      <c r="B17" s="262"/>
      <c r="C17" s="261"/>
      <c r="D17" s="261"/>
      <c r="E17" s="261"/>
      <c r="F17" s="261"/>
      <c r="G17" s="261"/>
      <c r="H17" s="261"/>
      <c r="I17" s="264"/>
      <c r="J17" s="264"/>
      <c r="K17" s="264"/>
      <c r="L17" s="264"/>
      <c r="M17" s="264"/>
      <c r="N17" s="264"/>
      <c r="O17" s="264"/>
      <c r="P17" s="264"/>
      <c r="Q17" s="264"/>
      <c r="R17" s="264"/>
      <c r="S17" s="264"/>
      <c r="T17" s="264"/>
      <c r="U17" s="264"/>
      <c r="V17" s="264"/>
      <c r="W17" s="264"/>
      <c r="X17" s="264"/>
      <c r="Y17" s="264"/>
      <c r="Z17" s="264"/>
      <c r="AA17" s="264"/>
      <c r="AB17" s="263"/>
    </row>
    <row r="18" spans="1:28" ht="43.15" customHeight="1" thickBot="1">
      <c r="A18" s="251"/>
      <c r="B18" s="262"/>
      <c r="C18" s="1269" t="s">
        <v>276</v>
      </c>
      <c r="D18" s="2363"/>
      <c r="E18" s="2363"/>
      <c r="F18" s="2363"/>
      <c r="G18" s="2363"/>
      <c r="H18" s="2364"/>
      <c r="I18" s="1270" t="s">
        <v>476</v>
      </c>
      <c r="J18" s="2363"/>
      <c r="K18" s="2363"/>
      <c r="L18" s="2363"/>
      <c r="M18" s="2363"/>
      <c r="N18" s="2363"/>
      <c r="O18" s="2363"/>
      <c r="P18" s="2363"/>
      <c r="Q18" s="2363"/>
      <c r="R18" s="2363"/>
      <c r="S18" s="2363"/>
      <c r="T18" s="2363"/>
      <c r="U18" s="2363"/>
      <c r="V18" s="2363"/>
      <c r="W18" s="2363"/>
      <c r="X18" s="2363"/>
      <c r="Y18" s="2363"/>
      <c r="Z18" s="2363"/>
      <c r="AA18" s="2364"/>
      <c r="AB18" s="263"/>
    </row>
    <row r="19" spans="1:28" ht="16.5" customHeight="1" thickBot="1">
      <c r="A19" s="251"/>
      <c r="B19" s="262"/>
      <c r="C19" s="261"/>
      <c r="D19" s="261"/>
      <c r="E19" s="261"/>
      <c r="F19" s="261"/>
      <c r="G19" s="261"/>
      <c r="H19" s="261"/>
      <c r="I19" s="264"/>
      <c r="J19" s="264"/>
      <c r="K19" s="264"/>
      <c r="L19" s="264"/>
      <c r="M19" s="264"/>
      <c r="N19" s="264"/>
      <c r="O19" s="264"/>
      <c r="P19" s="264"/>
      <c r="Q19" s="264"/>
      <c r="R19" s="264"/>
      <c r="S19" s="264"/>
      <c r="T19" s="264"/>
      <c r="U19" s="264"/>
      <c r="V19" s="264"/>
      <c r="W19" s="264"/>
      <c r="X19" s="264"/>
      <c r="Y19" s="264"/>
      <c r="Z19" s="264"/>
      <c r="AA19" s="264"/>
      <c r="AB19" s="263"/>
    </row>
    <row r="20" spans="1:28" ht="16.149999999999999" customHeight="1">
      <c r="A20" s="251"/>
      <c r="B20" s="262"/>
      <c r="C20" s="1280" t="s">
        <v>237</v>
      </c>
      <c r="D20" s="2344"/>
      <c r="E20" s="2344"/>
      <c r="F20" s="2344"/>
      <c r="G20" s="2344"/>
      <c r="H20" s="2359"/>
      <c r="I20" s="1281" t="s">
        <v>477</v>
      </c>
      <c r="J20" s="2344"/>
      <c r="K20" s="2344"/>
      <c r="L20" s="2359"/>
      <c r="M20" s="1277" t="s">
        <v>239</v>
      </c>
      <c r="N20" s="2346"/>
      <c r="O20" s="2346"/>
      <c r="P20" s="2346"/>
      <c r="Q20" s="2346"/>
      <c r="R20" s="2346"/>
      <c r="S20" s="2347"/>
      <c r="T20" s="1277" t="s">
        <v>240</v>
      </c>
      <c r="U20" s="2346"/>
      <c r="V20" s="2346"/>
      <c r="W20" s="2346"/>
      <c r="X20" s="2346"/>
      <c r="Y20" s="2346"/>
      <c r="Z20" s="2346"/>
      <c r="AA20" s="2347"/>
      <c r="AB20" s="263"/>
    </row>
    <row r="21" spans="1:28" ht="21" customHeight="1" thickBot="1">
      <c r="A21" s="251"/>
      <c r="B21" s="262"/>
      <c r="C21" s="2354"/>
      <c r="D21" s="2355"/>
      <c r="E21" s="2355"/>
      <c r="F21" s="2355"/>
      <c r="G21" s="2355"/>
      <c r="H21" s="2360"/>
      <c r="I21" s="2354"/>
      <c r="J21" s="2355"/>
      <c r="K21" s="2355"/>
      <c r="L21" s="2360"/>
      <c r="M21" s="1282" t="s">
        <v>357</v>
      </c>
      <c r="N21" s="2357"/>
      <c r="O21" s="2357"/>
      <c r="P21" s="2357"/>
      <c r="Q21" s="2357"/>
      <c r="R21" s="2357"/>
      <c r="S21" s="2358"/>
      <c r="T21" s="1283" t="s">
        <v>302</v>
      </c>
      <c r="U21" s="2351"/>
      <c r="V21" s="2351"/>
      <c r="W21" s="2351"/>
      <c r="X21" s="2351"/>
      <c r="Y21" s="2351"/>
      <c r="Z21" s="2351"/>
      <c r="AA21" s="2352"/>
      <c r="AB21" s="263"/>
    </row>
    <row r="22" spans="1:28" ht="14.25" customHeight="1" thickBot="1">
      <c r="A22" s="251"/>
      <c r="B22" s="262"/>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263"/>
    </row>
    <row r="23" spans="1:28" ht="31.5" customHeight="1">
      <c r="A23" s="251"/>
      <c r="B23" s="262"/>
      <c r="C23" s="1277" t="s">
        <v>243</v>
      </c>
      <c r="D23" s="2346"/>
      <c r="E23" s="2346"/>
      <c r="F23" s="2346"/>
      <c r="G23" s="2346"/>
      <c r="H23" s="2346"/>
      <c r="I23" s="2347"/>
      <c r="J23" s="1277" t="s">
        <v>244</v>
      </c>
      <c r="K23" s="2346"/>
      <c r="L23" s="2346"/>
      <c r="M23" s="2346"/>
      <c r="N23" s="2346"/>
      <c r="O23" s="2346"/>
      <c r="P23" s="2347"/>
      <c r="Q23" s="1277" t="s">
        <v>245</v>
      </c>
      <c r="R23" s="2346"/>
      <c r="S23" s="2346"/>
      <c r="T23" s="2346"/>
      <c r="U23" s="2346"/>
      <c r="V23" s="2346"/>
      <c r="W23" s="2346"/>
      <c r="X23" s="2346"/>
      <c r="Y23" s="2346"/>
      <c r="Z23" s="2346"/>
      <c r="AA23" s="2347"/>
      <c r="AB23" s="263"/>
    </row>
    <row r="24" spans="1:28" ht="34.15" customHeight="1" thickBot="1">
      <c r="A24" s="251"/>
      <c r="B24" s="262"/>
      <c r="C24" s="1278" t="s">
        <v>478</v>
      </c>
      <c r="D24" s="2357"/>
      <c r="E24" s="2357"/>
      <c r="F24" s="2357"/>
      <c r="G24" s="2357"/>
      <c r="H24" s="2357"/>
      <c r="I24" s="2358"/>
      <c r="J24" s="1278" t="s">
        <v>446</v>
      </c>
      <c r="K24" s="2357"/>
      <c r="L24" s="2357"/>
      <c r="M24" s="2357"/>
      <c r="N24" s="2357"/>
      <c r="O24" s="2357"/>
      <c r="P24" s="2358"/>
      <c r="Q24" s="1279" t="s">
        <v>447</v>
      </c>
      <c r="R24" s="2357"/>
      <c r="S24" s="2357"/>
      <c r="T24" s="2357"/>
      <c r="U24" s="2357"/>
      <c r="V24" s="2357"/>
      <c r="W24" s="2357"/>
      <c r="X24" s="2357"/>
      <c r="Y24" s="2357"/>
      <c r="Z24" s="2357"/>
      <c r="AA24" s="2358"/>
      <c r="AB24" s="263"/>
    </row>
    <row r="25" spans="1:28" ht="14.25" customHeight="1" thickBot="1">
      <c r="A25" s="251"/>
      <c r="B25" s="262"/>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263"/>
    </row>
    <row r="26" spans="1:28" ht="28.15" customHeight="1" thickBot="1">
      <c r="A26" s="251"/>
      <c r="B26" s="262"/>
      <c r="C26" s="1269" t="s">
        <v>249</v>
      </c>
      <c r="D26" s="2363"/>
      <c r="E26" s="2363"/>
      <c r="F26" s="2363"/>
      <c r="G26" s="2363"/>
      <c r="H26" s="2364"/>
      <c r="I26" s="1270" t="s">
        <v>69</v>
      </c>
      <c r="J26" s="2363"/>
      <c r="K26" s="2363"/>
      <c r="L26" s="2363"/>
      <c r="M26" s="2363"/>
      <c r="N26" s="2363"/>
      <c r="O26" s="2363"/>
      <c r="P26" s="2363"/>
      <c r="Q26" s="2363"/>
      <c r="R26" s="2363"/>
      <c r="S26" s="2363"/>
      <c r="T26" s="2363"/>
      <c r="U26" s="2363"/>
      <c r="V26" s="2363"/>
      <c r="W26" s="2363"/>
      <c r="X26" s="2363"/>
      <c r="Y26" s="2363"/>
      <c r="Z26" s="2363"/>
      <c r="AA26" s="2364"/>
      <c r="AB26" s="263"/>
    </row>
    <row r="27" spans="1:28" ht="14.25" customHeight="1" thickBot="1">
      <c r="A27" s="251"/>
      <c r="B27" s="262"/>
      <c r="C27" s="261"/>
      <c r="D27" s="261"/>
      <c r="E27" s="261"/>
      <c r="F27" s="261"/>
      <c r="G27" s="261"/>
      <c r="H27" s="261"/>
      <c r="I27" s="264"/>
      <c r="J27" s="264"/>
      <c r="K27" s="264"/>
      <c r="L27" s="264"/>
      <c r="M27" s="264"/>
      <c r="N27" s="264"/>
      <c r="O27" s="264"/>
      <c r="P27" s="264"/>
      <c r="Q27" s="264"/>
      <c r="R27" s="264"/>
      <c r="S27" s="264"/>
      <c r="T27" s="264"/>
      <c r="U27" s="264"/>
      <c r="V27" s="264"/>
      <c r="W27" s="264"/>
      <c r="X27" s="264"/>
      <c r="Y27" s="264"/>
      <c r="Z27" s="264"/>
      <c r="AA27" s="264"/>
      <c r="AB27" s="263"/>
    </row>
    <row r="28" spans="1:28" ht="41.45" customHeight="1" thickBot="1">
      <c r="A28" s="251"/>
      <c r="B28" s="262"/>
      <c r="C28" s="1271" t="s">
        <v>250</v>
      </c>
      <c r="D28" s="2363"/>
      <c r="E28" s="2363"/>
      <c r="F28" s="2363"/>
      <c r="G28" s="2363"/>
      <c r="H28" s="2364"/>
      <c r="I28" s="1272" t="s">
        <v>448</v>
      </c>
      <c r="J28" s="2370"/>
      <c r="K28" s="1273" t="s">
        <v>251</v>
      </c>
      <c r="L28" s="2363"/>
      <c r="M28" s="2363"/>
      <c r="N28" s="2364"/>
      <c r="O28" s="1274" t="s">
        <v>252</v>
      </c>
      <c r="P28" s="2363"/>
      <c r="Q28" s="2363"/>
      <c r="R28" s="2364"/>
      <c r="S28" s="265"/>
      <c r="T28" s="1275" t="s">
        <v>253</v>
      </c>
      <c r="U28" s="2363"/>
      <c r="V28" s="2364"/>
      <c r="W28" s="266" t="s">
        <v>282</v>
      </c>
      <c r="X28" s="1276" t="s">
        <v>255</v>
      </c>
      <c r="Y28" s="2363"/>
      <c r="Z28" s="2364"/>
      <c r="AA28" s="267"/>
      <c r="AB28" s="263"/>
    </row>
    <row r="29" spans="1:28" ht="14.25" customHeight="1" thickBot="1">
      <c r="A29" s="251"/>
      <c r="B29" s="262"/>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263"/>
    </row>
    <row r="30" spans="1:28" ht="15" customHeight="1">
      <c r="A30" s="251"/>
      <c r="B30" s="262"/>
      <c r="C30" s="1263" t="s">
        <v>256</v>
      </c>
      <c r="D30" s="2344"/>
      <c r="E30" s="2344"/>
      <c r="F30" s="2344"/>
      <c r="G30" s="2344"/>
      <c r="H30" s="2344"/>
      <c r="I30" s="2344"/>
      <c r="J30" s="2359"/>
      <c r="K30" s="1264" t="s">
        <v>1</v>
      </c>
      <c r="L30" s="2346"/>
      <c r="M30" s="2346"/>
      <c r="N30" s="2346"/>
      <c r="O30" s="2346"/>
      <c r="P30" s="2346"/>
      <c r="Q30" s="2346"/>
      <c r="R30" s="2371"/>
      <c r="S30" s="1265" t="s">
        <v>2</v>
      </c>
      <c r="T30" s="2346"/>
      <c r="U30" s="2346"/>
      <c r="V30" s="2346"/>
      <c r="W30" s="2371"/>
      <c r="X30" s="1266" t="s">
        <v>3</v>
      </c>
      <c r="Y30" s="2346"/>
      <c r="Z30" s="2346"/>
      <c r="AA30" s="2347"/>
      <c r="AB30" s="263"/>
    </row>
    <row r="31" spans="1:28" ht="14.25" customHeight="1">
      <c r="A31" s="251"/>
      <c r="B31" s="262"/>
      <c r="C31" s="2348"/>
      <c r="D31" s="2349"/>
      <c r="E31" s="2349"/>
      <c r="F31" s="2349"/>
      <c r="G31" s="2349"/>
      <c r="H31" s="2349"/>
      <c r="I31" s="2349"/>
      <c r="J31" s="2372"/>
      <c r="K31" s="1267" t="s">
        <v>11</v>
      </c>
      <c r="L31" s="2351"/>
      <c r="M31" s="2351"/>
      <c r="N31" s="2352"/>
      <c r="O31" s="1268" t="s">
        <v>12</v>
      </c>
      <c r="P31" s="2351"/>
      <c r="Q31" s="2351"/>
      <c r="R31" s="2352"/>
      <c r="S31" s="1268" t="s">
        <v>11</v>
      </c>
      <c r="T31" s="2352"/>
      <c r="U31" s="1268" t="s">
        <v>12</v>
      </c>
      <c r="V31" s="2351"/>
      <c r="W31" s="2352"/>
      <c r="X31" s="1268" t="s">
        <v>11</v>
      </c>
      <c r="Y31" s="2352"/>
      <c r="Z31" s="1268" t="s">
        <v>12</v>
      </c>
      <c r="AA31" s="2353"/>
      <c r="AB31" s="263"/>
    </row>
    <row r="32" spans="1:28" ht="15" customHeight="1" thickBot="1">
      <c r="A32" s="251"/>
      <c r="B32" s="262"/>
      <c r="C32" s="2354"/>
      <c r="D32" s="2355"/>
      <c r="E32" s="2355"/>
      <c r="F32" s="2355"/>
      <c r="G32" s="2355"/>
      <c r="H32" s="2355"/>
      <c r="I32" s="2355"/>
      <c r="J32" s="2360"/>
      <c r="K32" s="1261">
        <v>0</v>
      </c>
      <c r="L32" s="2357"/>
      <c r="M32" s="2357"/>
      <c r="N32" s="2373"/>
      <c r="O32" s="1262">
        <v>0.74</v>
      </c>
      <c r="P32" s="2357"/>
      <c r="Q32" s="2357"/>
      <c r="R32" s="2373"/>
      <c r="S32" s="1262">
        <v>0.75</v>
      </c>
      <c r="T32" s="2373"/>
      <c r="U32" s="1262">
        <v>0.84</v>
      </c>
      <c r="V32" s="2357"/>
      <c r="W32" s="2373"/>
      <c r="X32" s="1262">
        <v>0.85</v>
      </c>
      <c r="Y32" s="2373"/>
      <c r="Z32" s="1262">
        <v>1</v>
      </c>
      <c r="AA32" s="2358"/>
      <c r="AB32" s="263"/>
    </row>
    <row r="33" spans="1:33" ht="14.25" customHeight="1" thickBot="1">
      <c r="A33" s="251"/>
      <c r="B33" s="262"/>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263"/>
    </row>
    <row r="34" spans="1:33" ht="14.25" customHeight="1" thickBot="1">
      <c r="A34" s="252"/>
      <c r="B34" s="268"/>
      <c r="C34" s="1258" t="s">
        <v>257</v>
      </c>
      <c r="D34" s="2374"/>
      <c r="E34" s="2374"/>
      <c r="F34" s="2374"/>
      <c r="G34" s="2374"/>
      <c r="H34" s="2374"/>
      <c r="I34" s="2374"/>
      <c r="J34" s="2374"/>
      <c r="K34" s="2374"/>
      <c r="L34" s="2374"/>
      <c r="M34" s="2374"/>
      <c r="N34" s="2374"/>
      <c r="O34" s="2374"/>
      <c r="P34" s="2374"/>
      <c r="Q34" s="2374"/>
      <c r="R34" s="2374"/>
      <c r="S34" s="2374"/>
      <c r="T34" s="2374"/>
      <c r="U34" s="2374"/>
      <c r="V34" s="2374"/>
      <c r="W34" s="2374"/>
      <c r="X34" s="2374"/>
      <c r="Y34" s="2374"/>
      <c r="Z34" s="2374"/>
      <c r="AA34" s="2375"/>
      <c r="AB34" s="263"/>
      <c r="AD34" s="269">
        <v>0.2</v>
      </c>
      <c r="AE34" s="269">
        <v>0.2</v>
      </c>
      <c r="AF34" s="269">
        <v>0.2</v>
      </c>
      <c r="AG34" s="269">
        <v>0.4</v>
      </c>
    </row>
    <row r="35" spans="1:33" ht="32.25" customHeight="1">
      <c r="A35" s="252"/>
      <c r="B35" s="268"/>
      <c r="C35" s="1248" t="s">
        <v>258</v>
      </c>
      <c r="D35" s="2376"/>
      <c r="E35" s="2376"/>
      <c r="F35" s="2376"/>
      <c r="G35" s="2377"/>
      <c r="H35" s="1259" t="s">
        <v>479</v>
      </c>
      <c r="I35" s="1259" t="s">
        <v>480</v>
      </c>
      <c r="J35" s="1260" t="s">
        <v>261</v>
      </c>
      <c r="K35" s="1248" t="s">
        <v>262</v>
      </c>
      <c r="L35" s="2376"/>
      <c r="M35" s="2376"/>
      <c r="N35" s="2376"/>
      <c r="O35" s="2376"/>
      <c r="P35" s="2376"/>
      <c r="Q35" s="2376"/>
      <c r="R35" s="2376"/>
      <c r="S35" s="2376"/>
      <c r="T35" s="2376"/>
      <c r="U35" s="2376"/>
      <c r="V35" s="2376"/>
      <c r="W35" s="2376"/>
      <c r="X35" s="2376"/>
      <c r="Y35" s="2376"/>
      <c r="Z35" s="2376"/>
      <c r="AA35" s="2377"/>
      <c r="AB35" s="263"/>
      <c r="AD35" s="270" t="s">
        <v>481</v>
      </c>
      <c r="AE35" s="270" t="s">
        <v>482</v>
      </c>
      <c r="AF35" s="270" t="s">
        <v>483</v>
      </c>
      <c r="AG35" s="270" t="s">
        <v>484</v>
      </c>
    </row>
    <row r="36" spans="1:33" ht="3.6" customHeight="1" thickBot="1">
      <c r="A36" s="252"/>
      <c r="B36" s="268"/>
      <c r="C36" s="2378"/>
      <c r="D36" s="2379"/>
      <c r="E36" s="2379"/>
      <c r="F36" s="2379"/>
      <c r="G36" s="2380"/>
      <c r="H36" s="2381"/>
      <c r="I36" s="2381"/>
      <c r="J36" s="2381"/>
      <c r="K36" s="2378"/>
      <c r="L36" s="2379"/>
      <c r="M36" s="2379"/>
      <c r="N36" s="2379"/>
      <c r="O36" s="2379"/>
      <c r="P36" s="2379"/>
      <c r="Q36" s="2379"/>
      <c r="R36" s="2379"/>
      <c r="S36" s="2379"/>
      <c r="T36" s="2379"/>
      <c r="U36" s="2379"/>
      <c r="V36" s="2379"/>
      <c r="W36" s="2379"/>
      <c r="X36" s="2379"/>
      <c r="Y36" s="2379"/>
      <c r="Z36" s="2379"/>
      <c r="AA36" s="2380"/>
      <c r="AB36" s="263"/>
    </row>
    <row r="37" spans="1:33" ht="160.5" customHeight="1">
      <c r="A37" s="252"/>
      <c r="B37" s="268"/>
      <c r="C37" s="1252" t="s">
        <v>410</v>
      </c>
      <c r="D37" s="2382"/>
      <c r="E37" s="2382"/>
      <c r="F37" s="2382"/>
      <c r="G37" s="2383"/>
      <c r="H37" s="271">
        <f>+(AD37*AD34)+(AE37*AE34)+(AF37*AF34)+(AG37*AG34)</f>
        <v>0.89540297595880958</v>
      </c>
      <c r="I37" s="272">
        <v>0.85</v>
      </c>
      <c r="J37" s="273">
        <v>1</v>
      </c>
      <c r="K37" s="1257" t="s">
        <v>485</v>
      </c>
      <c r="L37" s="2382"/>
      <c r="M37" s="2382"/>
      <c r="N37" s="2382"/>
      <c r="O37" s="2382"/>
      <c r="P37" s="2382"/>
      <c r="Q37" s="2382"/>
      <c r="R37" s="2382"/>
      <c r="S37" s="2382"/>
      <c r="T37" s="2382"/>
      <c r="U37" s="2382"/>
      <c r="V37" s="2382"/>
      <c r="W37" s="2382"/>
      <c r="X37" s="2382"/>
      <c r="Y37" s="2382"/>
      <c r="Z37" s="2382"/>
      <c r="AA37" s="2383"/>
      <c r="AB37" s="263"/>
      <c r="AD37" s="274">
        <f>+AVERAGE([27]data!I2:I91,[27]data!M2:M91)</f>
        <v>0.8314027500185055</v>
      </c>
      <c r="AE37" s="274">
        <f>+AVERAGE([27]data!G2:G91)</f>
        <v>0.81719456951862002</v>
      </c>
      <c r="AF37" s="274">
        <f>+AVERAGE([27]data!K2:K91)</f>
        <v>0.92869190867941864</v>
      </c>
      <c r="AG37" s="274">
        <f>+AVERAGE([27]data!O2:O91)</f>
        <v>0.94986282578875159</v>
      </c>
    </row>
    <row r="38" spans="1:33" ht="14.25" customHeight="1">
      <c r="A38" s="252"/>
      <c r="B38" s="268"/>
      <c r="C38" s="1252" t="s">
        <v>413</v>
      </c>
      <c r="D38" s="2382"/>
      <c r="E38" s="2382"/>
      <c r="F38" s="2382"/>
      <c r="G38" s="2383"/>
      <c r="H38" s="275"/>
      <c r="I38" s="272">
        <v>0.85</v>
      </c>
      <c r="J38" s="273">
        <f t="shared" ref="J38:J41" si="0">+H38/I38</f>
        <v>0</v>
      </c>
      <c r="K38" s="1253"/>
      <c r="L38" s="2384"/>
      <c r="M38" s="2384"/>
      <c r="N38" s="2384"/>
      <c r="O38" s="2384"/>
      <c r="P38" s="2384"/>
      <c r="Q38" s="2384"/>
      <c r="R38" s="2384"/>
      <c r="S38" s="2384"/>
      <c r="T38" s="2384"/>
      <c r="U38" s="2384"/>
      <c r="V38" s="2384"/>
      <c r="W38" s="2384"/>
      <c r="X38" s="2384"/>
      <c r="Y38" s="2384"/>
      <c r="Z38" s="2384"/>
      <c r="AA38" s="2385"/>
      <c r="AB38" s="263"/>
    </row>
    <row r="39" spans="1:33" ht="14.25" customHeight="1">
      <c r="A39" s="252"/>
      <c r="B39" s="268"/>
      <c r="C39" s="1252" t="s">
        <v>414</v>
      </c>
      <c r="D39" s="2382"/>
      <c r="E39" s="2382"/>
      <c r="F39" s="2382"/>
      <c r="G39" s="2383"/>
      <c r="H39" s="275"/>
      <c r="I39" s="272">
        <v>0.85</v>
      </c>
      <c r="J39" s="273">
        <f t="shared" si="0"/>
        <v>0</v>
      </c>
      <c r="K39" s="1253"/>
      <c r="L39" s="2384"/>
      <c r="M39" s="2384"/>
      <c r="N39" s="2384"/>
      <c r="O39" s="2384"/>
      <c r="P39" s="2384"/>
      <c r="Q39" s="2384"/>
      <c r="R39" s="2384"/>
      <c r="S39" s="2384"/>
      <c r="T39" s="2384"/>
      <c r="U39" s="2384"/>
      <c r="V39" s="2384"/>
      <c r="W39" s="2384"/>
      <c r="X39" s="2384"/>
      <c r="Y39" s="2384"/>
      <c r="Z39" s="2384"/>
      <c r="AA39" s="2385"/>
      <c r="AB39" s="263"/>
    </row>
    <row r="40" spans="1:33" ht="14.25" customHeight="1">
      <c r="A40" s="252"/>
      <c r="B40" s="268"/>
      <c r="C40" s="1252" t="s">
        <v>415</v>
      </c>
      <c r="D40" s="2382"/>
      <c r="E40" s="2382"/>
      <c r="F40" s="2382"/>
      <c r="G40" s="2383"/>
      <c r="H40" s="275"/>
      <c r="I40" s="272">
        <v>0.85</v>
      </c>
      <c r="J40" s="273">
        <f t="shared" si="0"/>
        <v>0</v>
      </c>
      <c r="K40" s="1253"/>
      <c r="L40" s="2384"/>
      <c r="M40" s="2384"/>
      <c r="N40" s="2384"/>
      <c r="O40" s="2384"/>
      <c r="P40" s="2384"/>
      <c r="Q40" s="2384"/>
      <c r="R40" s="2384"/>
      <c r="S40" s="2384"/>
      <c r="T40" s="2384"/>
      <c r="U40" s="2384"/>
      <c r="V40" s="2384"/>
      <c r="W40" s="2384"/>
      <c r="X40" s="2384"/>
      <c r="Y40" s="2384"/>
      <c r="Z40" s="2384"/>
      <c r="AA40" s="2385"/>
      <c r="AB40" s="263"/>
    </row>
    <row r="41" spans="1:33" ht="14.25" customHeight="1" thickBot="1">
      <c r="A41" s="252"/>
      <c r="B41" s="268"/>
      <c r="C41" s="1252"/>
      <c r="D41" s="2382"/>
      <c r="E41" s="2382"/>
      <c r="F41" s="2382"/>
      <c r="G41" s="2383"/>
      <c r="H41" s="276"/>
      <c r="I41" s="276"/>
      <c r="J41" s="273" t="e">
        <f t="shared" si="0"/>
        <v>#DIV/0!</v>
      </c>
      <c r="K41" s="1254"/>
      <c r="L41" s="2386"/>
      <c r="M41" s="2386"/>
      <c r="N41" s="2386"/>
      <c r="O41" s="2386"/>
      <c r="P41" s="2386"/>
      <c r="Q41" s="2386"/>
      <c r="R41" s="2386"/>
      <c r="S41" s="2386"/>
      <c r="T41" s="2386"/>
      <c r="U41" s="2386"/>
      <c r="V41" s="2386"/>
      <c r="W41" s="2386"/>
      <c r="X41" s="2386"/>
      <c r="Y41" s="2386"/>
      <c r="Z41" s="2386"/>
      <c r="AA41" s="2387"/>
      <c r="AB41" s="263"/>
    </row>
    <row r="42" spans="1:33" ht="15.75" customHeight="1" thickBot="1">
      <c r="A42" s="252"/>
      <c r="B42" s="268"/>
      <c r="C42" s="1255" t="s">
        <v>265</v>
      </c>
      <c r="D42" s="2388"/>
      <c r="E42" s="2388"/>
      <c r="F42" s="2388"/>
      <c r="G42" s="2389"/>
      <c r="H42" s="277"/>
      <c r="I42" s="277"/>
      <c r="J42" s="278"/>
      <c r="K42" s="1256"/>
      <c r="L42" s="2388"/>
      <c r="M42" s="2388"/>
      <c r="N42" s="2388"/>
      <c r="O42" s="2388"/>
      <c r="P42" s="2388"/>
      <c r="Q42" s="2388"/>
      <c r="R42" s="2388"/>
      <c r="S42" s="2388"/>
      <c r="T42" s="2388"/>
      <c r="U42" s="2388"/>
      <c r="V42" s="2388"/>
      <c r="W42" s="2388"/>
      <c r="X42" s="2388"/>
      <c r="Y42" s="2388"/>
      <c r="Z42" s="2388"/>
      <c r="AA42" s="2389"/>
      <c r="AB42" s="263"/>
    </row>
    <row r="43" spans="1:33" ht="5.25" customHeight="1">
      <c r="A43" s="252"/>
      <c r="B43" s="268"/>
      <c r="C43" s="279"/>
      <c r="D43" s="279"/>
      <c r="E43" s="279"/>
      <c r="F43" s="279"/>
      <c r="G43" s="279"/>
      <c r="H43" s="280"/>
      <c r="I43" s="280"/>
      <c r="J43" s="281"/>
      <c r="K43" s="279"/>
      <c r="L43" s="279"/>
      <c r="M43" s="279"/>
      <c r="N43" s="279"/>
      <c r="O43" s="279"/>
      <c r="P43" s="279"/>
      <c r="Q43" s="279"/>
      <c r="R43" s="279"/>
      <c r="S43" s="279"/>
      <c r="T43" s="279"/>
      <c r="U43" s="279"/>
      <c r="V43" s="279"/>
      <c r="W43" s="279"/>
      <c r="X43" s="279"/>
      <c r="Y43" s="279"/>
      <c r="Z43" s="279"/>
      <c r="AA43" s="279"/>
      <c r="AB43" s="263"/>
    </row>
    <row r="44" spans="1:33" ht="7.9" customHeight="1" thickBot="1">
      <c r="A44" s="252"/>
      <c r="B44" s="268"/>
      <c r="C44" s="279"/>
      <c r="D44" s="279"/>
      <c r="E44" s="279"/>
      <c r="F44" s="279"/>
      <c r="G44" s="279"/>
      <c r="H44" s="280"/>
      <c r="I44" s="280"/>
      <c r="J44" s="281"/>
      <c r="K44" s="279"/>
      <c r="L44" s="279"/>
      <c r="M44" s="279"/>
      <c r="N44" s="279"/>
      <c r="O44" s="279"/>
      <c r="P44" s="279"/>
      <c r="Q44" s="279"/>
      <c r="R44" s="279"/>
      <c r="S44" s="279"/>
      <c r="T44" s="279"/>
      <c r="U44" s="279"/>
      <c r="V44" s="279"/>
      <c r="W44" s="279"/>
      <c r="X44" s="279"/>
      <c r="Y44" s="279"/>
      <c r="Z44" s="279"/>
      <c r="AA44" s="279"/>
      <c r="AB44" s="263"/>
    </row>
    <row r="45" spans="1:33" ht="14.25" customHeight="1">
      <c r="A45" s="252"/>
      <c r="B45" s="268"/>
      <c r="C45" s="1248" t="s">
        <v>266</v>
      </c>
      <c r="D45" s="2376"/>
      <c r="E45" s="2376"/>
      <c r="F45" s="2376"/>
      <c r="G45" s="2376"/>
      <c r="H45" s="2376"/>
      <c r="I45" s="2376"/>
      <c r="J45" s="2376"/>
      <c r="K45" s="2376"/>
      <c r="L45" s="2376"/>
      <c r="M45" s="2376"/>
      <c r="N45" s="2376"/>
      <c r="O45" s="2376"/>
      <c r="P45" s="2376"/>
      <c r="Q45" s="2376"/>
      <c r="R45" s="2376"/>
      <c r="S45" s="2376"/>
      <c r="T45" s="2376"/>
      <c r="U45" s="2376"/>
      <c r="V45" s="2376"/>
      <c r="W45" s="2376"/>
      <c r="X45" s="2376"/>
      <c r="Y45" s="2376"/>
      <c r="Z45" s="2376"/>
      <c r="AA45" s="2377"/>
      <c r="AB45" s="263"/>
    </row>
    <row r="46" spans="1:33" ht="3" customHeight="1" thickBot="1">
      <c r="A46" s="251"/>
      <c r="B46" s="262"/>
      <c r="C46" s="2390"/>
      <c r="D46" s="2391"/>
      <c r="E46" s="2391"/>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2"/>
      <c r="AB46" s="263"/>
    </row>
    <row r="47" spans="1:33" ht="33.75" customHeight="1">
      <c r="A47" s="251"/>
      <c r="B47" s="262"/>
      <c r="C47" s="1249"/>
      <c r="D47" s="2376"/>
      <c r="E47" s="2376"/>
      <c r="F47" s="2376"/>
      <c r="G47" s="2376"/>
      <c r="H47" s="2376"/>
      <c r="I47" s="2376"/>
      <c r="J47" s="2376"/>
      <c r="K47" s="2376"/>
      <c r="L47" s="2376"/>
      <c r="M47" s="2376"/>
      <c r="N47" s="2376"/>
      <c r="O47" s="2376"/>
      <c r="P47" s="2376"/>
      <c r="Q47" s="2376"/>
      <c r="R47" s="2376"/>
      <c r="S47" s="2376"/>
      <c r="T47" s="2376"/>
      <c r="U47" s="2376"/>
      <c r="V47" s="2376"/>
      <c r="W47" s="2376"/>
      <c r="X47" s="2376"/>
      <c r="Y47" s="2376"/>
      <c r="Z47" s="2376"/>
      <c r="AA47" s="2377"/>
      <c r="AB47" s="263"/>
    </row>
    <row r="48" spans="1:33" ht="33.75" customHeight="1">
      <c r="A48" s="251"/>
      <c r="B48" s="262"/>
      <c r="C48" s="2390"/>
      <c r="D48" s="2393"/>
      <c r="E48" s="2393"/>
      <c r="F48" s="2393"/>
      <c r="G48" s="2393"/>
      <c r="H48" s="2393"/>
      <c r="I48" s="2393"/>
      <c r="J48" s="2393"/>
      <c r="K48" s="2393"/>
      <c r="L48" s="2393"/>
      <c r="M48" s="2393"/>
      <c r="N48" s="2393"/>
      <c r="O48" s="2393"/>
      <c r="P48" s="2393"/>
      <c r="Q48" s="2393"/>
      <c r="R48" s="2393"/>
      <c r="S48" s="2393"/>
      <c r="T48" s="2393"/>
      <c r="U48" s="2393"/>
      <c r="V48" s="2393"/>
      <c r="W48" s="2393"/>
      <c r="X48" s="2393"/>
      <c r="Y48" s="2393"/>
      <c r="Z48" s="2393"/>
      <c r="AA48" s="2392"/>
      <c r="AB48" s="263"/>
    </row>
    <row r="49" spans="1:28" ht="33.75" customHeight="1">
      <c r="A49" s="251"/>
      <c r="B49" s="262"/>
      <c r="C49" s="2390"/>
      <c r="D49" s="2393"/>
      <c r="E49" s="2393"/>
      <c r="F49" s="2393"/>
      <c r="G49" s="2393"/>
      <c r="H49" s="2393"/>
      <c r="I49" s="2393"/>
      <c r="J49" s="2393"/>
      <c r="K49" s="2393"/>
      <c r="L49" s="2393"/>
      <c r="M49" s="2393"/>
      <c r="N49" s="2393"/>
      <c r="O49" s="2393"/>
      <c r="P49" s="2393"/>
      <c r="Q49" s="2393"/>
      <c r="R49" s="2393"/>
      <c r="S49" s="2393"/>
      <c r="T49" s="2393"/>
      <c r="U49" s="2393"/>
      <c r="V49" s="2393"/>
      <c r="W49" s="2393"/>
      <c r="X49" s="2393"/>
      <c r="Y49" s="2393"/>
      <c r="Z49" s="2393"/>
      <c r="AA49" s="2392"/>
      <c r="AB49" s="263"/>
    </row>
    <row r="50" spans="1:28" ht="33.75" customHeight="1">
      <c r="A50" s="251"/>
      <c r="B50" s="262"/>
      <c r="C50" s="2390"/>
      <c r="D50" s="2393"/>
      <c r="E50" s="2393"/>
      <c r="F50" s="2393"/>
      <c r="G50" s="2393"/>
      <c r="H50" s="2393"/>
      <c r="I50" s="2393"/>
      <c r="J50" s="2393"/>
      <c r="K50" s="2393"/>
      <c r="L50" s="2393"/>
      <c r="M50" s="2393"/>
      <c r="N50" s="2393"/>
      <c r="O50" s="2393"/>
      <c r="P50" s="2393"/>
      <c r="Q50" s="2393"/>
      <c r="R50" s="2393"/>
      <c r="S50" s="2393"/>
      <c r="T50" s="2393"/>
      <c r="U50" s="2393"/>
      <c r="V50" s="2393"/>
      <c r="W50" s="2393"/>
      <c r="X50" s="2393"/>
      <c r="Y50" s="2393"/>
      <c r="Z50" s="2393"/>
      <c r="AA50" s="2392"/>
      <c r="AB50" s="263"/>
    </row>
    <row r="51" spans="1:28" ht="33.75" customHeight="1">
      <c r="A51" s="251"/>
      <c r="B51" s="262"/>
      <c r="C51" s="2390"/>
      <c r="D51" s="2393"/>
      <c r="E51" s="2393"/>
      <c r="F51" s="2393"/>
      <c r="G51" s="2393"/>
      <c r="H51" s="2393"/>
      <c r="I51" s="2393"/>
      <c r="J51" s="2393"/>
      <c r="K51" s="2393"/>
      <c r="L51" s="2393"/>
      <c r="M51" s="2393"/>
      <c r="N51" s="2393"/>
      <c r="O51" s="2393"/>
      <c r="P51" s="2393"/>
      <c r="Q51" s="2393"/>
      <c r="R51" s="2393"/>
      <c r="S51" s="2393"/>
      <c r="T51" s="2393"/>
      <c r="U51" s="2393"/>
      <c r="V51" s="2393"/>
      <c r="W51" s="2393"/>
      <c r="X51" s="2393"/>
      <c r="Y51" s="2393"/>
      <c r="Z51" s="2393"/>
      <c r="AA51" s="2392"/>
      <c r="AB51" s="263"/>
    </row>
    <row r="52" spans="1:28" ht="33.75" customHeight="1" thickBot="1">
      <c r="A52" s="251"/>
      <c r="B52" s="262"/>
      <c r="C52" s="2378"/>
      <c r="D52" s="2379"/>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2380"/>
      <c r="AB52" s="263"/>
    </row>
    <row r="53" spans="1:28" ht="10.15" customHeight="1">
      <c r="A53" s="251"/>
      <c r="B53" s="282"/>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4"/>
    </row>
    <row r="54" spans="1:28" ht="7.9" customHeight="1" thickBot="1">
      <c r="A54" s="251"/>
      <c r="B54" s="285"/>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7"/>
    </row>
    <row r="55" spans="1:28" ht="14.25" customHeight="1">
      <c r="A55" s="251"/>
      <c r="B55" s="288"/>
      <c r="C55" s="1250" t="s">
        <v>258</v>
      </c>
      <c r="D55" s="2376"/>
      <c r="E55" s="2376"/>
      <c r="F55" s="2376"/>
      <c r="G55" s="2377"/>
      <c r="H55" s="1250" t="s">
        <v>288</v>
      </c>
      <c r="I55" s="2377"/>
      <c r="J55" s="1250" t="s">
        <v>268</v>
      </c>
      <c r="K55" s="2376"/>
      <c r="L55" s="2376"/>
      <c r="M55" s="2377"/>
      <c r="N55" s="1250" t="s">
        <v>269</v>
      </c>
      <c r="O55" s="2376"/>
      <c r="P55" s="2376"/>
      <c r="Q55" s="2376"/>
      <c r="R55" s="2376"/>
      <c r="S55" s="2376"/>
      <c r="T55" s="2376"/>
      <c r="U55" s="2377"/>
      <c r="V55" s="1251" t="s">
        <v>270</v>
      </c>
      <c r="W55" s="2376"/>
      <c r="X55" s="2376"/>
      <c r="Y55" s="2376"/>
      <c r="Z55" s="2376"/>
      <c r="AA55" s="2377"/>
      <c r="AB55" s="289"/>
    </row>
    <row r="56" spans="1:28" ht="7.9" customHeight="1" thickBot="1">
      <c r="A56" s="251"/>
      <c r="B56" s="290"/>
      <c r="C56" s="2390"/>
      <c r="D56" s="2393"/>
      <c r="E56" s="2393"/>
      <c r="F56" s="2393"/>
      <c r="G56" s="2392"/>
      <c r="H56" s="2390"/>
      <c r="I56" s="2392"/>
      <c r="J56" s="2390"/>
      <c r="K56" s="2393"/>
      <c r="L56" s="2393"/>
      <c r="M56" s="2392"/>
      <c r="N56" s="2390"/>
      <c r="O56" s="2393"/>
      <c r="P56" s="2393"/>
      <c r="Q56" s="2393"/>
      <c r="R56" s="2393"/>
      <c r="S56" s="2393"/>
      <c r="T56" s="2393"/>
      <c r="U56" s="2392"/>
      <c r="V56" s="2391"/>
      <c r="W56" s="2393"/>
      <c r="X56" s="2393"/>
      <c r="Y56" s="2393"/>
      <c r="Z56" s="2393"/>
      <c r="AA56" s="2392"/>
      <c r="AB56" s="289"/>
    </row>
    <row r="57" spans="1:28" ht="13.9" hidden="1" customHeight="1">
      <c r="A57" s="251"/>
      <c r="B57" s="290"/>
      <c r="C57" s="2390"/>
      <c r="D57" s="2391"/>
      <c r="E57" s="2391"/>
      <c r="F57" s="2391"/>
      <c r="G57" s="2392"/>
      <c r="H57" s="2390"/>
      <c r="I57" s="2392"/>
      <c r="J57" s="2390"/>
      <c r="K57" s="2391"/>
      <c r="L57" s="2391"/>
      <c r="M57" s="2392"/>
      <c r="N57" s="2378"/>
      <c r="O57" s="2379"/>
      <c r="P57" s="2379"/>
      <c r="Q57" s="2379"/>
      <c r="R57" s="2379"/>
      <c r="S57" s="2379"/>
      <c r="T57" s="2379"/>
      <c r="U57" s="2380"/>
      <c r="V57" s="2379"/>
      <c r="W57" s="2379"/>
      <c r="X57" s="2379"/>
      <c r="Y57" s="2379"/>
      <c r="Z57" s="2379"/>
      <c r="AA57" s="2380"/>
      <c r="AB57" s="289"/>
    </row>
    <row r="58" spans="1:28" ht="15" customHeight="1">
      <c r="A58" s="251"/>
      <c r="B58" s="288"/>
      <c r="C58" s="1244" t="s">
        <v>410</v>
      </c>
      <c r="D58" s="2382"/>
      <c r="E58" s="2382"/>
      <c r="F58" s="2382"/>
      <c r="G58" s="2394"/>
      <c r="H58" s="1245">
        <v>0.89</v>
      </c>
      <c r="I58" s="2395"/>
      <c r="J58" s="1242">
        <v>1</v>
      </c>
      <c r="K58" s="2382"/>
      <c r="L58" s="2382"/>
      <c r="M58" s="2394"/>
      <c r="N58" s="1246" t="s">
        <v>486</v>
      </c>
      <c r="O58" s="2382"/>
      <c r="P58" s="2382"/>
      <c r="Q58" s="2382"/>
      <c r="R58" s="2382"/>
      <c r="S58" s="2382"/>
      <c r="T58" s="2382"/>
      <c r="U58" s="2394"/>
      <c r="V58" s="1247"/>
      <c r="W58" s="2374"/>
      <c r="X58" s="2374"/>
      <c r="Y58" s="2374"/>
      <c r="Z58" s="2374"/>
      <c r="AA58" s="2375"/>
      <c r="AB58" s="291"/>
    </row>
    <row r="59" spans="1:28" ht="14.25" customHeight="1">
      <c r="A59" s="251"/>
      <c r="B59" s="288"/>
      <c r="C59" s="1240" t="s">
        <v>413</v>
      </c>
      <c r="D59" s="2384"/>
      <c r="E59" s="2384"/>
      <c r="F59" s="2384"/>
      <c r="G59" s="2396"/>
      <c r="H59" s="1241">
        <v>0.85</v>
      </c>
      <c r="I59" s="2397"/>
      <c r="J59" s="1242">
        <f t="shared" ref="J59:J61" si="1">J38</f>
        <v>0</v>
      </c>
      <c r="K59" s="2382"/>
      <c r="L59" s="2382"/>
      <c r="M59" s="2394"/>
      <c r="N59" s="1243"/>
      <c r="O59" s="2384"/>
      <c r="P59" s="2384"/>
      <c r="Q59" s="2384"/>
      <c r="R59" s="2384"/>
      <c r="S59" s="2384"/>
      <c r="T59" s="2384"/>
      <c r="U59" s="2396"/>
      <c r="V59" s="1243"/>
      <c r="W59" s="2384"/>
      <c r="X59" s="2384"/>
      <c r="Y59" s="2384"/>
      <c r="Z59" s="2384"/>
      <c r="AA59" s="2385"/>
      <c r="AB59" s="291"/>
    </row>
    <row r="60" spans="1:28" ht="14.25" customHeight="1">
      <c r="A60" s="251"/>
      <c r="B60" s="288"/>
      <c r="C60" s="1240" t="s">
        <v>414</v>
      </c>
      <c r="D60" s="2384"/>
      <c r="E60" s="2384"/>
      <c r="F60" s="2384"/>
      <c r="G60" s="2396"/>
      <c r="H60" s="1241">
        <v>0.91</v>
      </c>
      <c r="I60" s="2397"/>
      <c r="J60" s="1242">
        <f t="shared" si="1"/>
        <v>0</v>
      </c>
      <c r="K60" s="2382"/>
      <c r="L60" s="2382"/>
      <c r="M60" s="2394"/>
      <c r="N60" s="1243"/>
      <c r="O60" s="2384"/>
      <c r="P60" s="2384"/>
      <c r="Q60" s="2384"/>
      <c r="R60" s="2384"/>
      <c r="S60" s="2384"/>
      <c r="T60" s="2384"/>
      <c r="U60" s="2396"/>
      <c r="V60" s="1243"/>
      <c r="W60" s="2384"/>
      <c r="X60" s="2384"/>
      <c r="Y60" s="2384"/>
      <c r="Z60" s="2384"/>
      <c r="AA60" s="2385"/>
      <c r="AB60" s="291"/>
    </row>
    <row r="61" spans="1:28" ht="14.25" customHeight="1">
      <c r="A61" s="251"/>
      <c r="B61" s="288"/>
      <c r="C61" s="1240" t="s">
        <v>415</v>
      </c>
      <c r="D61" s="2384"/>
      <c r="E61" s="2384"/>
      <c r="F61" s="2384"/>
      <c r="G61" s="2396"/>
      <c r="H61" s="1241">
        <v>0.88</v>
      </c>
      <c r="I61" s="2397"/>
      <c r="J61" s="1242">
        <f t="shared" si="1"/>
        <v>0</v>
      </c>
      <c r="K61" s="2382"/>
      <c r="L61" s="2382"/>
      <c r="M61" s="2394"/>
      <c r="N61" s="1243"/>
      <c r="O61" s="2384"/>
      <c r="P61" s="2384"/>
      <c r="Q61" s="2384"/>
      <c r="R61" s="2384"/>
      <c r="S61" s="2384"/>
      <c r="T61" s="2384"/>
      <c r="U61" s="2396"/>
      <c r="V61" s="1243"/>
      <c r="W61" s="2384"/>
      <c r="X61" s="2384"/>
      <c r="Y61" s="2384"/>
      <c r="Z61" s="2384"/>
      <c r="AA61" s="2385"/>
      <c r="AB61" s="291"/>
    </row>
    <row r="62" spans="1:28" ht="15.75" customHeight="1" thickBot="1">
      <c r="A62" s="251"/>
      <c r="B62" s="288"/>
      <c r="C62" s="1238"/>
      <c r="D62" s="2398"/>
      <c r="E62" s="2398"/>
      <c r="F62" s="2398"/>
      <c r="G62" s="2399"/>
      <c r="H62" s="1239"/>
      <c r="I62" s="2399"/>
      <c r="J62" s="1239"/>
      <c r="K62" s="2398"/>
      <c r="L62" s="2398"/>
      <c r="M62" s="2399"/>
      <c r="N62" s="1239"/>
      <c r="O62" s="2398"/>
      <c r="P62" s="2398"/>
      <c r="Q62" s="2398"/>
      <c r="R62" s="2398"/>
      <c r="S62" s="2398"/>
      <c r="T62" s="2398"/>
      <c r="U62" s="2399"/>
      <c r="V62" s="1239"/>
      <c r="W62" s="2398"/>
      <c r="X62" s="2398"/>
      <c r="Y62" s="2398"/>
      <c r="Z62" s="2398"/>
      <c r="AA62" s="2400"/>
      <c r="AB62" s="291"/>
    </row>
    <row r="63" spans="1:28" ht="14.25" customHeight="1">
      <c r="A63" s="251"/>
      <c r="B63" s="292"/>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93"/>
    </row>
    <row r="64" spans="1:28" ht="14.25" customHeight="1">
      <c r="A64" s="251"/>
      <c r="B64" s="251"/>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51"/>
    </row>
    <row r="65" spans="1:28" ht="14.25" customHeight="1">
      <c r="A65" s="251"/>
      <c r="B65" s="251"/>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51"/>
    </row>
    <row r="66" spans="1:28" ht="14.25" customHeight="1">
      <c r="A66" s="251"/>
      <c r="B66" s="251"/>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51"/>
    </row>
    <row r="67" spans="1:28" ht="14.25" customHeight="1">
      <c r="A67" s="251"/>
      <c r="B67" s="251"/>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51"/>
    </row>
    <row r="68" spans="1:28" ht="14.25" customHeight="1">
      <c r="A68" s="251"/>
      <c r="B68" s="251"/>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51"/>
    </row>
    <row r="69" spans="1:28" ht="14.25" customHeight="1">
      <c r="A69" s="251"/>
      <c r="B69" s="251"/>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51"/>
    </row>
    <row r="70" spans="1:28" ht="14.2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row>
    <row r="71" spans="1:28" ht="14.2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row>
    <row r="72" spans="1:28" ht="14.2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row>
    <row r="73" spans="1:28" ht="14.2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row>
    <row r="74" spans="1:28" ht="14.2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row>
    <row r="75" spans="1:28" ht="14.2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row>
    <row r="76" spans="1:28" ht="14.2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row>
    <row r="77" spans="1:28" ht="14.2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row>
    <row r="78" spans="1:28" ht="14.2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row>
    <row r="79" spans="1:28" ht="14.2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row>
    <row r="80" spans="1:28" ht="14.2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row>
    <row r="81" spans="1:28" ht="14.2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row>
    <row r="82" spans="1:28" ht="14.2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row>
    <row r="83" spans="1:28" ht="14.2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row>
    <row r="84" spans="1:28" ht="14.2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row>
    <row r="85" spans="1:28" ht="14.2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row>
    <row r="86" spans="1:28" ht="14.2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row>
    <row r="87" spans="1:28" ht="14.2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row>
    <row r="88" spans="1:28" ht="14.2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row>
    <row r="89" spans="1:28" ht="14.2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row>
    <row r="90" spans="1:28" ht="14.2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row>
    <row r="91" spans="1:28" ht="14.2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row>
    <row r="92" spans="1:28" ht="14.2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row>
    <row r="93" spans="1:28" ht="14.2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row>
    <row r="94" spans="1:28" ht="14.2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row>
    <row r="95" spans="1:28" ht="14.2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row>
    <row r="96" spans="1:28" ht="14.2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row>
    <row r="97" spans="1:28" ht="14.2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row>
    <row r="98" spans="1:28" ht="14.2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row>
    <row r="99" spans="1:28" ht="14.2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row>
    <row r="100" spans="1:28" ht="14.2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row>
    <row r="101" spans="1:28" ht="14.2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row>
    <row r="102" spans="1:28" ht="6"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row>
    <row r="103" spans="1:28" ht="14.2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row>
    <row r="104" spans="1:28" ht="14.2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row>
    <row r="105" spans="1:28" ht="14.2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row>
    <row r="106" spans="1:28" ht="14.2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row>
    <row r="107" spans="1:28" ht="14.2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row>
    <row r="108" spans="1:28" ht="14.2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row>
    <row r="109" spans="1:28" ht="14.2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row>
    <row r="110" spans="1:28" ht="14.2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row>
    <row r="111" spans="1:28" ht="14.2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row>
    <row r="112" spans="1:28" ht="14.2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row>
    <row r="113" spans="1:28" ht="14.2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row>
    <row r="114" spans="1:28" ht="14.2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row>
    <row r="115" spans="1:28" ht="14.2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row>
    <row r="116" spans="1:28" ht="14.2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row>
    <row r="117" spans="1:28" ht="14.2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row>
    <row r="118" spans="1:28" ht="14.2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row>
    <row r="119" spans="1:28" ht="14.2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row>
    <row r="120" spans="1:28" ht="14.2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row>
    <row r="121" spans="1:28" ht="14.2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row>
    <row r="122" spans="1:28" ht="14.2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row>
    <row r="123" spans="1:28" ht="14.2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row>
    <row r="124" spans="1:28" ht="14.2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row>
    <row r="125" spans="1:28" ht="14.2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row>
    <row r="126" spans="1:28" ht="14.2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row>
    <row r="127" spans="1:28" ht="14.2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row>
    <row r="128" spans="1:28" ht="14.2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row>
    <row r="129" spans="1:28" ht="14.2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row>
    <row r="130" spans="1:28" ht="14.2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row>
    <row r="131" spans="1:28" ht="14.2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row>
    <row r="132" spans="1:28" ht="14.2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row>
    <row r="133" spans="1:28" ht="14.2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row>
    <row r="134" spans="1:28" ht="14.2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row>
    <row r="135" spans="1:28" ht="14.2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row>
    <row r="136" spans="1:28" ht="14.2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row>
    <row r="137" spans="1:28" ht="14.2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row>
    <row r="138" spans="1:28" ht="14.2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row>
    <row r="139" spans="1:28" ht="14.2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row>
    <row r="140" spans="1:28" ht="14.2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row>
    <row r="141" spans="1:28" ht="14.2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row>
    <row r="142" spans="1:28" ht="14.2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row>
    <row r="143" spans="1:28" ht="14.2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row>
    <row r="144" spans="1:28" ht="14.2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row>
    <row r="145" spans="1:28" ht="14.2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row>
    <row r="146" spans="1:28" ht="14.2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row>
    <row r="147" spans="1:28" ht="14.2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row>
    <row r="148" spans="1:28" ht="14.2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row>
    <row r="149" spans="1:28" ht="14.2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row>
    <row r="150" spans="1:28" ht="14.2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row>
    <row r="151" spans="1:28" ht="14.2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row>
    <row r="152" spans="1:28" ht="14.2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row>
    <row r="153" spans="1:28" ht="14.2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row>
    <row r="154" spans="1:28" ht="14.2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row>
    <row r="155" spans="1:28" ht="14.2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row>
    <row r="156" spans="1:28" ht="14.2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row>
    <row r="157" spans="1:28" ht="14.2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row>
    <row r="158" spans="1:28" ht="14.2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row>
    <row r="159" spans="1:28" ht="14.2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row>
    <row r="160" spans="1:28" ht="14.2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row>
    <row r="161" spans="1:28" ht="14.2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row>
    <row r="162" spans="1:28" ht="14.2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row>
    <row r="163" spans="1:28" ht="14.2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row>
    <row r="164" spans="1:28" ht="14.2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row>
    <row r="165" spans="1:28" ht="14.2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row>
    <row r="166" spans="1:28" ht="14.2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row>
    <row r="167" spans="1:28" ht="14.2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row>
    <row r="168" spans="1:28" ht="14.2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row>
    <row r="169" spans="1:28" ht="14.2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row>
    <row r="170" spans="1:28" ht="14.2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row>
    <row r="171" spans="1:28" ht="14.2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row>
    <row r="172" spans="1:28" ht="14.2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row>
    <row r="173" spans="1:28" ht="14.2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row>
    <row r="174" spans="1:28" ht="14.2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row>
    <row r="175" spans="1:28" ht="14.2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row>
    <row r="176" spans="1:28" ht="14.2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row>
    <row r="177" spans="1:28" ht="14.2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row>
    <row r="178" spans="1:28" ht="14.2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row>
    <row r="179" spans="1:28" ht="14.2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row>
    <row r="180" spans="1:28" ht="14.2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row>
    <row r="181" spans="1:28" ht="14.2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row>
    <row r="182" spans="1:28" ht="14.2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row>
    <row r="183" spans="1:28" ht="14.2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row>
    <row r="184" spans="1:28" ht="14.2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row>
    <row r="185" spans="1:28" ht="14.2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row>
    <row r="186" spans="1:28" ht="14.2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row>
    <row r="187" spans="1:28" ht="14.2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row>
    <row r="188" spans="1:28" ht="14.2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row>
    <row r="189" spans="1:28" ht="14.2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row>
    <row r="190" spans="1:28" ht="14.2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row>
    <row r="191" spans="1:28" ht="14.2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row>
    <row r="192" spans="1:28" ht="14.2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row>
    <row r="193" spans="1:28" ht="14.2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row>
    <row r="194" spans="1:28" ht="14.2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row>
    <row r="195" spans="1:28" ht="14.2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row>
    <row r="196" spans="1:28" ht="14.2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row>
    <row r="197" spans="1:28" ht="14.2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row>
    <row r="198" spans="1:28" ht="14.2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row>
    <row r="199" spans="1:28" ht="14.2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row>
    <row r="200" spans="1:28" ht="14.2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row>
    <row r="201" spans="1:28" ht="14.2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row>
    <row r="202" spans="1:28" ht="14.2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row>
    <row r="203" spans="1:28" ht="14.2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row>
    <row r="204" spans="1:28" ht="14.2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row>
    <row r="205" spans="1:28" ht="14.2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row>
    <row r="206" spans="1:28" ht="14.2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row>
    <row r="207" spans="1:28" ht="14.2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row>
    <row r="208" spans="1:28" ht="14.2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row>
    <row r="209" spans="1:28" ht="14.2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row>
    <row r="210" spans="1:28" ht="14.2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row>
    <row r="211" spans="1:28" ht="14.25" customHeight="1">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row>
    <row r="212" spans="1:28" ht="14.25" customHeight="1">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row>
    <row r="213" spans="1:28" ht="14.25" customHeight="1">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row>
    <row r="214" spans="1:28" ht="14.25" customHeight="1">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row>
    <row r="215" spans="1:28" ht="14.25" customHeight="1">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row>
    <row r="216" spans="1:28" ht="14.25" customHeight="1">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row>
    <row r="217" spans="1:28" ht="14.25" customHeight="1">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row>
    <row r="218" spans="1:28" ht="14.25" customHeight="1">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row>
    <row r="219" spans="1:28" ht="14.25" customHeight="1">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row>
    <row r="220" spans="1:28" ht="14.25" customHeight="1">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row>
    <row r="221" spans="1:28" ht="14.25" customHeight="1">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row>
    <row r="222" spans="1:28" ht="14.25" customHeight="1">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row>
    <row r="223" spans="1:28" ht="14.25" customHeight="1">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row>
    <row r="224" spans="1:28" ht="14.25" customHeight="1">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row>
    <row r="225" spans="1:28" ht="14.25" customHeight="1">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row>
    <row r="226" spans="1:28" ht="14.25" customHeight="1">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row>
    <row r="227" spans="1:28" ht="14.25" customHeight="1">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row>
    <row r="228" spans="1:28" ht="14.25" customHeight="1">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row>
    <row r="229" spans="1:28" ht="14.25" customHeight="1">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row>
    <row r="230" spans="1:28" ht="14.25" customHeight="1">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row>
    <row r="231" spans="1:28" ht="14.25" customHeight="1">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row>
    <row r="232" spans="1:28" ht="14.25" customHeight="1">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row>
    <row r="233" spans="1:28" ht="14.25" customHeight="1">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row>
    <row r="234" spans="1:28" ht="14.25" customHeight="1">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row>
    <row r="235" spans="1:28" ht="14.25" customHeight="1">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row>
    <row r="236" spans="1:28" ht="14.25" customHeight="1">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row>
    <row r="237" spans="1:28" ht="14.25" customHeight="1">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row>
    <row r="238" spans="1:28" ht="14.25" customHeight="1">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row>
    <row r="239" spans="1:28" ht="14.25" customHeight="1">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row>
    <row r="240" spans="1:28" ht="14.25" customHeight="1">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row>
    <row r="241" spans="1:28" ht="14.25" customHeight="1">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row>
    <row r="242" spans="1:28" ht="14.25" customHeight="1">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row>
    <row r="243" spans="1:28" ht="14.25" customHeight="1">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row>
    <row r="244" spans="1:28" ht="14.25" customHeight="1">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row>
    <row r="245" spans="1:28" ht="14.25" customHeight="1">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row>
    <row r="246" spans="1:28" ht="14.25" customHeight="1">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row>
    <row r="247" spans="1:28" ht="14.25" customHeight="1">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row>
    <row r="248" spans="1:28" ht="14.25" customHeight="1">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row>
    <row r="249" spans="1:28" ht="14.25" customHeight="1">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row>
    <row r="250" spans="1:28" ht="14.25" customHeight="1">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row>
    <row r="251" spans="1:28" ht="14.25" customHeight="1">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row>
    <row r="252" spans="1:28" ht="14.25" customHeight="1">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row>
    <row r="253" spans="1:28" ht="14.25" customHeight="1">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row>
    <row r="254" spans="1:28" ht="14.25" customHeight="1">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row>
    <row r="255" spans="1:28" ht="14.25" customHeight="1">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row>
    <row r="256" spans="1:28" ht="14.25" customHeight="1">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c r="AA256" s="251"/>
      <c r="AB256" s="251"/>
    </row>
    <row r="257" spans="1:28" ht="14.25" customHeight="1">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row>
    <row r="258" spans="1:28" ht="14.25" customHeight="1">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row>
    <row r="259" spans="1:28" ht="14.25" customHeight="1">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row>
    <row r="260" spans="1:28" ht="14.25" customHeight="1">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row>
    <row r="261" spans="1:28" ht="14.25" customHeight="1">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row>
    <row r="262" spans="1:28" ht="14.25" customHeight="1">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row>
    <row r="263" spans="1:28" ht="14.25" customHeight="1">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row>
    <row r="264" spans="1:28" ht="14.25" customHeight="1">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row>
    <row r="265" spans="1:28" ht="14.25" customHeight="1">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row>
    <row r="266" spans="1:28" ht="14.25" customHeight="1">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row>
    <row r="267" spans="1:28" ht="14.25" customHeight="1">
      <c r="A267" s="251"/>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row>
    <row r="268" spans="1:28" ht="14.25" customHeight="1">
      <c r="A268" s="251"/>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row>
    <row r="269" spans="1:28" ht="14.25" customHeight="1">
      <c r="A269" s="251"/>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row>
    <row r="270" spans="1:28" ht="14.25" customHeight="1">
      <c r="A270" s="251"/>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row>
    <row r="271" spans="1:28" ht="14.25" customHeight="1">
      <c r="A271" s="251"/>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row>
    <row r="272" spans="1:28" ht="14.25" customHeight="1">
      <c r="A272" s="251"/>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row>
    <row r="273" spans="1:28" ht="14.25" customHeight="1">
      <c r="A273" s="251"/>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row>
    <row r="274" spans="1:28" ht="14.25" customHeight="1">
      <c r="A274" s="251"/>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row>
    <row r="275" spans="1:28" ht="14.25" customHeight="1">
      <c r="A275" s="251"/>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row>
    <row r="276" spans="1:28" ht="14.25" customHeight="1">
      <c r="A276" s="251"/>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row>
    <row r="277" spans="1:28" ht="14.25" customHeight="1">
      <c r="A277" s="251"/>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row>
    <row r="278" spans="1:28" ht="14.25" customHeight="1">
      <c r="A278" s="251"/>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row>
    <row r="279" spans="1:28" ht="14.25" customHeight="1">
      <c r="A279" s="251"/>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row>
    <row r="280" spans="1:28" ht="14.25" customHeight="1">
      <c r="A280" s="251"/>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row>
    <row r="281" spans="1:28" ht="14.25" customHeight="1">
      <c r="A281" s="251"/>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row>
    <row r="282" spans="1:28" ht="14.25" customHeight="1">
      <c r="A282" s="251"/>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row>
    <row r="283" spans="1:28" ht="14.25" customHeight="1">
      <c r="A283" s="251"/>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row>
    <row r="284" spans="1:28" ht="14.25" customHeight="1">
      <c r="A284" s="251"/>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row>
    <row r="285" spans="1:28" ht="14.25" customHeight="1">
      <c r="A285" s="251"/>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row>
    <row r="286" spans="1:28" ht="14.25" customHeight="1">
      <c r="A286" s="251"/>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row>
    <row r="287" spans="1:28" ht="14.25" customHeight="1">
      <c r="A287" s="251"/>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row>
    <row r="288" spans="1:28" ht="14.25" customHeight="1">
      <c r="A288" s="251"/>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row>
    <row r="289" spans="1:28" ht="14.25" customHeight="1">
      <c r="A289" s="251"/>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row>
    <row r="290" spans="1:28" ht="14.25" customHeight="1">
      <c r="A290" s="251"/>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row>
    <row r="291" spans="1:28" ht="14.25" customHeight="1">
      <c r="A291" s="251"/>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row>
    <row r="292" spans="1:28" ht="14.25" customHeight="1">
      <c r="A292" s="251"/>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row>
    <row r="293" spans="1:28" ht="14.25" customHeight="1">
      <c r="A293" s="251"/>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row>
    <row r="294" spans="1:28" ht="14.25" customHeight="1">
      <c r="A294" s="251"/>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row>
    <row r="295" spans="1:28" ht="14.25" customHeight="1">
      <c r="A295" s="251"/>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row>
    <row r="296" spans="1:28" ht="14.25" customHeight="1">
      <c r="A296" s="251"/>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row>
    <row r="297" spans="1:28" ht="14.25" customHeight="1">
      <c r="A297" s="251"/>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row>
    <row r="298" spans="1:28" ht="14.25" customHeight="1">
      <c r="A298" s="251"/>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row>
    <row r="299" spans="1:28" ht="14.25" customHeight="1">
      <c r="A299" s="251"/>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row>
    <row r="300" spans="1:28" ht="14.25" customHeight="1">
      <c r="A300" s="251"/>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row>
    <row r="301" spans="1:28" ht="14.25" customHeight="1">
      <c r="A301" s="251"/>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row>
    <row r="302" spans="1:28" ht="14.25" customHeight="1">
      <c r="A302" s="251"/>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row>
    <row r="303" spans="1:28" ht="14.25" customHeight="1">
      <c r="A303" s="251"/>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row>
    <row r="304" spans="1:28" ht="14.25" customHeight="1">
      <c r="A304" s="251"/>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row>
    <row r="305" spans="1:28" ht="14.25" customHeight="1">
      <c r="A305" s="251"/>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row>
    <row r="306" spans="1:28" ht="14.25" customHeight="1">
      <c r="A306" s="251"/>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row>
    <row r="307" spans="1:28" ht="14.25" customHeight="1">
      <c r="A307" s="251"/>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row>
    <row r="308" spans="1:28" ht="14.25" customHeight="1">
      <c r="A308" s="251"/>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row>
    <row r="309" spans="1:28" ht="14.25" customHeight="1">
      <c r="A309" s="251"/>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row>
    <row r="310" spans="1:28" ht="14.25" customHeight="1">
      <c r="A310" s="251"/>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row>
    <row r="311" spans="1:28" ht="14.25" customHeight="1">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row>
    <row r="312" spans="1:28" ht="14.25" customHeight="1">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row>
    <row r="313" spans="1:28" ht="14.25" customHeight="1">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row>
    <row r="314" spans="1:28" ht="14.25" customHeight="1">
      <c r="A314" s="251"/>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row>
    <row r="315" spans="1:28" ht="14.25" customHeight="1">
      <c r="A315" s="251"/>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row>
    <row r="316" spans="1:28" ht="14.25" customHeight="1">
      <c r="A316" s="251"/>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row>
    <row r="317" spans="1:28" ht="14.25" customHeight="1">
      <c r="A317" s="251"/>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row>
    <row r="318" spans="1:28" ht="14.25" customHeight="1">
      <c r="A318" s="251"/>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row>
    <row r="319" spans="1:28" ht="14.25" customHeight="1">
      <c r="A319" s="251"/>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row>
    <row r="320" spans="1:28" ht="14.25" customHeight="1">
      <c r="A320" s="251"/>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row>
    <row r="321" spans="1:28" ht="14.25" customHeight="1">
      <c r="A321" s="251"/>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row>
    <row r="322" spans="1:28" ht="14.25" customHeight="1">
      <c r="A322" s="251"/>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row>
    <row r="323" spans="1:28" ht="14.25" customHeight="1">
      <c r="A323" s="251"/>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row>
    <row r="324" spans="1:28" ht="14.25" customHeight="1">
      <c r="A324" s="251"/>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row>
    <row r="325" spans="1:28" ht="14.25" customHeight="1">
      <c r="A325" s="251"/>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row>
    <row r="326" spans="1:28" ht="14.25" customHeight="1">
      <c r="A326" s="251"/>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row>
    <row r="327" spans="1:28" ht="14.25" customHeight="1">
      <c r="A327" s="251"/>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row>
    <row r="328" spans="1:28" ht="14.25" customHeight="1">
      <c r="A328" s="251"/>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row>
    <row r="329" spans="1:28" ht="14.25" customHeight="1">
      <c r="A329" s="251"/>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row>
    <row r="330" spans="1:28" ht="14.25" customHeight="1">
      <c r="A330" s="251"/>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row>
    <row r="331" spans="1:28" ht="14.25" customHeight="1">
      <c r="A331" s="251"/>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row>
    <row r="332" spans="1:28" ht="14.25" customHeight="1">
      <c r="A332" s="251"/>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row>
    <row r="333" spans="1:28" ht="14.25" customHeight="1">
      <c r="A333" s="251"/>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row>
    <row r="334" spans="1:28" ht="14.25" customHeight="1">
      <c r="A334" s="251"/>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row>
    <row r="335" spans="1:28" ht="14.25" customHeight="1">
      <c r="A335" s="251"/>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row>
    <row r="336" spans="1:28" ht="14.25" customHeight="1">
      <c r="A336" s="251"/>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row>
    <row r="337" spans="1:28" ht="14.25" customHeight="1">
      <c r="A337" s="251"/>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row>
    <row r="338" spans="1:28" ht="14.25" customHeight="1">
      <c r="A338" s="251"/>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row>
    <row r="339" spans="1:28" ht="14.25" customHeight="1">
      <c r="A339" s="251"/>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row>
    <row r="340" spans="1:28" ht="14.25" customHeight="1">
      <c r="A340" s="251"/>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row>
    <row r="341" spans="1:28" ht="14.25" customHeight="1">
      <c r="A341" s="251"/>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row>
    <row r="342" spans="1:28" ht="14.25" customHeight="1">
      <c r="A342" s="251"/>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row>
    <row r="343" spans="1:28" ht="14.25" customHeight="1">
      <c r="A343" s="251"/>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row>
    <row r="344" spans="1:28" ht="14.25" customHeight="1">
      <c r="A344" s="251"/>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c r="AA344" s="251"/>
      <c r="AB344" s="251"/>
    </row>
    <row r="345" spans="1:28" ht="14.25" customHeight="1">
      <c r="A345" s="251"/>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row>
    <row r="346" spans="1:28" ht="14.25" customHeight="1">
      <c r="A346" s="251"/>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row>
    <row r="347" spans="1:28" ht="14.25" customHeight="1">
      <c r="A347" s="251"/>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row>
    <row r="348" spans="1:28" ht="14.25" customHeight="1">
      <c r="A348" s="251"/>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row>
    <row r="349" spans="1:28" ht="14.25" customHeight="1">
      <c r="A349" s="251"/>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row>
    <row r="350" spans="1:28" ht="14.25" customHeight="1">
      <c r="A350" s="251"/>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row>
    <row r="351" spans="1:28" ht="14.25" customHeight="1">
      <c r="A351" s="251"/>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row>
    <row r="352" spans="1:28" ht="14.25" customHeight="1">
      <c r="A352" s="251"/>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row>
    <row r="353" spans="1:28" ht="14.25" customHeight="1">
      <c r="A353" s="251"/>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row>
    <row r="354" spans="1:28" ht="14.25" customHeight="1">
      <c r="A354" s="251"/>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row>
    <row r="355" spans="1:28" ht="14.25" customHeight="1">
      <c r="A355" s="251"/>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row>
    <row r="356" spans="1:28" ht="14.25" customHeight="1">
      <c r="A356" s="251"/>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row>
    <row r="357" spans="1:28" ht="14.25" customHeight="1">
      <c r="A357" s="251"/>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row>
    <row r="358" spans="1:28" ht="14.25" customHeight="1">
      <c r="A358" s="251"/>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row>
    <row r="359" spans="1:28" ht="14.25" customHeight="1">
      <c r="A359" s="251"/>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row>
    <row r="360" spans="1:28" ht="14.25" customHeight="1">
      <c r="A360" s="251"/>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row>
    <row r="361" spans="1:28" ht="14.25" customHeight="1">
      <c r="A361" s="251"/>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row>
    <row r="362" spans="1:28" ht="14.25" customHeight="1">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row>
    <row r="363" spans="1:28" ht="14.25" customHeight="1">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row>
    <row r="364" spans="1:28" ht="14.25" customHeight="1">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row>
    <row r="365" spans="1:28" ht="14.25" customHeight="1">
      <c r="A365" s="251"/>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row>
    <row r="366" spans="1:28" ht="14.25" customHeight="1">
      <c r="A366" s="251"/>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row>
    <row r="367" spans="1:28" ht="14.25" customHeight="1">
      <c r="A367" s="251"/>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row>
    <row r="368" spans="1:28" ht="14.25" customHeight="1">
      <c r="A368" s="251"/>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row>
    <row r="369" spans="1:28" ht="14.25" customHeight="1">
      <c r="A369" s="251"/>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row>
    <row r="370" spans="1:28" ht="14.25" customHeight="1">
      <c r="A370" s="251"/>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row>
    <row r="371" spans="1:28" ht="14.25" customHeight="1">
      <c r="A371" s="251"/>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row>
    <row r="372" spans="1:28" ht="14.25" customHeight="1">
      <c r="A372" s="251"/>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row>
    <row r="373" spans="1:28" ht="14.25" customHeight="1">
      <c r="A373" s="251"/>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row>
    <row r="374" spans="1:28" ht="14.25" customHeight="1">
      <c r="A374" s="251"/>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row>
    <row r="375" spans="1:28" ht="14.25" customHeight="1">
      <c r="A375" s="251"/>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row>
    <row r="376" spans="1:28" ht="14.25" customHeight="1">
      <c r="A376" s="251"/>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row>
    <row r="377" spans="1:28" ht="14.25" customHeight="1">
      <c r="A377" s="251"/>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row>
    <row r="378" spans="1:28" ht="14.25" customHeight="1">
      <c r="A378" s="251"/>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row>
    <row r="379" spans="1:28" ht="14.25" customHeight="1">
      <c r="A379" s="251"/>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row>
    <row r="380" spans="1:28" ht="14.25" customHeight="1">
      <c r="A380" s="251"/>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row>
    <row r="381" spans="1:28" ht="14.25" customHeight="1">
      <c r="A381" s="251"/>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row>
    <row r="382" spans="1:28" ht="14.25" customHeight="1">
      <c r="A382" s="251"/>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row>
    <row r="383" spans="1:28" ht="14.25" customHeight="1">
      <c r="A383" s="251"/>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row>
    <row r="384" spans="1:28" ht="14.25" customHeight="1">
      <c r="A384" s="251"/>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row>
    <row r="385" spans="1:28" ht="14.25" customHeight="1">
      <c r="A385" s="251"/>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row>
    <row r="386" spans="1:28" ht="14.25" customHeight="1">
      <c r="A386" s="251"/>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row>
    <row r="387" spans="1:28" ht="14.25" customHeight="1">
      <c r="A387" s="251"/>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row>
    <row r="388" spans="1:28" ht="14.25" customHeight="1">
      <c r="A388" s="251"/>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c r="AA388" s="251"/>
      <c r="AB388" s="251"/>
    </row>
    <row r="389" spans="1:28" ht="14.25" customHeight="1">
      <c r="A389" s="251"/>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row>
    <row r="390" spans="1:28" ht="14.25" customHeight="1">
      <c r="A390" s="251"/>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row>
    <row r="391" spans="1:28" ht="14.25" customHeight="1">
      <c r="A391" s="251"/>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row>
    <row r="392" spans="1:28" ht="14.25" customHeight="1">
      <c r="A392" s="251"/>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row>
    <row r="393" spans="1:28" ht="14.25" customHeight="1">
      <c r="A393" s="251"/>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row>
    <row r="394" spans="1:28" ht="14.25" customHeight="1">
      <c r="A394" s="251"/>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row>
    <row r="395" spans="1:28" ht="14.25" customHeight="1">
      <c r="A395" s="251"/>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row>
    <row r="396" spans="1:28" ht="14.25" customHeight="1">
      <c r="A396" s="251"/>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row>
    <row r="397" spans="1:28" ht="14.25" customHeight="1">
      <c r="A397" s="251"/>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row>
    <row r="398" spans="1:28" ht="14.25" customHeight="1">
      <c r="A398" s="251"/>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row>
    <row r="399" spans="1:28" ht="14.25" customHeight="1">
      <c r="A399" s="251"/>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row>
    <row r="400" spans="1:28" ht="14.25" customHeight="1">
      <c r="A400" s="251"/>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row>
    <row r="401" spans="1:28" ht="14.25" customHeight="1">
      <c r="A401" s="251"/>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row>
    <row r="402" spans="1:28" ht="14.25" customHeight="1">
      <c r="A402" s="251"/>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row>
    <row r="403" spans="1:28" ht="14.25" customHeight="1">
      <c r="A403" s="251"/>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row>
    <row r="404" spans="1:28" ht="14.25" customHeight="1">
      <c r="A404" s="251"/>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row>
    <row r="405" spans="1:28" ht="14.25" customHeight="1">
      <c r="A405" s="251"/>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row>
    <row r="406" spans="1:28" ht="14.25" customHeight="1">
      <c r="A406" s="251"/>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row>
    <row r="407" spans="1:28" ht="14.25" customHeight="1">
      <c r="A407" s="251"/>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row>
    <row r="408" spans="1:28" ht="14.25" customHeight="1">
      <c r="A408" s="251"/>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row>
    <row r="409" spans="1:28" ht="14.25" customHeight="1">
      <c r="A409" s="251"/>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row>
    <row r="410" spans="1:28" ht="14.25" customHeight="1">
      <c r="A410" s="251"/>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c r="AA410" s="251"/>
      <c r="AB410" s="251"/>
    </row>
    <row r="411" spans="1:28" ht="14.25" customHeight="1">
      <c r="A411" s="251"/>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c r="AA411" s="251"/>
      <c r="AB411" s="251"/>
    </row>
    <row r="412" spans="1:28" ht="14.25" customHeight="1">
      <c r="A412" s="251"/>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c r="AA412" s="251"/>
      <c r="AB412" s="251"/>
    </row>
    <row r="413" spans="1:28" ht="14.25" customHeight="1">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row>
    <row r="414" spans="1:28" ht="14.25" customHeight="1">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row>
    <row r="415" spans="1:28" ht="14.25" customHeight="1">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row>
    <row r="416" spans="1:28" ht="14.25" customHeight="1">
      <c r="A416" s="251"/>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row>
    <row r="417" spans="1:28" ht="14.25" customHeight="1">
      <c r="A417" s="251"/>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row>
    <row r="418" spans="1:28" ht="14.25" customHeight="1">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row>
    <row r="419" spans="1:28" ht="14.25" customHeight="1">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row>
    <row r="420" spans="1:28" ht="14.25" customHeight="1">
      <c r="A420" s="251"/>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row>
    <row r="421" spans="1:28" ht="14.25" customHeight="1">
      <c r="A421" s="251"/>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row>
    <row r="422" spans="1:28" ht="14.25" customHeight="1">
      <c r="A422" s="251"/>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row>
    <row r="423" spans="1:28" ht="14.25" customHeight="1">
      <c r="A423" s="251"/>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row>
    <row r="424" spans="1:28" ht="14.25" customHeight="1">
      <c r="A424" s="251"/>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row>
    <row r="425" spans="1:28" ht="14.25" customHeight="1">
      <c r="A425" s="251"/>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row>
    <row r="426" spans="1:28" ht="14.25" customHeight="1">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row>
    <row r="427" spans="1:28" ht="14.25" customHeight="1">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row>
    <row r="428" spans="1:28" ht="14.25" customHeight="1">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row>
    <row r="429" spans="1:28" ht="14.25" customHeight="1">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row>
    <row r="430" spans="1:28" ht="14.25" customHeight="1">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row>
    <row r="431" spans="1:28" ht="14.25" customHeight="1">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row>
    <row r="432" spans="1:28" ht="14.25" customHeight="1">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row>
    <row r="433" spans="1:28" ht="14.25" customHeight="1">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row>
    <row r="434" spans="1:28" ht="14.25" customHeight="1">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row>
    <row r="435" spans="1:28" ht="14.25" customHeight="1">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row>
    <row r="436" spans="1:28" ht="14.25" customHeight="1">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row>
    <row r="437" spans="1:28" ht="14.25" customHeight="1">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row>
    <row r="438" spans="1:28" ht="14.25" customHeight="1">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row>
    <row r="439" spans="1:28" ht="14.25" customHeight="1">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row>
    <row r="440" spans="1:28" ht="14.25" customHeight="1">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row>
    <row r="441" spans="1:28" ht="14.25" customHeight="1">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row>
    <row r="442" spans="1:28" ht="14.25" customHeight="1">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row>
    <row r="443" spans="1:28" ht="14.25" customHeight="1">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c r="AA443" s="251"/>
      <c r="AB443" s="251"/>
    </row>
    <row r="444" spans="1:28" ht="14.25" customHeight="1">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row>
    <row r="445" spans="1:28" ht="14.25" customHeight="1">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row>
    <row r="446" spans="1:28" ht="14.25" customHeight="1">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row>
    <row r="447" spans="1:28" ht="14.25" customHeight="1">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row>
    <row r="448" spans="1:28" ht="14.25" customHeight="1">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row>
    <row r="449" spans="1:28" ht="14.25" customHeight="1">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row>
    <row r="450" spans="1:28" ht="14.25" customHeight="1">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c r="AA450" s="251"/>
      <c r="AB450" s="251"/>
    </row>
    <row r="451" spans="1:28" ht="14.25" customHeight="1">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row>
    <row r="452" spans="1:28" ht="14.25" customHeight="1">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row>
    <row r="453" spans="1:28" ht="14.25" customHeight="1">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row>
    <row r="454" spans="1:28" ht="14.25" customHeight="1">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row>
    <row r="455" spans="1:28" ht="14.25" customHeight="1">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row>
    <row r="456" spans="1:28" ht="14.25" customHeight="1">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row>
    <row r="457" spans="1:28" ht="14.25" customHeight="1">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row>
    <row r="458" spans="1:28" ht="14.25" customHeight="1">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row>
    <row r="459" spans="1:28" ht="14.25" customHeight="1">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row>
    <row r="460" spans="1:28" ht="14.25" customHeight="1">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row>
    <row r="461" spans="1:28" ht="14.25" customHeight="1">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row>
    <row r="462" spans="1:28" ht="14.25" customHeight="1">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row>
    <row r="463" spans="1:28" ht="14.25" customHeight="1">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row>
    <row r="464" spans="1:28" ht="14.25" customHeight="1">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row>
    <row r="465" spans="1:28" ht="14.25" customHeight="1">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row>
    <row r="466" spans="1:28" ht="14.25" customHeight="1">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row>
    <row r="467" spans="1:28" ht="14.25" customHeight="1">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row>
    <row r="468" spans="1:28" ht="14.25" customHeight="1">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row>
    <row r="469" spans="1:28" ht="14.25" customHeight="1">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row>
    <row r="470" spans="1:28" ht="14.25" customHeight="1">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row>
    <row r="471" spans="1:28" ht="14.25" customHeight="1">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row>
    <row r="472" spans="1:28" ht="14.25" customHeight="1">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row>
    <row r="473" spans="1:28" ht="14.25" customHeight="1">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row>
    <row r="474" spans="1:28" ht="14.25" customHeight="1">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row>
    <row r="475" spans="1:28" ht="14.25" customHeight="1">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row>
    <row r="476" spans="1:28" ht="14.25" customHeight="1">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row>
    <row r="477" spans="1:28" ht="14.25" customHeight="1">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row>
    <row r="478" spans="1:28" ht="14.25" customHeight="1">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row>
    <row r="479" spans="1:28" ht="14.25" customHeight="1">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row>
    <row r="480" spans="1:28" ht="14.25" customHeight="1">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row>
    <row r="481" spans="1:28" ht="14.25" customHeight="1">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c r="AA481" s="251"/>
      <c r="AB481" s="251"/>
    </row>
    <row r="482" spans="1:28" ht="14.25" customHeight="1">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row>
    <row r="483" spans="1:28" ht="14.25" customHeight="1">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row>
    <row r="484" spans="1:28" ht="14.25" customHeight="1">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row>
    <row r="485" spans="1:28" ht="14.25" customHeight="1">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row>
    <row r="486" spans="1:28" ht="14.25" customHeight="1">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row>
    <row r="487" spans="1:28" ht="14.25" customHeight="1">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row>
    <row r="488" spans="1:28" ht="14.25" customHeight="1">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row>
    <row r="489" spans="1:28" ht="14.25" customHeight="1">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row>
    <row r="490" spans="1:28" ht="14.25" customHeight="1">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row>
    <row r="491" spans="1:28" ht="14.25" customHeight="1">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row>
    <row r="492" spans="1:28" ht="14.25" customHeight="1">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row>
    <row r="493" spans="1:28" ht="14.25" customHeight="1">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row>
    <row r="494" spans="1:28" ht="14.25" customHeight="1">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row>
    <row r="495" spans="1:28" ht="14.25" customHeight="1">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row>
    <row r="496" spans="1:28" ht="14.25" customHeight="1">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row>
    <row r="497" spans="1:28" ht="14.25" customHeight="1">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row>
    <row r="498" spans="1:28" ht="14.25" customHeight="1">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c r="AA498" s="251"/>
      <c r="AB498" s="251"/>
    </row>
    <row r="499" spans="1:28" ht="14.25" customHeight="1">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row>
    <row r="500" spans="1:28" ht="14.25" customHeight="1">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row>
    <row r="501" spans="1:28" ht="14.25" customHeight="1">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row>
    <row r="502" spans="1:28" ht="14.25" customHeight="1">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row>
    <row r="503" spans="1:28" ht="14.25" customHeight="1">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row>
    <row r="504" spans="1:28" ht="14.25" customHeight="1">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row>
    <row r="505" spans="1:28" ht="14.25" customHeight="1">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row>
    <row r="506" spans="1:28" ht="14.25" customHeight="1">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row>
    <row r="507" spans="1:28" ht="14.25" customHeight="1">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row>
    <row r="508" spans="1:28" ht="14.25" customHeight="1">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row>
    <row r="509" spans="1:28" ht="14.25" customHeight="1">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row>
    <row r="510" spans="1:28" ht="14.25" customHeight="1">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row>
    <row r="511" spans="1:28" ht="14.25" customHeight="1">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c r="AA511" s="251"/>
      <c r="AB511" s="251"/>
    </row>
    <row r="512" spans="1:28" ht="14.25" customHeight="1">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row>
    <row r="513" spans="1:28" ht="14.25" customHeight="1">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c r="AA513" s="251"/>
      <c r="AB513" s="251"/>
    </row>
    <row r="514" spans="1:28" ht="14.25" customHeight="1">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row>
    <row r="515" spans="1:28" ht="14.25" customHeight="1">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row>
    <row r="516" spans="1:28" ht="14.25" customHeight="1">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row>
    <row r="517" spans="1:28" ht="14.25" customHeight="1">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row>
    <row r="518" spans="1:28" ht="14.25" customHeight="1">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row>
    <row r="519" spans="1:28" ht="14.25" customHeight="1">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row>
    <row r="520" spans="1:28" ht="14.25" customHeight="1">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row>
    <row r="521" spans="1:28" ht="14.25" customHeight="1">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row>
    <row r="522" spans="1:28" ht="14.25" customHeight="1">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row>
    <row r="523" spans="1:28" ht="14.25" customHeight="1">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row>
    <row r="524" spans="1:28" ht="14.25" customHeight="1">
      <c r="A524" s="251"/>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row>
    <row r="525" spans="1:28" ht="14.25" customHeight="1">
      <c r="A525" s="251"/>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row>
    <row r="526" spans="1:28" ht="14.25" customHeight="1">
      <c r="A526" s="251"/>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row>
    <row r="527" spans="1:28" ht="14.25" customHeight="1">
      <c r="A527" s="251"/>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row>
    <row r="528" spans="1:28" ht="14.25" customHeight="1">
      <c r="A528" s="251"/>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row>
    <row r="529" spans="1:28" ht="14.25" customHeight="1">
      <c r="A529" s="251"/>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row>
    <row r="530" spans="1:28" ht="14.25" customHeight="1">
      <c r="A530" s="251"/>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row>
    <row r="531" spans="1:28" ht="14.25" customHeight="1">
      <c r="A531" s="251"/>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row>
    <row r="532" spans="1:28" ht="14.25" customHeight="1">
      <c r="A532" s="251"/>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row>
    <row r="533" spans="1:28" ht="14.25" customHeight="1">
      <c r="A533" s="251"/>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row>
    <row r="534" spans="1:28" ht="14.25" customHeight="1">
      <c r="A534" s="251"/>
      <c r="B534" s="251"/>
      <c r="C534" s="251"/>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row>
    <row r="535" spans="1:28" ht="14.25" customHeight="1">
      <c r="A535" s="251"/>
      <c r="B535" s="251"/>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c r="AA535" s="251"/>
      <c r="AB535" s="251"/>
    </row>
    <row r="536" spans="1:28" ht="14.25" customHeight="1">
      <c r="A536" s="251"/>
      <c r="B536" s="251"/>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row>
    <row r="537" spans="1:28" ht="14.25" customHeight="1">
      <c r="A537" s="251"/>
      <c r="B537" s="251"/>
      <c r="C537" s="251"/>
      <c r="D537" s="251"/>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c r="AA537" s="251"/>
      <c r="AB537" s="251"/>
    </row>
    <row r="538" spans="1:28" ht="14.25" customHeight="1">
      <c r="A538" s="251"/>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row>
    <row r="539" spans="1:28" ht="14.25" customHeight="1">
      <c r="A539" s="251"/>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row>
    <row r="540" spans="1:28" ht="14.25" customHeight="1">
      <c r="A540" s="251"/>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row>
    <row r="541" spans="1:28" ht="14.25" customHeight="1">
      <c r="A541" s="251"/>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row>
    <row r="542" spans="1:28" ht="14.25" customHeight="1">
      <c r="A542" s="251"/>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row>
    <row r="543" spans="1:28" ht="14.25" customHeight="1">
      <c r="A543" s="251"/>
      <c r="B543" s="251"/>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row>
    <row r="544" spans="1:28" ht="14.25" customHeight="1">
      <c r="A544" s="251"/>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row>
    <row r="545" spans="1:28" ht="14.25" customHeight="1">
      <c r="A545" s="251"/>
      <c r="B545" s="251"/>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row>
    <row r="546" spans="1:28" ht="14.25" customHeight="1">
      <c r="A546" s="251"/>
      <c r="B546" s="251"/>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row>
    <row r="547" spans="1:28" ht="14.25" customHeight="1">
      <c r="A547" s="251"/>
      <c r="B547" s="251"/>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row>
    <row r="548" spans="1:28" ht="14.25" customHeight="1">
      <c r="A548" s="251"/>
      <c r="B548" s="251"/>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c r="AA548" s="251"/>
      <c r="AB548" s="251"/>
    </row>
    <row r="549" spans="1:28" ht="14.25" customHeight="1">
      <c r="A549" s="251"/>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row>
    <row r="550" spans="1:28" ht="14.25" customHeight="1">
      <c r="A550" s="251"/>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row>
    <row r="551" spans="1:28" ht="14.25" customHeight="1">
      <c r="A551" s="251"/>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row>
    <row r="552" spans="1:28" ht="14.25" customHeight="1">
      <c r="A552" s="251"/>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row>
    <row r="553" spans="1:28" ht="14.25" customHeight="1">
      <c r="A553" s="251"/>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row>
    <row r="554" spans="1:28" ht="14.25" customHeight="1">
      <c r="A554" s="251"/>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row>
    <row r="555" spans="1:28" ht="14.25" customHeight="1">
      <c r="A555" s="251"/>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row>
    <row r="556" spans="1:28" ht="14.25" customHeight="1">
      <c r="A556" s="251"/>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row>
    <row r="557" spans="1:28" ht="14.25" customHeight="1">
      <c r="A557" s="251"/>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row>
    <row r="558" spans="1:28" ht="14.25" customHeight="1">
      <c r="A558" s="251"/>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row>
    <row r="559" spans="1:28" ht="14.25" customHeight="1">
      <c r="A559" s="251"/>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row>
    <row r="560" spans="1:28" ht="14.25" customHeight="1">
      <c r="A560" s="251"/>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row>
    <row r="561" spans="1:28" ht="14.25" customHeight="1">
      <c r="A561" s="251"/>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row>
    <row r="562" spans="1:28" ht="14.25" customHeight="1">
      <c r="A562" s="251"/>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row>
    <row r="563" spans="1:28" ht="14.25" customHeight="1">
      <c r="A563" s="251"/>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row>
    <row r="564" spans="1:28" ht="14.25" customHeight="1">
      <c r="A564" s="251"/>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row>
    <row r="565" spans="1:28" ht="14.25" customHeight="1">
      <c r="A565" s="251"/>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row>
    <row r="566" spans="1:28" ht="14.25" customHeight="1">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row>
    <row r="567" spans="1:28" ht="14.25" customHeight="1">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row>
    <row r="568" spans="1:28" ht="14.25" customHeight="1">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row>
    <row r="569" spans="1:28" ht="14.25" customHeight="1">
      <c r="A569" s="251"/>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row>
    <row r="570" spans="1:28" ht="14.25" customHeight="1">
      <c r="A570" s="251"/>
      <c r="B570" s="251"/>
      <c r="C570" s="251"/>
      <c r="D570" s="251"/>
      <c r="E570" s="251"/>
      <c r="F570" s="251"/>
      <c r="G570" s="251"/>
      <c r="H570" s="251"/>
      <c r="I570" s="251"/>
      <c r="J570" s="251"/>
      <c r="K570" s="251"/>
      <c r="L570" s="251"/>
      <c r="M570" s="251"/>
      <c r="N570" s="251"/>
      <c r="O570" s="251"/>
      <c r="P570" s="251"/>
      <c r="Q570" s="251"/>
      <c r="R570" s="251"/>
      <c r="S570" s="251"/>
      <c r="T570" s="251"/>
      <c r="U570" s="251"/>
      <c r="V570" s="251"/>
      <c r="W570" s="251"/>
      <c r="X570" s="251"/>
      <c r="Y570" s="251"/>
      <c r="Z570" s="251"/>
      <c r="AA570" s="251"/>
      <c r="AB570" s="251"/>
    </row>
    <row r="571" spans="1:28" ht="14.25" customHeight="1">
      <c r="A571" s="251"/>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row>
    <row r="572" spans="1:28" ht="14.25" customHeight="1">
      <c r="A572" s="251"/>
      <c r="B572" s="251"/>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c r="AA572" s="251"/>
      <c r="AB572" s="251"/>
    </row>
    <row r="573" spans="1:28" ht="14.25" customHeight="1">
      <c r="A573" s="251"/>
      <c r="B573" s="251"/>
      <c r="C573" s="251"/>
      <c r="D573" s="251"/>
      <c r="E573" s="251"/>
      <c r="F573" s="251"/>
      <c r="G573" s="251"/>
      <c r="H573" s="251"/>
      <c r="I573" s="251"/>
      <c r="J573" s="251"/>
      <c r="K573" s="251"/>
      <c r="L573" s="251"/>
      <c r="M573" s="251"/>
      <c r="N573" s="251"/>
      <c r="O573" s="251"/>
      <c r="P573" s="251"/>
      <c r="Q573" s="251"/>
      <c r="R573" s="251"/>
      <c r="S573" s="251"/>
      <c r="T573" s="251"/>
      <c r="U573" s="251"/>
      <c r="V573" s="251"/>
      <c r="W573" s="251"/>
      <c r="X573" s="251"/>
      <c r="Y573" s="251"/>
      <c r="Z573" s="251"/>
      <c r="AA573" s="251"/>
      <c r="AB573" s="251"/>
    </row>
    <row r="574" spans="1:28" ht="14.25" customHeight="1">
      <c r="A574" s="251"/>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row>
    <row r="575" spans="1:28" ht="14.25" customHeight="1">
      <c r="A575" s="251"/>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row>
    <row r="576" spans="1:28" ht="14.25" customHeight="1">
      <c r="A576" s="251"/>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row>
    <row r="577" spans="1:28" ht="14.25" customHeight="1">
      <c r="A577" s="251"/>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row>
    <row r="578" spans="1:28" ht="14.25" customHeight="1">
      <c r="A578" s="251"/>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row>
    <row r="579" spans="1:28" ht="14.25" customHeight="1">
      <c r="A579" s="251"/>
      <c r="B579" s="251"/>
      <c r="C579" s="251"/>
      <c r="D579" s="251"/>
      <c r="E579" s="251"/>
      <c r="F579" s="251"/>
      <c r="G579" s="251"/>
      <c r="H579" s="251"/>
      <c r="I579" s="251"/>
      <c r="J579" s="251"/>
      <c r="K579" s="251"/>
      <c r="L579" s="251"/>
      <c r="M579" s="251"/>
      <c r="N579" s="251"/>
      <c r="O579" s="251"/>
      <c r="P579" s="251"/>
      <c r="Q579" s="251"/>
      <c r="R579" s="251"/>
      <c r="S579" s="251"/>
      <c r="T579" s="251"/>
      <c r="U579" s="251"/>
      <c r="V579" s="251"/>
      <c r="W579" s="251"/>
      <c r="X579" s="251"/>
      <c r="Y579" s="251"/>
      <c r="Z579" s="251"/>
      <c r="AA579" s="251"/>
      <c r="AB579" s="251"/>
    </row>
    <row r="580" spans="1:28" ht="14.25" customHeight="1">
      <c r="A580" s="25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c r="AA580" s="251"/>
      <c r="AB580" s="251"/>
    </row>
    <row r="581" spans="1:28" ht="14.25" customHeight="1">
      <c r="A581" s="251"/>
      <c r="B581" s="251"/>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row>
    <row r="582" spans="1:28" ht="14.25" customHeight="1">
      <c r="A582" s="251"/>
      <c r="B582" s="251"/>
      <c r="C582" s="25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c r="AA582" s="251"/>
      <c r="AB582" s="251"/>
    </row>
    <row r="583" spans="1:28" ht="14.25" customHeight="1">
      <c r="A583" s="251"/>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row>
    <row r="584" spans="1:28" ht="14.25" customHeight="1">
      <c r="A584" s="251"/>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row>
    <row r="585" spans="1:28" ht="14.25" customHeight="1">
      <c r="A585" s="251"/>
      <c r="B585" s="251"/>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row>
    <row r="586" spans="1:28" ht="14.25" customHeight="1">
      <c r="A586" s="251"/>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row>
    <row r="587" spans="1:28" ht="14.25" customHeight="1">
      <c r="A587" s="251"/>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row>
    <row r="588" spans="1:28" ht="14.25" customHeight="1">
      <c r="A588" s="251"/>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row>
    <row r="589" spans="1:28" ht="14.25" customHeight="1">
      <c r="A589" s="251"/>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row>
    <row r="590" spans="1:28" ht="14.25" customHeight="1">
      <c r="A590" s="251"/>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row>
    <row r="591" spans="1:28" ht="14.25" customHeight="1">
      <c r="A591" s="251"/>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row>
    <row r="592" spans="1:28" ht="14.25" customHeight="1">
      <c r="A592" s="251"/>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row>
    <row r="593" spans="1:28" ht="14.25" customHeight="1">
      <c r="A593" s="251"/>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row>
    <row r="594" spans="1:28" ht="14.25" customHeight="1">
      <c r="A594" s="251"/>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row>
    <row r="595" spans="1:28" ht="14.25" customHeight="1">
      <c r="A595" s="251"/>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row>
    <row r="596" spans="1:28" ht="14.25" customHeight="1">
      <c r="A596" s="251"/>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row>
    <row r="597" spans="1:28" ht="14.25" customHeight="1">
      <c r="A597" s="251"/>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row>
    <row r="598" spans="1:28" ht="14.25" customHeight="1">
      <c r="A598" s="251"/>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row>
    <row r="599" spans="1:28" ht="14.25" customHeight="1">
      <c r="A599" s="251"/>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row>
    <row r="600" spans="1:28" ht="14.25" customHeight="1">
      <c r="A600" s="251"/>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row>
    <row r="601" spans="1:28" ht="14.25" customHeight="1">
      <c r="A601" s="251"/>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row>
    <row r="602" spans="1:28" ht="14.25" customHeight="1">
      <c r="A602" s="251"/>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row>
    <row r="603" spans="1:28" ht="14.25" customHeight="1">
      <c r="A603" s="251"/>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row>
    <row r="604" spans="1:28" ht="14.25" customHeight="1">
      <c r="A604" s="251"/>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row>
    <row r="605" spans="1:28" ht="14.25" customHeight="1">
      <c r="A605" s="251"/>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row>
    <row r="606" spans="1:28" ht="14.25" customHeight="1">
      <c r="A606" s="251"/>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row>
    <row r="607" spans="1:28" ht="14.25" customHeight="1">
      <c r="A607" s="251"/>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row>
    <row r="608" spans="1:28" ht="14.25" customHeight="1">
      <c r="A608" s="251"/>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row>
    <row r="609" spans="1:28" ht="14.25" customHeight="1">
      <c r="A609" s="251"/>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row>
    <row r="610" spans="1:28" ht="14.25" customHeight="1">
      <c r="A610" s="251"/>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row>
    <row r="611" spans="1:28" ht="14.25" customHeight="1">
      <c r="A611" s="251"/>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row>
    <row r="612" spans="1:28" ht="14.25" customHeight="1">
      <c r="A612" s="251"/>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row>
    <row r="613" spans="1:28" ht="14.25" customHeight="1">
      <c r="A613" s="251"/>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row>
    <row r="614" spans="1:28" ht="14.25" customHeight="1">
      <c r="A614" s="251"/>
      <c r="B614" s="251"/>
      <c r="C614" s="25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c r="AA614" s="251"/>
      <c r="AB614" s="251"/>
    </row>
    <row r="615" spans="1:28" ht="14.25" customHeight="1">
      <c r="A615" s="251"/>
      <c r="B615" s="251"/>
      <c r="C615" s="25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c r="AA615" s="251"/>
      <c r="AB615" s="251"/>
    </row>
    <row r="616" spans="1:28" ht="14.25" customHeight="1">
      <c r="A616" s="251"/>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row>
    <row r="617" spans="1:28" ht="14.25" customHeight="1">
      <c r="A617" s="251"/>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row>
    <row r="618" spans="1:28" ht="14.25" customHeight="1">
      <c r="A618" s="251"/>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row>
    <row r="619" spans="1:28" ht="14.25" customHeight="1">
      <c r="A619" s="251"/>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row>
    <row r="620" spans="1:28" ht="14.25" customHeight="1">
      <c r="A620" s="251"/>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row>
    <row r="621" spans="1:28" ht="14.25" customHeight="1">
      <c r="A621" s="251"/>
      <c r="B621" s="251"/>
      <c r="C621" s="25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c r="AA621" s="251"/>
      <c r="AB621" s="251"/>
    </row>
    <row r="622" spans="1:28" ht="14.25" customHeight="1">
      <c r="A622" s="251"/>
      <c r="B622" s="251"/>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row>
    <row r="623" spans="1:28" ht="14.25" customHeight="1">
      <c r="A623" s="251"/>
      <c r="B623" s="251"/>
      <c r="C623" s="25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c r="AA623" s="251"/>
      <c r="AB623" s="251"/>
    </row>
    <row r="624" spans="1:28" ht="14.25" customHeight="1">
      <c r="A624" s="251"/>
      <c r="B624" s="251"/>
      <c r="C624" s="25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c r="AA624" s="251"/>
      <c r="AB624" s="251"/>
    </row>
    <row r="625" spans="1:28" ht="14.25" customHeight="1">
      <c r="A625" s="251"/>
      <c r="B625" s="251"/>
      <c r="C625" s="25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c r="AA625" s="251"/>
      <c r="AB625" s="251"/>
    </row>
    <row r="626" spans="1:28" ht="14.25" customHeight="1">
      <c r="A626" s="251"/>
      <c r="B626" s="251"/>
      <c r="C626" s="25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row>
    <row r="627" spans="1:28" ht="14.25" customHeight="1">
      <c r="A627" s="251"/>
      <c r="B627" s="251"/>
      <c r="C627" s="25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c r="AA627" s="251"/>
      <c r="AB627" s="251"/>
    </row>
    <row r="628" spans="1:28" ht="14.25" customHeight="1">
      <c r="A628" s="251"/>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row>
    <row r="629" spans="1:28" ht="14.25" customHeight="1">
      <c r="A629" s="251"/>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row>
    <row r="630" spans="1:28" ht="14.25" customHeight="1">
      <c r="A630" s="251"/>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row>
    <row r="631" spans="1:28" ht="14.25" customHeight="1">
      <c r="A631" s="251"/>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row>
    <row r="632" spans="1:28" ht="14.25" customHeight="1">
      <c r="A632" s="251"/>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row>
    <row r="633" spans="1:28" ht="14.25" customHeight="1">
      <c r="A633" s="251"/>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row>
    <row r="634" spans="1:28" ht="14.25" customHeight="1">
      <c r="A634" s="251"/>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row>
    <row r="635" spans="1:28" ht="14.25" customHeight="1">
      <c r="A635" s="251"/>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row>
    <row r="636" spans="1:28" ht="14.25" customHeight="1">
      <c r="A636" s="251"/>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row>
    <row r="637" spans="1:28" ht="14.25" customHeight="1">
      <c r="A637" s="251"/>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row>
    <row r="638" spans="1:28" ht="14.25" customHeight="1">
      <c r="A638" s="251"/>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row>
    <row r="639" spans="1:28" ht="14.25" customHeight="1">
      <c r="A639" s="251"/>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row>
    <row r="640" spans="1:28" ht="14.25" customHeight="1">
      <c r="A640" s="251"/>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row>
    <row r="641" spans="1:28" ht="14.25" customHeight="1">
      <c r="A641" s="251"/>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row>
    <row r="642" spans="1:28" ht="14.25" customHeight="1">
      <c r="A642" s="251"/>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row>
    <row r="643" spans="1:28" ht="14.25" customHeight="1">
      <c r="A643" s="251"/>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row>
    <row r="644" spans="1:28" ht="14.25" customHeight="1">
      <c r="A644" s="251"/>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row>
    <row r="645" spans="1:28" ht="14.25" customHeight="1">
      <c r="A645" s="251"/>
      <c r="B645" s="251"/>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row>
    <row r="646" spans="1:28" ht="14.25" customHeight="1">
      <c r="A646" s="251"/>
      <c r="B646" s="251"/>
      <c r="C646" s="25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c r="AA646" s="251"/>
      <c r="AB646" s="251"/>
    </row>
    <row r="647" spans="1:28" ht="14.25" customHeight="1">
      <c r="A647" s="251"/>
      <c r="B647" s="251"/>
      <c r="C647" s="25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c r="AA647" s="251"/>
      <c r="AB647" s="251"/>
    </row>
    <row r="648" spans="1:28" ht="14.25" customHeight="1">
      <c r="A648" s="251"/>
      <c r="B648" s="251"/>
      <c r="C648" s="25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row>
    <row r="649" spans="1:28" ht="14.25" customHeight="1">
      <c r="A649" s="251"/>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row>
    <row r="650" spans="1:28" ht="14.25" customHeight="1">
      <c r="A650" s="251"/>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row>
    <row r="651" spans="1:28" ht="14.25" customHeight="1">
      <c r="A651" s="251"/>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row>
    <row r="652" spans="1:28" ht="14.25" customHeight="1">
      <c r="A652" s="251"/>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row>
    <row r="653" spans="1:28" ht="14.25" customHeight="1">
      <c r="A653" s="251"/>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row>
    <row r="654" spans="1:28" ht="14.25" customHeight="1">
      <c r="A654" s="251"/>
      <c r="B654" s="251"/>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row>
    <row r="655" spans="1:28" ht="14.25" customHeight="1">
      <c r="A655" s="251"/>
      <c r="B655" s="251"/>
      <c r="C655" s="25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c r="AA655" s="251"/>
      <c r="AB655" s="251"/>
    </row>
    <row r="656" spans="1:28" ht="14.25" customHeight="1">
      <c r="A656" s="251"/>
      <c r="B656" s="251"/>
      <c r="C656" s="25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row>
    <row r="657" spans="1:28" ht="14.25" customHeight="1">
      <c r="A657" s="251"/>
      <c r="B657" s="251"/>
      <c r="C657" s="25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row>
    <row r="658" spans="1:28" ht="14.25" customHeight="1">
      <c r="A658" s="251"/>
      <c r="B658" s="251"/>
      <c r="C658" s="25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row>
    <row r="659" spans="1:28" ht="14.25" customHeight="1">
      <c r="A659" s="251"/>
      <c r="B659" s="251"/>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row>
    <row r="660" spans="1:28" ht="14.25" customHeight="1">
      <c r="A660" s="251"/>
      <c r="B660" s="251"/>
      <c r="C660" s="25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row>
    <row r="661" spans="1:28" ht="14.25" customHeight="1">
      <c r="A661" s="251"/>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row>
    <row r="662" spans="1:28" ht="14.25" customHeight="1">
      <c r="A662" s="251"/>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row>
    <row r="663" spans="1:28" ht="14.25" customHeight="1">
      <c r="A663" s="251"/>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row>
    <row r="664" spans="1:28" ht="14.25" customHeight="1">
      <c r="A664" s="251"/>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row>
    <row r="665" spans="1:28" ht="14.25" customHeight="1">
      <c r="A665" s="251"/>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row>
    <row r="666" spans="1:28" ht="14.25" customHeight="1">
      <c r="A666" s="251"/>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row>
    <row r="667" spans="1:28" ht="14.25" customHeight="1">
      <c r="A667" s="251"/>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row>
    <row r="668" spans="1:28" ht="14.25" customHeight="1">
      <c r="A668" s="251"/>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row>
    <row r="669" spans="1:28" ht="14.25" customHeight="1">
      <c r="A669" s="251"/>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row>
    <row r="670" spans="1:28" ht="14.25" customHeight="1">
      <c r="A670" s="251"/>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row>
    <row r="671" spans="1:28" ht="14.25" customHeight="1">
      <c r="A671" s="251"/>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row>
    <row r="672" spans="1:28" ht="14.25" customHeight="1">
      <c r="A672" s="251"/>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row>
    <row r="673" spans="1:28" ht="14.25" customHeight="1">
      <c r="A673" s="251"/>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row>
    <row r="674" spans="1:28" ht="14.25" customHeight="1">
      <c r="A674" s="251"/>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row>
    <row r="675" spans="1:28" ht="14.25" customHeight="1">
      <c r="A675" s="251"/>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row>
    <row r="676" spans="1:28" ht="14.25" customHeight="1">
      <c r="A676" s="251"/>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row>
    <row r="677" spans="1:28" ht="14.25" customHeight="1">
      <c r="A677" s="251"/>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row>
    <row r="678" spans="1:28" ht="14.25" customHeight="1">
      <c r="A678" s="251"/>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row>
    <row r="679" spans="1:28" ht="14.25" customHeight="1">
      <c r="A679" s="251"/>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row>
    <row r="680" spans="1:28" ht="14.25" customHeight="1">
      <c r="A680" s="251"/>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row>
    <row r="681" spans="1:28" ht="14.25" customHeight="1">
      <c r="A681" s="251"/>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row>
    <row r="682" spans="1:28" ht="14.25" customHeight="1">
      <c r="A682" s="251"/>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row>
    <row r="683" spans="1:28" ht="14.25" customHeight="1">
      <c r="A683" s="251"/>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row>
    <row r="684" spans="1:28" ht="14.25" customHeight="1">
      <c r="A684" s="251"/>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row>
    <row r="685" spans="1:28" ht="14.25" customHeight="1">
      <c r="A685" s="251"/>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row>
    <row r="686" spans="1:28" ht="14.25" customHeight="1">
      <c r="A686" s="251"/>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row>
    <row r="687" spans="1:28" ht="14.25" customHeight="1">
      <c r="A687" s="251"/>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row>
    <row r="688" spans="1:28" ht="14.25" customHeight="1">
      <c r="A688" s="251"/>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row>
    <row r="689" spans="1:28" ht="14.25" customHeight="1">
      <c r="A689" s="251"/>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row>
    <row r="690" spans="1:28" ht="14.25" customHeight="1">
      <c r="A690" s="251"/>
      <c r="B690" s="251"/>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row>
    <row r="691" spans="1:28" ht="14.25" customHeight="1">
      <c r="A691" s="251"/>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row>
    <row r="692" spans="1:28" ht="14.25" customHeight="1">
      <c r="A692" s="251"/>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row>
    <row r="693" spans="1:28" ht="14.25" customHeight="1">
      <c r="A693" s="251"/>
      <c r="B693" s="251"/>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row>
    <row r="694" spans="1:28" ht="14.25" customHeight="1">
      <c r="A694" s="251"/>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row>
    <row r="695" spans="1:28" ht="14.25" customHeight="1">
      <c r="A695" s="251"/>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row>
    <row r="696" spans="1:28" ht="14.25" customHeight="1">
      <c r="A696" s="251"/>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row>
    <row r="697" spans="1:28" ht="14.25" customHeight="1">
      <c r="A697" s="251"/>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row>
    <row r="698" spans="1:28" ht="14.25" customHeight="1">
      <c r="A698" s="251"/>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row>
    <row r="699" spans="1:28" ht="14.25" customHeight="1">
      <c r="A699" s="251"/>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row>
    <row r="700" spans="1:28" ht="14.25" customHeight="1">
      <c r="A700" s="251"/>
      <c r="B700" s="251"/>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c r="AA700" s="251"/>
      <c r="AB700" s="251"/>
    </row>
    <row r="701" spans="1:28" ht="14.25" customHeight="1">
      <c r="A701" s="251"/>
      <c r="B701" s="251"/>
      <c r="C701" s="25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c r="AA701" s="251"/>
      <c r="AB701" s="251"/>
    </row>
    <row r="702" spans="1:28" ht="14.25" customHeight="1">
      <c r="A702" s="251"/>
      <c r="B702" s="251"/>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row>
    <row r="703" spans="1:28" ht="14.25" customHeight="1">
      <c r="A703" s="251"/>
      <c r="B703" s="251"/>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row>
    <row r="704" spans="1:28" ht="14.25" customHeight="1">
      <c r="A704" s="251"/>
      <c r="B704" s="251"/>
      <c r="C704" s="25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c r="AA704" s="251"/>
      <c r="AB704" s="251"/>
    </row>
    <row r="705" spans="1:28" ht="14.25" customHeight="1">
      <c r="A705" s="251"/>
      <c r="B705" s="251"/>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row>
    <row r="706" spans="1:28" ht="14.25" customHeight="1">
      <c r="A706" s="251"/>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row>
    <row r="707" spans="1:28" ht="14.25" customHeight="1">
      <c r="A707" s="251"/>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row>
    <row r="708" spans="1:28" ht="14.25" customHeight="1">
      <c r="A708" s="251"/>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row>
    <row r="709" spans="1:28" ht="14.25" customHeight="1">
      <c r="A709" s="251"/>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row>
    <row r="710" spans="1:28" ht="14.25" customHeight="1">
      <c r="A710" s="251"/>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row>
    <row r="711" spans="1:28" ht="14.25" customHeight="1">
      <c r="A711" s="251"/>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row>
    <row r="712" spans="1:28" ht="14.25" customHeight="1">
      <c r="A712" s="251"/>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row>
    <row r="713" spans="1:28" ht="14.25" customHeight="1">
      <c r="A713" s="251"/>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row>
    <row r="714" spans="1:28" ht="14.25" customHeight="1">
      <c r="A714" s="251"/>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row>
    <row r="715" spans="1:28" ht="14.25" customHeight="1">
      <c r="A715" s="251"/>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row>
    <row r="716" spans="1:28" ht="14.25" customHeight="1">
      <c r="A716" s="251"/>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row>
    <row r="717" spans="1:28" ht="14.25" customHeight="1">
      <c r="A717" s="251"/>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row>
    <row r="718" spans="1:28" ht="14.25" customHeight="1">
      <c r="A718" s="251"/>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row>
    <row r="719" spans="1:28" ht="14.25" customHeight="1">
      <c r="A719" s="251"/>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row>
    <row r="720" spans="1:28" ht="14.25" customHeight="1">
      <c r="A720" s="251"/>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row>
    <row r="721" spans="1:28" ht="14.25" customHeight="1">
      <c r="A721" s="251"/>
      <c r="B721" s="251"/>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row>
    <row r="722" spans="1:28" ht="14.25" customHeight="1">
      <c r="A722" s="251"/>
      <c r="B722" s="251"/>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row>
    <row r="723" spans="1:28" ht="14.25" customHeight="1">
      <c r="A723" s="251"/>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row>
    <row r="724" spans="1:28" ht="14.25" customHeight="1">
      <c r="A724" s="251"/>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row>
    <row r="725" spans="1:28" ht="14.25" customHeight="1">
      <c r="A725" s="251"/>
      <c r="B725" s="251"/>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row>
    <row r="726" spans="1:28" ht="14.25" customHeight="1">
      <c r="A726" s="251"/>
      <c r="B726" s="251"/>
      <c r="C726" s="25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c r="AA726" s="251"/>
      <c r="AB726" s="251"/>
    </row>
    <row r="727" spans="1:28" ht="14.25" customHeight="1">
      <c r="A727" s="251"/>
      <c r="B727" s="251"/>
      <c r="C727" s="25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c r="AA727" s="251"/>
      <c r="AB727" s="251"/>
    </row>
    <row r="728" spans="1:28" ht="14.25" customHeight="1">
      <c r="A728" s="251"/>
      <c r="B728" s="251"/>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row>
    <row r="729" spans="1:28" ht="14.25" customHeight="1">
      <c r="A729" s="251"/>
      <c r="B729" s="251"/>
      <c r="C729" s="25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c r="AA729" s="251"/>
      <c r="AB729" s="251"/>
    </row>
    <row r="730" spans="1:28" ht="14.25" customHeight="1">
      <c r="A730" s="251"/>
      <c r="B730" s="251"/>
      <c r="C730" s="25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c r="AA730" s="251"/>
      <c r="AB730" s="251"/>
    </row>
    <row r="731" spans="1:28" ht="14.25" customHeight="1">
      <c r="A731" s="251"/>
      <c r="B731" s="251"/>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row>
    <row r="732" spans="1:28" ht="14.25" customHeight="1">
      <c r="A732" s="251"/>
      <c r="B732" s="251"/>
      <c r="C732" s="25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c r="AA732" s="251"/>
      <c r="AB732" s="251"/>
    </row>
    <row r="733" spans="1:28" ht="14.25" customHeight="1">
      <c r="A733" s="251"/>
      <c r="B733" s="251"/>
      <c r="C733" s="25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c r="AA733" s="251"/>
      <c r="AB733" s="251"/>
    </row>
    <row r="734" spans="1:28" ht="14.25" customHeight="1">
      <c r="A734" s="251"/>
      <c r="B734" s="251"/>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row>
    <row r="735" spans="1:28" ht="14.25" customHeight="1">
      <c r="A735" s="251"/>
      <c r="B735" s="251"/>
      <c r="C735" s="25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row>
    <row r="736" spans="1:28" ht="14.25" customHeight="1">
      <c r="A736" s="251"/>
      <c r="B736" s="251"/>
      <c r="C736" s="25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c r="AA736" s="251"/>
      <c r="AB736" s="251"/>
    </row>
    <row r="737" spans="1:28" ht="14.25" customHeight="1">
      <c r="A737" s="251"/>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row>
    <row r="738" spans="1:28" ht="14.25" customHeight="1">
      <c r="A738" s="251"/>
      <c r="B738" s="251"/>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row>
    <row r="739" spans="1:28" ht="14.25" customHeight="1">
      <c r="A739" s="251"/>
      <c r="B739" s="251"/>
      <c r="C739" s="25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c r="AA739" s="251"/>
      <c r="AB739" s="251"/>
    </row>
    <row r="740" spans="1:28" ht="14.25" customHeight="1">
      <c r="A740" s="251"/>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row>
    <row r="741" spans="1:28" ht="14.25" customHeight="1">
      <c r="A741" s="251"/>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row>
    <row r="742" spans="1:28" ht="14.25" customHeight="1">
      <c r="A742" s="251"/>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row>
    <row r="743" spans="1:28" ht="14.25" customHeight="1">
      <c r="A743" s="251"/>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row>
    <row r="744" spans="1:28" ht="14.25" customHeight="1">
      <c r="A744" s="251"/>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row>
    <row r="745" spans="1:28" ht="14.25" customHeight="1">
      <c r="A745" s="251"/>
      <c r="B745" s="251"/>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row>
    <row r="746" spans="1:28" ht="14.25" customHeight="1">
      <c r="A746" s="251"/>
      <c r="B746" s="251"/>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row>
    <row r="747" spans="1:28" ht="14.25" customHeight="1">
      <c r="A747" s="251"/>
      <c r="B747" s="251"/>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row>
    <row r="748" spans="1:28" ht="14.25" customHeight="1">
      <c r="A748" s="251"/>
      <c r="B748" s="251"/>
      <c r="C748" s="25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c r="AA748" s="251"/>
      <c r="AB748" s="251"/>
    </row>
    <row r="749" spans="1:28" ht="14.25" customHeight="1">
      <c r="A749" s="251"/>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row>
    <row r="750" spans="1:28" ht="14.25" customHeight="1">
      <c r="A750" s="251"/>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row>
    <row r="751" spans="1:28" ht="14.25" customHeight="1">
      <c r="A751" s="251"/>
      <c r="B751" s="251"/>
      <c r="C751" s="25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c r="AA751" s="251"/>
      <c r="AB751" s="251"/>
    </row>
    <row r="752" spans="1:28" ht="14.25" customHeight="1">
      <c r="A752" s="251"/>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row>
    <row r="753" spans="1:28" ht="14.25" customHeight="1">
      <c r="A753" s="251"/>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row>
    <row r="754" spans="1:28" ht="14.25" customHeight="1">
      <c r="A754" s="251"/>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row>
    <row r="755" spans="1:28" ht="14.25" customHeight="1">
      <c r="A755" s="251"/>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row>
    <row r="756" spans="1:28" ht="14.25" customHeight="1">
      <c r="A756" s="251"/>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row>
    <row r="757" spans="1:28" ht="14.25" customHeight="1">
      <c r="A757" s="251"/>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row>
    <row r="758" spans="1:28" ht="14.25" customHeight="1">
      <c r="A758" s="251"/>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row>
    <row r="759" spans="1:28" ht="14.25" customHeight="1">
      <c r="A759" s="251"/>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row>
    <row r="760" spans="1:28" ht="14.25" customHeight="1">
      <c r="A760" s="251"/>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row>
    <row r="761" spans="1:28" ht="14.25" customHeight="1">
      <c r="A761" s="251"/>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row>
    <row r="762" spans="1:28" ht="14.25" customHeight="1">
      <c r="A762" s="251"/>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row>
    <row r="763" spans="1:28" ht="14.25" customHeight="1">
      <c r="A763" s="251"/>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row>
    <row r="764" spans="1:28" ht="14.25" customHeight="1">
      <c r="A764" s="251"/>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row>
    <row r="765" spans="1:28" ht="14.25" customHeight="1">
      <c r="A765" s="251"/>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row>
    <row r="766" spans="1:28" ht="14.25" customHeight="1">
      <c r="A766" s="251"/>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row>
    <row r="767" spans="1:28" ht="14.25" customHeight="1">
      <c r="A767" s="251"/>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row>
    <row r="768" spans="1:28" ht="14.25" customHeight="1">
      <c r="A768" s="251"/>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row>
    <row r="769" spans="1:28" ht="14.25" customHeight="1">
      <c r="A769" s="251"/>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row>
    <row r="770" spans="1:28" ht="14.25" customHeight="1">
      <c r="A770" s="251"/>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row>
    <row r="771" spans="1:28" ht="14.25" customHeight="1">
      <c r="A771" s="251"/>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row>
    <row r="772" spans="1:28" ht="14.25" customHeight="1">
      <c r="A772" s="251"/>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row>
    <row r="773" spans="1:28" ht="14.25" customHeight="1">
      <c r="A773" s="251"/>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row>
    <row r="774" spans="1:28" ht="14.25" customHeight="1">
      <c r="A774" s="251"/>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row>
    <row r="775" spans="1:28" ht="14.25" customHeight="1">
      <c r="A775" s="251"/>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row>
    <row r="776" spans="1:28" ht="14.25" customHeight="1">
      <c r="A776" s="251"/>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row>
    <row r="777" spans="1:28" ht="14.25" customHeight="1">
      <c r="A777" s="251"/>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row>
    <row r="778" spans="1:28" ht="14.25" customHeight="1">
      <c r="A778" s="251"/>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row>
    <row r="779" spans="1:28" ht="14.25" customHeight="1">
      <c r="A779" s="251"/>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row>
    <row r="780" spans="1:28" ht="14.25" customHeight="1">
      <c r="A780" s="251"/>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row>
    <row r="781" spans="1:28" ht="14.25" customHeight="1">
      <c r="A781" s="251"/>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row>
    <row r="782" spans="1:28" ht="14.25" customHeight="1">
      <c r="A782" s="251"/>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row>
    <row r="783" spans="1:28" ht="14.25" customHeight="1">
      <c r="A783" s="251"/>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row>
    <row r="784" spans="1:28" ht="14.25" customHeight="1">
      <c r="A784" s="251"/>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row>
    <row r="785" spans="1:28" ht="14.25" customHeight="1">
      <c r="A785" s="251"/>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row>
    <row r="786" spans="1:28" ht="14.25" customHeight="1">
      <c r="A786" s="251"/>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row>
    <row r="787" spans="1:28" ht="14.25" customHeight="1">
      <c r="A787" s="251"/>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row>
    <row r="788" spans="1:28" ht="14.25" customHeight="1">
      <c r="A788" s="251"/>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row>
    <row r="789" spans="1:28" ht="14.25" customHeight="1">
      <c r="A789" s="251"/>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row>
    <row r="790" spans="1:28" ht="14.25" customHeight="1">
      <c r="A790" s="251"/>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row>
    <row r="791" spans="1:28" ht="14.25" customHeight="1">
      <c r="A791" s="251"/>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row>
    <row r="792" spans="1:28" ht="14.25" customHeight="1">
      <c r="A792" s="251"/>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row>
    <row r="793" spans="1:28" ht="14.25" customHeight="1">
      <c r="A793" s="251"/>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row>
    <row r="794" spans="1:28" ht="14.25" customHeight="1">
      <c r="A794" s="251"/>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row>
    <row r="795" spans="1:28" ht="14.25" customHeight="1">
      <c r="A795" s="251"/>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row>
    <row r="796" spans="1:28" ht="14.25" customHeight="1">
      <c r="A796" s="251"/>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row>
    <row r="797" spans="1:28" ht="14.25" customHeight="1">
      <c r="A797" s="251"/>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row>
    <row r="798" spans="1:28" ht="14.25" customHeight="1">
      <c r="A798" s="251"/>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row>
    <row r="799" spans="1:28" ht="14.25" customHeight="1">
      <c r="A799" s="251"/>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row>
    <row r="800" spans="1:28" ht="14.25" customHeight="1">
      <c r="A800" s="251"/>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row>
    <row r="801" spans="1:28" ht="14.25" customHeight="1">
      <c r="A801" s="251"/>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row>
    <row r="802" spans="1:28" ht="14.25" customHeight="1">
      <c r="A802" s="251"/>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row>
    <row r="803" spans="1:28" ht="14.25" customHeight="1">
      <c r="A803" s="251"/>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row>
    <row r="804" spans="1:28" ht="14.25" customHeight="1">
      <c r="A804" s="251"/>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row>
    <row r="805" spans="1:28" ht="14.25" customHeight="1">
      <c r="A805" s="251"/>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row>
    <row r="806" spans="1:28" ht="14.25" customHeight="1">
      <c r="A806" s="251"/>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row>
    <row r="807" spans="1:28" ht="14.25" customHeight="1">
      <c r="A807" s="251"/>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row>
    <row r="808" spans="1:28" ht="14.25" customHeight="1">
      <c r="A808" s="251"/>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row>
    <row r="809" spans="1:28" ht="14.25" customHeight="1">
      <c r="A809" s="251"/>
      <c r="B809" s="251"/>
      <c r="C809" s="25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c r="AA809" s="251"/>
      <c r="AB809" s="251"/>
    </row>
    <row r="810" spans="1:28" ht="14.25" customHeight="1">
      <c r="A810" s="251"/>
      <c r="B810" s="251"/>
      <c r="C810" s="25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c r="AA810" s="251"/>
      <c r="AB810" s="251"/>
    </row>
    <row r="811" spans="1:28" ht="14.25" customHeight="1">
      <c r="A811" s="251"/>
      <c r="B811" s="251"/>
      <c r="C811" s="25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c r="AA811" s="251"/>
      <c r="AB811" s="251"/>
    </row>
    <row r="812" spans="1:28" ht="14.25" customHeight="1">
      <c r="A812" s="251"/>
      <c r="B812" s="251"/>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row>
    <row r="813" spans="1:28" ht="14.25" customHeight="1">
      <c r="A813" s="251"/>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row>
    <row r="814" spans="1:28" ht="14.25" customHeight="1">
      <c r="A814" s="251"/>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row>
    <row r="815" spans="1:28" ht="14.25" customHeight="1">
      <c r="A815" s="251"/>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row>
    <row r="816" spans="1:28" ht="14.25" customHeight="1">
      <c r="A816" s="251"/>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row>
    <row r="817" spans="1:28" ht="14.25" customHeight="1">
      <c r="A817" s="251"/>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row>
    <row r="818" spans="1:28" ht="14.25" customHeight="1">
      <c r="A818" s="251"/>
      <c r="B818" s="251"/>
      <c r="C818" s="25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c r="AA818" s="251"/>
      <c r="AB818" s="251"/>
    </row>
    <row r="819" spans="1:28" ht="14.25" customHeight="1">
      <c r="A819" s="251"/>
      <c r="B819" s="251"/>
      <c r="C819" s="25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row>
    <row r="820" spans="1:28" ht="14.25" customHeight="1">
      <c r="A820" s="251"/>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row>
    <row r="821" spans="1:28" ht="14.25" customHeight="1">
      <c r="A821" s="251"/>
      <c r="B821" s="251"/>
      <c r="C821" s="25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c r="AA821" s="251"/>
      <c r="AB821" s="251"/>
    </row>
    <row r="822" spans="1:28" ht="14.25" customHeight="1">
      <c r="A822" s="251"/>
      <c r="B822" s="251"/>
      <c r="C822" s="25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row>
    <row r="823" spans="1:28" ht="14.25" customHeight="1">
      <c r="A823" s="251"/>
      <c r="B823" s="251"/>
      <c r="C823" s="25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c r="AA823" s="251"/>
      <c r="AB823" s="251"/>
    </row>
    <row r="824" spans="1:28" ht="14.25" customHeight="1">
      <c r="A824" s="251"/>
      <c r="B824" s="251"/>
      <c r="C824" s="25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c r="AA824" s="251"/>
      <c r="AB824" s="251"/>
    </row>
    <row r="825" spans="1:28" ht="14.25" customHeight="1">
      <c r="A825" s="251"/>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row>
    <row r="826" spans="1:28" ht="14.25" customHeight="1">
      <c r="A826" s="251"/>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row>
    <row r="827" spans="1:28" ht="14.25" customHeight="1">
      <c r="A827" s="251"/>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row>
    <row r="828" spans="1:28" ht="14.25" customHeight="1">
      <c r="A828" s="251"/>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row>
    <row r="829" spans="1:28" ht="14.25" customHeight="1">
      <c r="A829" s="251"/>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row>
    <row r="830" spans="1:28" ht="14.25" customHeight="1">
      <c r="A830" s="251"/>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row>
    <row r="831" spans="1:28" ht="14.25" customHeight="1">
      <c r="A831" s="251"/>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row>
    <row r="832" spans="1:28" ht="14.25" customHeight="1">
      <c r="A832" s="251"/>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row>
    <row r="833" spans="1:28" ht="14.25" customHeight="1">
      <c r="A833" s="251"/>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row>
    <row r="834" spans="1:28" ht="14.25" customHeight="1">
      <c r="A834" s="251"/>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row>
    <row r="835" spans="1:28" ht="14.25" customHeight="1">
      <c r="A835" s="251"/>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row>
    <row r="836" spans="1:28" ht="14.25" customHeight="1">
      <c r="A836" s="251"/>
      <c r="B836" s="251"/>
      <c r="C836" s="25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row>
    <row r="837" spans="1:28" ht="14.25" customHeight="1">
      <c r="A837" s="251"/>
      <c r="B837" s="251"/>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row>
    <row r="838" spans="1:28" ht="14.25" customHeight="1">
      <c r="A838" s="251"/>
      <c r="B838" s="251"/>
      <c r="C838" s="25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row>
    <row r="839" spans="1:28" ht="14.25" customHeight="1">
      <c r="A839" s="251"/>
      <c r="B839" s="251"/>
      <c r="C839" s="25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row>
    <row r="840" spans="1:28" ht="14.25" customHeight="1">
      <c r="A840" s="251"/>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row>
    <row r="841" spans="1:28" ht="14.25" customHeight="1">
      <c r="A841" s="251"/>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row>
    <row r="842" spans="1:28" ht="14.25" customHeight="1">
      <c r="A842" s="251"/>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row>
    <row r="843" spans="1:28" ht="14.25" customHeight="1">
      <c r="A843" s="251"/>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row>
    <row r="844" spans="1:28" ht="14.25" customHeight="1">
      <c r="A844" s="251"/>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row>
    <row r="845" spans="1:28" ht="14.25" customHeight="1">
      <c r="A845" s="251"/>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row>
    <row r="846" spans="1:28" ht="14.25" customHeight="1">
      <c r="A846" s="251"/>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row>
    <row r="847" spans="1:28" ht="14.25" customHeight="1">
      <c r="A847" s="251"/>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row>
    <row r="848" spans="1:28" ht="14.25" customHeight="1">
      <c r="A848" s="251"/>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row>
    <row r="849" spans="1:28" ht="14.25" customHeight="1">
      <c r="A849" s="251"/>
      <c r="B849" s="251"/>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row>
    <row r="850" spans="1:28" ht="14.25" customHeight="1">
      <c r="A850" s="251"/>
      <c r="B850" s="251"/>
      <c r="C850" s="25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row>
    <row r="851" spans="1:28" ht="14.25" customHeight="1">
      <c r="A851" s="251"/>
      <c r="B851" s="251"/>
      <c r="C851" s="25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row>
    <row r="852" spans="1:28" ht="14.25" customHeight="1">
      <c r="A852" s="251"/>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row>
    <row r="853" spans="1:28" ht="14.25" customHeight="1">
      <c r="A853" s="251"/>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row>
    <row r="854" spans="1:28" ht="14.25" customHeight="1">
      <c r="A854" s="251"/>
      <c r="B854" s="251"/>
      <c r="C854" s="25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row>
    <row r="855" spans="1:28" ht="14.25" customHeight="1">
      <c r="A855" s="251"/>
      <c r="B855" s="251"/>
      <c r="C855" s="25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c r="AA855" s="251"/>
      <c r="AB855" s="251"/>
    </row>
    <row r="856" spans="1:28" ht="14.25" customHeight="1">
      <c r="A856" s="251"/>
      <c r="B856" s="25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row>
    <row r="857" spans="1:28" ht="14.25" customHeight="1">
      <c r="A857" s="251"/>
      <c r="B857" s="251"/>
      <c r="C857" s="25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row>
    <row r="858" spans="1:28" ht="14.25" customHeight="1">
      <c r="A858" s="251"/>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row>
    <row r="859" spans="1:28" ht="14.25" customHeight="1">
      <c r="A859" s="251"/>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row>
    <row r="860" spans="1:28" ht="14.25" customHeight="1">
      <c r="A860" s="251"/>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row>
    <row r="861" spans="1:28" ht="14.25" customHeight="1">
      <c r="A861" s="251"/>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row>
    <row r="862" spans="1:28" ht="14.25" customHeight="1">
      <c r="A862" s="251"/>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row>
    <row r="863" spans="1:28" ht="14.25" customHeight="1">
      <c r="A863" s="251"/>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row>
    <row r="864" spans="1:28" ht="14.25" customHeight="1">
      <c r="A864" s="251"/>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row>
    <row r="865" spans="1:28" ht="14.25" customHeight="1">
      <c r="A865" s="251"/>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row>
    <row r="866" spans="1:28" ht="14.25" customHeight="1">
      <c r="A866" s="251"/>
      <c r="B866" s="251"/>
      <c r="C866" s="25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c r="AA866" s="251"/>
      <c r="AB866" s="251"/>
    </row>
    <row r="867" spans="1:28" ht="14.25" customHeight="1">
      <c r="A867" s="251"/>
      <c r="B867" s="251"/>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row>
    <row r="868" spans="1:28" ht="14.25" customHeight="1">
      <c r="A868" s="251"/>
      <c r="B868" s="251"/>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row>
    <row r="869" spans="1:28" ht="14.25" customHeight="1">
      <c r="A869" s="251"/>
      <c r="B869" s="251"/>
      <c r="C869" s="25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c r="AA869" s="251"/>
      <c r="AB869" s="251"/>
    </row>
    <row r="870" spans="1:28" ht="14.25" customHeight="1">
      <c r="A870" s="251"/>
      <c r="B870" s="251"/>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row>
    <row r="871" spans="1:28" ht="14.25" customHeight="1">
      <c r="A871" s="251"/>
      <c r="B871" s="251"/>
      <c r="C871" s="25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row>
    <row r="872" spans="1:28" ht="14.25" customHeight="1">
      <c r="A872" s="251"/>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row>
    <row r="873" spans="1:28" ht="14.25" customHeight="1">
      <c r="A873" s="251"/>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row>
    <row r="874" spans="1:28" ht="14.25" customHeight="1">
      <c r="A874" s="251"/>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row>
    <row r="875" spans="1:28" ht="14.25" customHeight="1">
      <c r="A875" s="251"/>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row>
    <row r="876" spans="1:28" ht="14.25" customHeight="1">
      <c r="A876" s="251"/>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row>
    <row r="877" spans="1:28" ht="14.25" customHeight="1">
      <c r="A877" s="251"/>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row>
    <row r="878" spans="1:28" ht="14.25" customHeight="1">
      <c r="A878" s="251"/>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row>
    <row r="879" spans="1:28" ht="14.25" customHeight="1">
      <c r="A879" s="251"/>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row>
    <row r="880" spans="1:28" ht="14.25" customHeight="1">
      <c r="A880" s="251"/>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row>
    <row r="881" spans="1:28" ht="14.25" customHeight="1">
      <c r="A881" s="251"/>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row>
    <row r="882" spans="1:28" ht="14.25" customHeight="1">
      <c r="A882" s="251"/>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row>
    <row r="883" spans="1:28" ht="14.25" customHeight="1">
      <c r="A883" s="251"/>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row>
    <row r="884" spans="1:28" ht="14.25" customHeight="1">
      <c r="A884" s="251"/>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row>
    <row r="885" spans="1:28" ht="14.25" customHeight="1">
      <c r="A885" s="251"/>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row>
    <row r="886" spans="1:28" ht="14.25" customHeight="1">
      <c r="A886" s="251"/>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row>
    <row r="887" spans="1:28" ht="14.25" customHeight="1">
      <c r="A887" s="251"/>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row>
    <row r="888" spans="1:28" ht="14.25" customHeight="1">
      <c r="A888" s="251"/>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row>
    <row r="889" spans="1:28" ht="14.25" customHeight="1">
      <c r="A889" s="251"/>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row>
    <row r="890" spans="1:28" ht="14.25" customHeight="1">
      <c r="A890" s="251"/>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row>
    <row r="891" spans="1:28" ht="14.25" customHeight="1">
      <c r="A891" s="251"/>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row>
    <row r="892" spans="1:28" ht="14.25" customHeight="1">
      <c r="A892" s="251"/>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row>
    <row r="893" spans="1:28" ht="14.25" customHeight="1">
      <c r="A893" s="251"/>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row>
    <row r="894" spans="1:28" ht="14.25" customHeight="1">
      <c r="A894" s="251"/>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row>
    <row r="895" spans="1:28" ht="14.25" customHeight="1">
      <c r="A895" s="251"/>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row>
    <row r="896" spans="1:28" ht="14.25" customHeight="1">
      <c r="A896" s="251"/>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row>
    <row r="897" spans="1:28" ht="14.25" customHeight="1">
      <c r="A897" s="251"/>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row>
    <row r="898" spans="1:28" ht="14.25" customHeight="1">
      <c r="A898" s="251"/>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row>
    <row r="899" spans="1:28" ht="14.25" customHeight="1">
      <c r="A899" s="251"/>
      <c r="B899" s="251"/>
      <c r="C899" s="25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c r="AA899" s="251"/>
      <c r="AB899" s="251"/>
    </row>
    <row r="900" spans="1:28" ht="14.25" customHeight="1">
      <c r="A900" s="251"/>
      <c r="B900" s="251"/>
      <c r="C900" s="25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c r="AA900" s="251"/>
      <c r="AB900" s="251"/>
    </row>
    <row r="901" spans="1:28" ht="14.25" customHeight="1">
      <c r="A901" s="251"/>
      <c r="B901" s="251"/>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row>
    <row r="902" spans="1:28" ht="14.25" customHeight="1">
      <c r="A902" s="251"/>
      <c r="B902" s="251"/>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row>
    <row r="903" spans="1:28" ht="14.25" customHeight="1">
      <c r="A903" s="251"/>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row>
    <row r="904" spans="1:28" ht="14.25" customHeight="1">
      <c r="A904" s="251"/>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row>
    <row r="905" spans="1:28" ht="14.25" customHeight="1">
      <c r="A905" s="251"/>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row>
    <row r="906" spans="1:28" ht="14.25" customHeight="1">
      <c r="A906" s="251"/>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row>
    <row r="907" spans="1:28" ht="14.25" customHeight="1">
      <c r="A907" s="251"/>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row>
    <row r="908" spans="1:28" ht="14.25" customHeight="1">
      <c r="A908" s="251"/>
      <c r="B908" s="251"/>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row>
    <row r="909" spans="1:28" ht="14.25" customHeight="1">
      <c r="A909" s="251"/>
      <c r="B909" s="251"/>
      <c r="C909" s="25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c r="AA909" s="251"/>
      <c r="AB909" s="251"/>
    </row>
    <row r="910" spans="1:28" ht="14.25" customHeight="1">
      <c r="A910" s="251"/>
      <c r="B910" s="251"/>
      <c r="C910" s="25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c r="AA910" s="251"/>
      <c r="AB910" s="251"/>
    </row>
    <row r="911" spans="1:28" ht="14.25" customHeight="1">
      <c r="A911" s="251"/>
      <c r="B911" s="251"/>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row>
    <row r="912" spans="1:28" ht="14.25" customHeight="1">
      <c r="A912" s="251"/>
      <c r="B912" s="251"/>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row>
    <row r="913" spans="1:28" ht="14.25" customHeight="1">
      <c r="A913" s="251"/>
      <c r="B913" s="251"/>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row>
    <row r="914" spans="1:28" ht="14.25" customHeight="1">
      <c r="A914" s="251"/>
      <c r="B914" s="251"/>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row>
    <row r="915" spans="1:28" ht="14.25" customHeight="1">
      <c r="A915" s="251"/>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row>
    <row r="916" spans="1:28" ht="14.25" customHeight="1">
      <c r="A916" s="251"/>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row>
    <row r="917" spans="1:28" ht="14.25" customHeight="1">
      <c r="A917" s="251"/>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row>
    <row r="918" spans="1:28" ht="14.25" customHeight="1">
      <c r="A918" s="251"/>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row>
    <row r="919" spans="1:28" ht="14.25" customHeight="1">
      <c r="A919" s="251"/>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row>
    <row r="920" spans="1:28" ht="14.25" customHeight="1">
      <c r="A920" s="251"/>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row>
    <row r="921" spans="1:28" ht="14.25" customHeight="1">
      <c r="A921" s="251"/>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row>
    <row r="922" spans="1:28" ht="14.25" customHeight="1">
      <c r="A922" s="251"/>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row>
    <row r="923" spans="1:28" ht="14.25" customHeight="1">
      <c r="A923" s="251"/>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row>
    <row r="924" spans="1:28" ht="14.25" customHeight="1">
      <c r="A924" s="251"/>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row>
    <row r="925" spans="1:28" ht="14.25" customHeight="1">
      <c r="A925" s="251"/>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row>
    <row r="926" spans="1:28" ht="14.25" customHeight="1">
      <c r="A926" s="251"/>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row>
    <row r="927" spans="1:28" ht="14.25" customHeight="1">
      <c r="A927" s="251"/>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row>
    <row r="928" spans="1:28" ht="14.25" customHeight="1">
      <c r="A928" s="251"/>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row>
    <row r="929" spans="1:28" ht="14.25" customHeight="1">
      <c r="A929" s="251"/>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row>
    <row r="930" spans="1:28" ht="14.25" customHeight="1">
      <c r="A930" s="251"/>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row>
    <row r="931" spans="1:28" ht="14.25" customHeight="1">
      <c r="A931" s="251"/>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row>
    <row r="932" spans="1:28" ht="14.25" customHeight="1">
      <c r="A932" s="251"/>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row>
    <row r="933" spans="1:28" ht="14.25" customHeight="1">
      <c r="A933" s="251"/>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row>
    <row r="934" spans="1:28" ht="14.25" customHeight="1">
      <c r="A934" s="251"/>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row>
    <row r="935" spans="1:28" ht="14.25" customHeight="1">
      <c r="A935" s="251"/>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row>
    <row r="936" spans="1:28" ht="14.25" customHeight="1">
      <c r="A936" s="251"/>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row>
    <row r="937" spans="1:28" ht="14.25" customHeight="1">
      <c r="A937" s="251"/>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row>
    <row r="938" spans="1:28" ht="14.25" customHeight="1">
      <c r="A938" s="251"/>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row>
    <row r="939" spans="1:28" ht="14.25" customHeight="1">
      <c r="A939" s="251"/>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row>
    <row r="940" spans="1:28" ht="14.25" customHeight="1">
      <c r="A940" s="251"/>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row>
    <row r="941" spans="1:28" ht="14.25" customHeight="1">
      <c r="A941" s="251"/>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row>
    <row r="942" spans="1:28" ht="14.25" customHeight="1">
      <c r="A942" s="251"/>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row>
    <row r="943" spans="1:28" ht="14.25" customHeight="1">
      <c r="A943" s="251"/>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row>
    <row r="944" spans="1:28" ht="14.25" customHeight="1">
      <c r="A944" s="251"/>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row>
    <row r="945" spans="1:28" ht="14.25" customHeight="1">
      <c r="A945" s="251"/>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row>
    <row r="946" spans="1:28" ht="14.25" customHeight="1">
      <c r="A946" s="251"/>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row>
    <row r="947" spans="1:28" ht="14.25" customHeight="1">
      <c r="A947" s="251"/>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row>
    <row r="948" spans="1:28" ht="14.25" customHeight="1">
      <c r="A948" s="251"/>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row>
    <row r="949" spans="1:28" ht="14.25" customHeight="1">
      <c r="A949" s="251"/>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row>
    <row r="950" spans="1:28" ht="14.25" customHeight="1">
      <c r="A950" s="251"/>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row>
    <row r="951" spans="1:28" ht="14.25" customHeight="1">
      <c r="A951" s="251"/>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row>
    <row r="952" spans="1:28" ht="14.25" customHeight="1">
      <c r="A952" s="251"/>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row>
    <row r="953" spans="1:28" ht="14.25" customHeight="1">
      <c r="A953" s="251"/>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row>
    <row r="954" spans="1:28" ht="14.25" customHeight="1">
      <c r="A954" s="251"/>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row>
    <row r="955" spans="1:28" ht="14.25" customHeight="1">
      <c r="A955" s="251"/>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row>
    <row r="956" spans="1:28" ht="14.25" customHeight="1">
      <c r="A956" s="251"/>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row>
    <row r="957" spans="1:28" ht="14.25" customHeight="1">
      <c r="A957" s="251"/>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row>
    <row r="958" spans="1:28" ht="14.25" customHeight="1">
      <c r="A958" s="251"/>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row>
    <row r="959" spans="1:28" ht="14.25" customHeight="1">
      <c r="A959" s="251"/>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row>
    <row r="960" spans="1:28" ht="14.25" customHeight="1">
      <c r="A960" s="251"/>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row>
    <row r="961" spans="1:28" ht="14.25" customHeight="1">
      <c r="A961" s="251"/>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row>
    <row r="962" spans="1:28" ht="14.25" customHeight="1">
      <c r="A962" s="251"/>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row>
    <row r="963" spans="1:28" ht="14.25" customHeight="1">
      <c r="A963" s="251"/>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row>
    <row r="964" spans="1:28" ht="14.25" customHeight="1">
      <c r="A964" s="251"/>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row>
    <row r="965" spans="1:28" ht="14.25" customHeight="1">
      <c r="A965" s="251"/>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row>
    <row r="966" spans="1:28" ht="14.25" customHeight="1">
      <c r="A966" s="251"/>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row>
    <row r="967" spans="1:28" ht="14.25" customHeight="1">
      <c r="A967" s="251"/>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row>
    <row r="968" spans="1:28" ht="14.25" customHeight="1">
      <c r="A968" s="251"/>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row>
    <row r="969" spans="1:28" ht="14.25" customHeight="1">
      <c r="A969" s="251"/>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row>
    <row r="970" spans="1:28" ht="14.25" customHeight="1">
      <c r="A970" s="251"/>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row>
    <row r="971" spans="1:28" ht="14.25" customHeight="1">
      <c r="A971" s="251"/>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row>
    <row r="972" spans="1:28" ht="14.25" customHeight="1">
      <c r="A972" s="251"/>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row>
    <row r="973" spans="1:28" ht="14.25" customHeight="1">
      <c r="A973" s="251"/>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row>
    <row r="974" spans="1:28" ht="14.25" customHeight="1">
      <c r="A974" s="251"/>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row>
    <row r="975" spans="1:28" ht="14.25" customHeight="1">
      <c r="A975" s="251"/>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row>
    <row r="976" spans="1:28" ht="14.25" customHeight="1">
      <c r="A976" s="251"/>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row>
    <row r="977" spans="1:28" ht="14.25" customHeight="1">
      <c r="A977" s="251"/>
      <c r="B977" s="251"/>
      <c r="C977" s="25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c r="AA977" s="251"/>
      <c r="AB977" s="251"/>
    </row>
    <row r="978" spans="1:28" ht="14.25" customHeight="1">
      <c r="A978" s="251"/>
      <c r="B978" s="251"/>
      <c r="C978" s="25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c r="AA978" s="251"/>
      <c r="AB978" s="251"/>
    </row>
    <row r="979" spans="1:28" ht="14.25" customHeight="1">
      <c r="A979" s="251"/>
      <c r="B979" s="251"/>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row>
    <row r="980" spans="1:28" ht="14.25" customHeight="1">
      <c r="A980" s="251"/>
      <c r="B980" s="251"/>
      <c r="C980" s="25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c r="AA980" s="251"/>
      <c r="AB980" s="251"/>
    </row>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7:G37"/>
    <mergeCell ref="K37:AA37"/>
    <mergeCell ref="C38:G38"/>
    <mergeCell ref="K38:AA38"/>
    <mergeCell ref="C39:G39"/>
    <mergeCell ref="K39:AA39"/>
    <mergeCell ref="C34:AA34"/>
    <mergeCell ref="C35:G36"/>
    <mergeCell ref="H35:H36"/>
    <mergeCell ref="I35:I36"/>
    <mergeCell ref="J35:J36"/>
    <mergeCell ref="K35:AA36"/>
    <mergeCell ref="C45:AA46"/>
    <mergeCell ref="C47:AA52"/>
    <mergeCell ref="C55:G57"/>
    <mergeCell ref="H55:I57"/>
    <mergeCell ref="J55:M57"/>
    <mergeCell ref="N55:U57"/>
    <mergeCell ref="V55:AA57"/>
    <mergeCell ref="C40:G40"/>
    <mergeCell ref="K40:AA40"/>
    <mergeCell ref="C41:G41"/>
    <mergeCell ref="K41:AA41"/>
    <mergeCell ref="C42:G42"/>
    <mergeCell ref="K42:AA42"/>
    <mergeCell ref="C58:G58"/>
    <mergeCell ref="H58:I58"/>
    <mergeCell ref="J58:M58"/>
    <mergeCell ref="N58:U58"/>
    <mergeCell ref="V58:AA58"/>
    <mergeCell ref="C59:G59"/>
    <mergeCell ref="H59:I59"/>
    <mergeCell ref="J59:M59"/>
    <mergeCell ref="N59:U59"/>
    <mergeCell ref="V59:AA59"/>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993"/>
  <sheetViews>
    <sheetView showGridLines="0" view="pageBreakPreview" topLeftCell="A34" zoomScaleNormal="100" zoomScaleSheetLayoutView="100" workbookViewId="0">
      <selection activeCell="K37" sqref="K37:AA37"/>
    </sheetView>
  </sheetViews>
  <sheetFormatPr defaultColWidth="14.42578125" defaultRowHeight="15" customHeight="1"/>
  <cols>
    <col min="1" max="1" width="3.7109375" style="201" customWidth="1"/>
    <col min="2" max="2" width="2.85546875" style="201" customWidth="1"/>
    <col min="3" max="6" width="2.7109375" style="201" customWidth="1"/>
    <col min="7" max="7" width="4.28515625" style="201" customWidth="1"/>
    <col min="8" max="8" width="21.28515625" style="201" customWidth="1"/>
    <col min="9" max="9" width="15.85546875" style="201" customWidth="1"/>
    <col min="10" max="10" width="15" style="201" customWidth="1"/>
    <col min="11" max="12" width="3.42578125" style="201" customWidth="1"/>
    <col min="13" max="15" width="2.7109375" style="201" customWidth="1"/>
    <col min="16" max="16" width="3.42578125" style="201" customWidth="1"/>
    <col min="17" max="17" width="3.5703125" style="201" customWidth="1"/>
    <col min="18" max="18" width="3.7109375" style="201" customWidth="1"/>
    <col min="19" max="19" width="3.28515625" style="201" customWidth="1"/>
    <col min="20" max="20" width="7.42578125" style="201" customWidth="1"/>
    <col min="21" max="21" width="3.5703125" style="201" customWidth="1"/>
    <col min="22" max="22" width="3.7109375" style="201" customWidth="1"/>
    <col min="23" max="25" width="5" style="201" customWidth="1"/>
    <col min="26" max="26" width="6.7109375" style="201" customWidth="1"/>
    <col min="27" max="27" width="4.140625" style="201" customWidth="1"/>
    <col min="28" max="28" width="2" style="201" customWidth="1"/>
    <col min="29" max="16384" width="14.42578125" style="201"/>
  </cols>
  <sheetData>
    <row r="1" spans="1:28" ht="14.25" customHeight="1" thickBot="1">
      <c r="A1" s="202"/>
      <c r="B1" s="243"/>
      <c r="C1" s="243"/>
      <c r="D1" s="243"/>
      <c r="E1" s="243"/>
      <c r="F1" s="243"/>
      <c r="G1" s="202"/>
      <c r="H1" s="202"/>
      <c r="I1" s="202"/>
      <c r="J1" s="202"/>
      <c r="K1" s="202"/>
      <c r="L1" s="202"/>
      <c r="M1" s="202"/>
      <c r="N1" s="202"/>
      <c r="O1" s="202"/>
      <c r="P1" s="202"/>
      <c r="Q1" s="202"/>
      <c r="R1" s="202"/>
      <c r="S1" s="202"/>
      <c r="T1" s="202"/>
      <c r="U1" s="202"/>
      <c r="V1" s="202"/>
      <c r="W1" s="202"/>
      <c r="X1" s="202"/>
      <c r="Y1" s="202"/>
      <c r="Z1" s="202"/>
      <c r="AA1" s="202"/>
      <c r="AB1" s="202"/>
    </row>
    <row r="2" spans="1:28" ht="45.75" customHeight="1">
      <c r="A2" s="202"/>
      <c r="B2" s="1127"/>
      <c r="C2" s="2273"/>
      <c r="D2" s="2273"/>
      <c r="E2" s="2273"/>
      <c r="F2" s="2273"/>
      <c r="G2" s="2274"/>
      <c r="H2" s="1180" t="s">
        <v>221</v>
      </c>
      <c r="I2" s="2292"/>
      <c r="J2" s="2292"/>
      <c r="K2" s="2292"/>
      <c r="L2" s="2292"/>
      <c r="M2" s="2292"/>
      <c r="N2" s="2292"/>
      <c r="O2" s="2292"/>
      <c r="P2" s="2292"/>
      <c r="Q2" s="2292"/>
      <c r="R2" s="2292"/>
      <c r="S2" s="2292"/>
      <c r="T2" s="2292"/>
      <c r="U2" s="2292"/>
      <c r="V2" s="2292"/>
      <c r="W2" s="2292"/>
      <c r="X2" s="2292"/>
      <c r="Y2" s="2292"/>
      <c r="Z2" s="2292"/>
      <c r="AA2" s="2292"/>
      <c r="AB2" s="2293"/>
    </row>
    <row r="3" spans="1:28" ht="14.25" customHeight="1">
      <c r="A3" s="202"/>
      <c r="B3" s="2277"/>
      <c r="C3" s="2278"/>
      <c r="D3" s="2278"/>
      <c r="E3" s="2278"/>
      <c r="F3" s="2278"/>
      <c r="G3" s="2279"/>
      <c r="H3" s="1129" t="s">
        <v>222</v>
      </c>
      <c r="I3" s="2280"/>
      <c r="J3" s="2280"/>
      <c r="K3" s="2280"/>
      <c r="L3" s="2280"/>
      <c r="M3" s="2280"/>
      <c r="N3" s="2280"/>
      <c r="O3" s="2281"/>
      <c r="P3" s="1129" t="s">
        <v>223</v>
      </c>
      <c r="Q3" s="2280"/>
      <c r="R3" s="2280"/>
      <c r="S3" s="2280"/>
      <c r="T3" s="2280"/>
      <c r="U3" s="2280"/>
      <c r="V3" s="2280"/>
      <c r="W3" s="2280"/>
      <c r="X3" s="2280"/>
      <c r="Y3" s="2280"/>
      <c r="Z3" s="2280"/>
      <c r="AA3" s="2280"/>
      <c r="AB3" s="2282"/>
    </row>
    <row r="4" spans="1:28" ht="21.75" customHeight="1" thickBot="1">
      <c r="A4" s="202"/>
      <c r="B4" s="2283"/>
      <c r="C4" s="2284"/>
      <c r="D4" s="2284"/>
      <c r="E4" s="2284"/>
      <c r="F4" s="2284"/>
      <c r="G4" s="2285"/>
      <c r="H4" s="1130" t="s">
        <v>487</v>
      </c>
      <c r="I4" s="2286"/>
      <c r="J4" s="2286"/>
      <c r="K4" s="2286"/>
      <c r="L4" s="2286"/>
      <c r="M4" s="2286"/>
      <c r="N4" s="2286"/>
      <c r="O4" s="2286"/>
      <c r="P4" s="2286"/>
      <c r="Q4" s="2286"/>
      <c r="R4" s="2286"/>
      <c r="S4" s="2286"/>
      <c r="T4" s="2286"/>
      <c r="U4" s="2286"/>
      <c r="V4" s="2286"/>
      <c r="W4" s="2286"/>
      <c r="X4" s="2286"/>
      <c r="Y4" s="2286"/>
      <c r="Z4" s="2286"/>
      <c r="AA4" s="2286"/>
      <c r="AB4" s="2287"/>
    </row>
    <row r="5" spans="1:28" ht="14.25" customHeight="1">
      <c r="A5" s="202"/>
      <c r="B5" s="202"/>
      <c r="C5" s="202"/>
      <c r="D5" s="202"/>
      <c r="E5" s="202"/>
      <c r="F5" s="202"/>
      <c r="G5" s="202"/>
      <c r="H5" s="242"/>
      <c r="I5" s="242"/>
      <c r="J5" s="242"/>
      <c r="K5" s="242"/>
      <c r="L5" s="242"/>
      <c r="M5" s="242"/>
      <c r="N5" s="242"/>
      <c r="O5" s="242"/>
      <c r="P5" s="242"/>
      <c r="Q5" s="242"/>
      <c r="R5" s="242"/>
      <c r="S5" s="242"/>
      <c r="T5" s="242"/>
      <c r="U5" s="242"/>
      <c r="V5" s="242"/>
      <c r="W5" s="242"/>
      <c r="X5" s="242"/>
      <c r="Y5" s="242"/>
      <c r="Z5" s="242"/>
      <c r="AA5" s="242"/>
      <c r="AB5" s="242"/>
    </row>
    <row r="6" spans="1:28" ht="14.25" customHeight="1" thickBot="1">
      <c r="A6" s="202"/>
      <c r="B6" s="241"/>
      <c r="C6" s="239"/>
      <c r="D6" s="239"/>
      <c r="E6" s="239"/>
      <c r="F6" s="239"/>
      <c r="G6" s="239"/>
      <c r="H6" s="239"/>
      <c r="I6" s="240"/>
      <c r="J6" s="240"/>
      <c r="K6" s="240"/>
      <c r="L6" s="240"/>
      <c r="M6" s="240"/>
      <c r="N6" s="240"/>
      <c r="O6" s="240"/>
      <c r="P6" s="240"/>
      <c r="Q6" s="240"/>
      <c r="R6" s="240"/>
      <c r="S6" s="240"/>
      <c r="T6" s="240"/>
      <c r="U6" s="240"/>
      <c r="V6" s="240"/>
      <c r="W6" s="239"/>
      <c r="X6" s="239"/>
      <c r="Y6" s="239"/>
      <c r="Z6" s="239"/>
      <c r="AA6" s="239"/>
      <c r="AB6" s="238"/>
    </row>
    <row r="7" spans="1:28" ht="15" customHeight="1">
      <c r="A7" s="202"/>
      <c r="B7" s="236"/>
      <c r="C7" s="1118" t="s">
        <v>225</v>
      </c>
      <c r="D7" s="2273"/>
      <c r="E7" s="2273"/>
      <c r="F7" s="2273"/>
      <c r="G7" s="2273"/>
      <c r="H7" s="2288"/>
      <c r="I7" s="1131" t="s">
        <v>60</v>
      </c>
      <c r="J7" s="2273"/>
      <c r="K7" s="2273"/>
      <c r="L7" s="2273"/>
      <c r="M7" s="2273"/>
      <c r="N7" s="2273"/>
      <c r="O7" s="2273"/>
      <c r="P7" s="2273"/>
      <c r="Q7" s="2273"/>
      <c r="R7" s="2273"/>
      <c r="S7" s="2273"/>
      <c r="T7" s="2273"/>
      <c r="U7" s="2273"/>
      <c r="V7" s="2273"/>
      <c r="W7" s="2273"/>
      <c r="X7" s="2273"/>
      <c r="Y7" s="2273"/>
      <c r="Z7" s="2273"/>
      <c r="AA7" s="2288"/>
      <c r="AB7" s="235"/>
    </row>
    <row r="8" spans="1:28" ht="7.9" customHeight="1" thickBot="1">
      <c r="A8" s="202"/>
      <c r="B8" s="236"/>
      <c r="C8" s="2283"/>
      <c r="D8" s="2284"/>
      <c r="E8" s="2284"/>
      <c r="F8" s="2284"/>
      <c r="G8" s="2284"/>
      <c r="H8" s="2289"/>
      <c r="I8" s="2283"/>
      <c r="J8" s="2284"/>
      <c r="K8" s="2284"/>
      <c r="L8" s="2284"/>
      <c r="M8" s="2284"/>
      <c r="N8" s="2284"/>
      <c r="O8" s="2284"/>
      <c r="P8" s="2284"/>
      <c r="Q8" s="2284"/>
      <c r="R8" s="2284"/>
      <c r="S8" s="2284"/>
      <c r="T8" s="2284"/>
      <c r="U8" s="2284"/>
      <c r="V8" s="2284"/>
      <c r="W8" s="2284"/>
      <c r="X8" s="2284"/>
      <c r="Y8" s="2284"/>
      <c r="Z8" s="2284"/>
      <c r="AA8" s="2289"/>
      <c r="AB8" s="235"/>
    </row>
    <row r="9" spans="1:28" ht="14.25" customHeight="1" thickBot="1">
      <c r="A9" s="202"/>
      <c r="B9" s="236"/>
      <c r="C9" s="237"/>
      <c r="D9" s="237"/>
      <c r="E9" s="237"/>
      <c r="F9" s="237"/>
      <c r="G9" s="237"/>
      <c r="H9" s="237"/>
      <c r="I9" s="234"/>
      <c r="J9" s="234"/>
      <c r="K9" s="234"/>
      <c r="L9" s="234"/>
      <c r="M9" s="234"/>
      <c r="N9" s="234"/>
      <c r="O9" s="234"/>
      <c r="P9" s="234"/>
      <c r="Q9" s="234"/>
      <c r="R9" s="234"/>
      <c r="S9" s="234"/>
      <c r="T9" s="234"/>
      <c r="U9" s="234"/>
      <c r="V9" s="234"/>
      <c r="W9" s="237"/>
      <c r="X9" s="237"/>
      <c r="Y9" s="237"/>
      <c r="Z9" s="237"/>
      <c r="AA9" s="237"/>
      <c r="AB9" s="235"/>
    </row>
    <row r="10" spans="1:28" ht="15" customHeight="1" thickBot="1">
      <c r="A10" s="202"/>
      <c r="B10" s="236"/>
      <c r="C10" s="1118" t="s">
        <v>226</v>
      </c>
      <c r="D10" s="2273"/>
      <c r="E10" s="2273"/>
      <c r="F10" s="2273"/>
      <c r="G10" s="2273"/>
      <c r="H10" s="2288"/>
      <c r="I10" s="1179" t="s">
        <v>70</v>
      </c>
      <c r="J10" s="2327"/>
      <c r="K10" s="2327"/>
      <c r="L10" s="2327"/>
      <c r="M10" s="2327"/>
      <c r="N10" s="2327"/>
      <c r="O10" s="2327"/>
      <c r="P10" s="2327"/>
      <c r="Q10" s="2328"/>
      <c r="R10" s="1125" t="s">
        <v>227</v>
      </c>
      <c r="S10" s="2290"/>
      <c r="T10" s="2290"/>
      <c r="U10" s="2291"/>
      <c r="V10" s="1116" t="s">
        <v>228</v>
      </c>
      <c r="W10" s="2292"/>
      <c r="X10" s="2292"/>
      <c r="Y10" s="2292"/>
      <c r="Z10" s="2292"/>
      <c r="AA10" s="2293"/>
      <c r="AB10" s="235"/>
    </row>
    <row r="11" spans="1:28" ht="21" customHeight="1" thickBot="1">
      <c r="A11" s="202"/>
      <c r="B11" s="236"/>
      <c r="C11" s="2283"/>
      <c r="D11" s="2284"/>
      <c r="E11" s="2284"/>
      <c r="F11" s="2284"/>
      <c r="G11" s="2284"/>
      <c r="H11" s="2289"/>
      <c r="I11" s="2329"/>
      <c r="J11" s="2330"/>
      <c r="K11" s="2330"/>
      <c r="L11" s="2330"/>
      <c r="M11" s="2330"/>
      <c r="N11" s="2330"/>
      <c r="O11" s="2330"/>
      <c r="P11" s="2330"/>
      <c r="Q11" s="2331"/>
      <c r="R11" s="1140" t="s">
        <v>71</v>
      </c>
      <c r="S11" s="2290"/>
      <c r="T11" s="2290"/>
      <c r="U11" s="2291"/>
      <c r="V11" s="1117" t="s">
        <v>438</v>
      </c>
      <c r="W11" s="2286"/>
      <c r="X11" s="2286"/>
      <c r="Y11" s="2286"/>
      <c r="Z11" s="2286"/>
      <c r="AA11" s="2287"/>
      <c r="AB11" s="235"/>
    </row>
    <row r="12" spans="1:28" ht="14.25" customHeight="1" thickBot="1">
      <c r="A12" s="202"/>
      <c r="B12" s="217"/>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16"/>
    </row>
    <row r="13" spans="1:28" ht="15" customHeight="1">
      <c r="A13" s="202"/>
      <c r="B13" s="217"/>
      <c r="C13" s="1118" t="s">
        <v>229</v>
      </c>
      <c r="D13" s="2273"/>
      <c r="E13" s="2273"/>
      <c r="F13" s="2273"/>
      <c r="G13" s="2273"/>
      <c r="H13" s="2288"/>
      <c r="I13" s="1181" t="s">
        <v>488</v>
      </c>
      <c r="J13" s="2327"/>
      <c r="K13" s="2327"/>
      <c r="L13" s="2327"/>
      <c r="M13" s="2327"/>
      <c r="N13" s="2327"/>
      <c r="O13" s="2327"/>
      <c r="P13" s="2327"/>
      <c r="Q13" s="2327"/>
      <c r="R13" s="2327"/>
      <c r="S13" s="2332"/>
      <c r="T13" s="1116" t="s">
        <v>231</v>
      </c>
      <c r="U13" s="2292"/>
      <c r="V13" s="2292"/>
      <c r="W13" s="2292"/>
      <c r="X13" s="2292"/>
      <c r="Y13" s="2292"/>
      <c r="Z13" s="2292"/>
      <c r="AA13" s="2293"/>
      <c r="AB13" s="216"/>
    </row>
    <row r="14" spans="1:28" ht="25.9" customHeight="1" thickBot="1">
      <c r="A14" s="202"/>
      <c r="B14" s="217"/>
      <c r="C14" s="2283"/>
      <c r="D14" s="2284"/>
      <c r="E14" s="2284"/>
      <c r="F14" s="2284"/>
      <c r="G14" s="2284"/>
      <c r="H14" s="2289"/>
      <c r="I14" s="2330"/>
      <c r="J14" s="2330"/>
      <c r="K14" s="2330"/>
      <c r="L14" s="2330"/>
      <c r="M14" s="2330"/>
      <c r="N14" s="2330"/>
      <c r="O14" s="2330"/>
      <c r="P14" s="2330"/>
      <c r="Q14" s="2330"/>
      <c r="R14" s="2330"/>
      <c r="S14" s="2333"/>
      <c r="T14" s="1137" t="s">
        <v>440</v>
      </c>
      <c r="U14" s="2286"/>
      <c r="V14" s="2286"/>
      <c r="W14" s="2286"/>
      <c r="X14" s="2286"/>
      <c r="Y14" s="2286"/>
      <c r="Z14" s="2286"/>
      <c r="AA14" s="2287"/>
      <c r="AB14" s="216"/>
    </row>
    <row r="15" spans="1:28" ht="14.25" customHeight="1" thickBot="1">
      <c r="A15" s="202"/>
      <c r="B15" s="217"/>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16"/>
    </row>
    <row r="16" spans="1:28" ht="25.9" customHeight="1" thickBot="1">
      <c r="A16" s="202"/>
      <c r="B16" s="217"/>
      <c r="C16" s="1132" t="s">
        <v>233</v>
      </c>
      <c r="D16" s="2290"/>
      <c r="E16" s="2290"/>
      <c r="F16" s="2290"/>
      <c r="G16" s="2290"/>
      <c r="H16" s="2291"/>
      <c r="I16" s="1178" t="s">
        <v>489</v>
      </c>
      <c r="J16" s="2334"/>
      <c r="K16" s="2334"/>
      <c r="L16" s="2334"/>
      <c r="M16" s="2334"/>
      <c r="N16" s="2334"/>
      <c r="O16" s="2334"/>
      <c r="P16" s="2334"/>
      <c r="Q16" s="2334"/>
      <c r="R16" s="2334"/>
      <c r="S16" s="2334"/>
      <c r="T16" s="2334"/>
      <c r="U16" s="2334"/>
      <c r="V16" s="2334"/>
      <c r="W16" s="2334"/>
      <c r="X16" s="2334"/>
      <c r="Y16" s="2334"/>
      <c r="Z16" s="2334"/>
      <c r="AA16" s="2335"/>
      <c r="AB16" s="216"/>
    </row>
    <row r="17" spans="1:28" ht="16.5" customHeight="1" thickBot="1">
      <c r="A17" s="202"/>
      <c r="B17" s="217"/>
      <c r="C17" s="234"/>
      <c r="D17" s="234"/>
      <c r="E17" s="234"/>
      <c r="F17" s="234"/>
      <c r="G17" s="234"/>
      <c r="H17" s="234"/>
      <c r="I17" s="233"/>
      <c r="J17" s="233"/>
      <c r="K17" s="233"/>
      <c r="L17" s="233"/>
      <c r="M17" s="233"/>
      <c r="N17" s="233"/>
      <c r="O17" s="233"/>
      <c r="P17" s="233"/>
      <c r="Q17" s="233"/>
      <c r="R17" s="233"/>
      <c r="S17" s="233"/>
      <c r="T17" s="233"/>
      <c r="U17" s="233"/>
      <c r="V17" s="233"/>
      <c r="W17" s="233"/>
      <c r="X17" s="233"/>
      <c r="Y17" s="233"/>
      <c r="Z17" s="233"/>
      <c r="AA17" s="233"/>
      <c r="AB17" s="216"/>
    </row>
    <row r="18" spans="1:28" ht="33" customHeight="1" thickBot="1">
      <c r="A18" s="202"/>
      <c r="B18" s="217"/>
      <c r="C18" s="1132" t="s">
        <v>276</v>
      </c>
      <c r="D18" s="2290"/>
      <c r="E18" s="2290"/>
      <c r="F18" s="2290"/>
      <c r="G18" s="2290"/>
      <c r="H18" s="2291"/>
      <c r="I18" s="1178" t="s">
        <v>490</v>
      </c>
      <c r="J18" s="2334"/>
      <c r="K18" s="2334"/>
      <c r="L18" s="2334"/>
      <c r="M18" s="2334"/>
      <c r="N18" s="2334"/>
      <c r="O18" s="2334"/>
      <c r="P18" s="2334"/>
      <c r="Q18" s="2334"/>
      <c r="R18" s="2334"/>
      <c r="S18" s="2334"/>
      <c r="T18" s="2334"/>
      <c r="U18" s="2334"/>
      <c r="V18" s="2334"/>
      <c r="W18" s="2334"/>
      <c r="X18" s="2334"/>
      <c r="Y18" s="2334"/>
      <c r="Z18" s="2334"/>
      <c r="AA18" s="2335"/>
      <c r="AB18" s="216"/>
    </row>
    <row r="19" spans="1:28" ht="16.5" customHeight="1" thickBot="1">
      <c r="A19" s="202"/>
      <c r="B19" s="217"/>
      <c r="C19" s="234"/>
      <c r="D19" s="234"/>
      <c r="E19" s="234"/>
      <c r="F19" s="234"/>
      <c r="G19" s="234"/>
      <c r="H19" s="234"/>
      <c r="I19" s="233"/>
      <c r="J19" s="233"/>
      <c r="K19" s="233"/>
      <c r="L19" s="233"/>
      <c r="M19" s="233"/>
      <c r="N19" s="233"/>
      <c r="O19" s="233"/>
      <c r="P19" s="233"/>
      <c r="Q19" s="233"/>
      <c r="R19" s="233"/>
      <c r="S19" s="233"/>
      <c r="T19" s="233"/>
      <c r="U19" s="233"/>
      <c r="V19" s="233"/>
      <c r="W19" s="233"/>
      <c r="X19" s="233"/>
      <c r="Y19" s="233"/>
      <c r="Z19" s="233"/>
      <c r="AA19" s="233"/>
      <c r="AB19" s="216"/>
    </row>
    <row r="20" spans="1:28" ht="22.5" customHeight="1">
      <c r="A20" s="202"/>
      <c r="B20" s="217"/>
      <c r="C20" s="1139" t="s">
        <v>237</v>
      </c>
      <c r="D20" s="2273"/>
      <c r="E20" s="2273"/>
      <c r="F20" s="2273"/>
      <c r="G20" s="2273"/>
      <c r="H20" s="2288"/>
      <c r="I20" s="1305" t="s">
        <v>491</v>
      </c>
      <c r="J20" s="2327"/>
      <c r="K20" s="2327"/>
      <c r="L20" s="2328"/>
      <c r="M20" s="1116" t="s">
        <v>239</v>
      </c>
      <c r="N20" s="2292"/>
      <c r="O20" s="2292"/>
      <c r="P20" s="2292"/>
      <c r="Q20" s="2292"/>
      <c r="R20" s="2292"/>
      <c r="S20" s="2293"/>
      <c r="T20" s="1116" t="s">
        <v>240</v>
      </c>
      <c r="U20" s="2292"/>
      <c r="V20" s="2292"/>
      <c r="W20" s="2292"/>
      <c r="X20" s="2292"/>
      <c r="Y20" s="2292"/>
      <c r="Z20" s="2292"/>
      <c r="AA20" s="2293"/>
      <c r="AB20" s="216"/>
    </row>
    <row r="21" spans="1:28" ht="13.9" customHeight="1" thickBot="1">
      <c r="A21" s="202"/>
      <c r="B21" s="217"/>
      <c r="C21" s="2283"/>
      <c r="D21" s="2284"/>
      <c r="E21" s="2284"/>
      <c r="F21" s="2284"/>
      <c r="G21" s="2284"/>
      <c r="H21" s="2289"/>
      <c r="I21" s="2329"/>
      <c r="J21" s="2330"/>
      <c r="K21" s="2330"/>
      <c r="L21" s="2331"/>
      <c r="M21" s="1307" t="s">
        <v>357</v>
      </c>
      <c r="N21" s="2401"/>
      <c r="O21" s="2401"/>
      <c r="P21" s="2401"/>
      <c r="Q21" s="2401"/>
      <c r="R21" s="2401"/>
      <c r="S21" s="2402"/>
      <c r="T21" s="1306" t="s">
        <v>302</v>
      </c>
      <c r="U21" s="2403"/>
      <c r="V21" s="2403"/>
      <c r="W21" s="2403"/>
      <c r="X21" s="2403"/>
      <c r="Y21" s="2403"/>
      <c r="Z21" s="2403"/>
      <c r="AA21" s="2404"/>
      <c r="AB21" s="216"/>
    </row>
    <row r="22" spans="1:28" ht="14.25" customHeight="1" thickBot="1">
      <c r="A22" s="202"/>
      <c r="B22" s="217"/>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16"/>
    </row>
    <row r="23" spans="1:28" ht="25.15" customHeight="1">
      <c r="A23" s="202"/>
      <c r="B23" s="217"/>
      <c r="C23" s="1116" t="s">
        <v>243</v>
      </c>
      <c r="D23" s="2292"/>
      <c r="E23" s="2292"/>
      <c r="F23" s="2292"/>
      <c r="G23" s="2292"/>
      <c r="H23" s="2292"/>
      <c r="I23" s="2293"/>
      <c r="J23" s="1116" t="s">
        <v>244</v>
      </c>
      <c r="K23" s="2292"/>
      <c r="L23" s="2292"/>
      <c r="M23" s="2292"/>
      <c r="N23" s="2292"/>
      <c r="O23" s="2292"/>
      <c r="P23" s="2293"/>
      <c r="Q23" s="1116" t="s">
        <v>245</v>
      </c>
      <c r="R23" s="2292"/>
      <c r="S23" s="2292"/>
      <c r="T23" s="2292"/>
      <c r="U23" s="2292"/>
      <c r="V23" s="2292"/>
      <c r="W23" s="2292"/>
      <c r="X23" s="2292"/>
      <c r="Y23" s="2292"/>
      <c r="Z23" s="2292"/>
      <c r="AA23" s="2293"/>
      <c r="AB23" s="216"/>
    </row>
    <row r="24" spans="1:28" ht="14.45" customHeight="1" thickBot="1">
      <c r="A24" s="202"/>
      <c r="B24" s="217"/>
      <c r="C24" s="1137" t="s">
        <v>492</v>
      </c>
      <c r="D24" s="2405"/>
      <c r="E24" s="2405"/>
      <c r="F24" s="2405"/>
      <c r="G24" s="2405"/>
      <c r="H24" s="2405"/>
      <c r="I24" s="2406"/>
      <c r="J24" s="1137" t="s">
        <v>446</v>
      </c>
      <c r="K24" s="2286"/>
      <c r="L24" s="2286"/>
      <c r="M24" s="2286"/>
      <c r="N24" s="2286"/>
      <c r="O24" s="2286"/>
      <c r="P24" s="2287"/>
      <c r="Q24" s="1138" t="s">
        <v>447</v>
      </c>
      <c r="R24" s="2286"/>
      <c r="S24" s="2286"/>
      <c r="T24" s="2286"/>
      <c r="U24" s="2286"/>
      <c r="V24" s="2286"/>
      <c r="W24" s="2286"/>
      <c r="X24" s="2286"/>
      <c r="Y24" s="2286"/>
      <c r="Z24" s="2286"/>
      <c r="AA24" s="2287"/>
      <c r="AB24" s="216"/>
    </row>
    <row r="25" spans="1:28" ht="14.25" customHeight="1" thickBot="1">
      <c r="A25" s="202"/>
      <c r="B25" s="217"/>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16"/>
    </row>
    <row r="26" spans="1:28" ht="21.6" customHeight="1" thickBot="1">
      <c r="A26" s="202"/>
      <c r="B26" s="217"/>
      <c r="C26" s="1132" t="s">
        <v>249</v>
      </c>
      <c r="D26" s="2290"/>
      <c r="E26" s="2290"/>
      <c r="F26" s="2290"/>
      <c r="G26" s="2290"/>
      <c r="H26" s="2291"/>
      <c r="I26" s="1304" t="s">
        <v>72</v>
      </c>
      <c r="J26" s="2290"/>
      <c r="K26" s="2290"/>
      <c r="L26" s="2290"/>
      <c r="M26" s="2290"/>
      <c r="N26" s="2290"/>
      <c r="O26" s="2290"/>
      <c r="P26" s="2290"/>
      <c r="Q26" s="2290"/>
      <c r="R26" s="2290"/>
      <c r="S26" s="2290"/>
      <c r="T26" s="2290"/>
      <c r="U26" s="2290"/>
      <c r="V26" s="2290"/>
      <c r="W26" s="2290"/>
      <c r="X26" s="2290"/>
      <c r="Y26" s="2290"/>
      <c r="Z26" s="2290"/>
      <c r="AA26" s="2291"/>
      <c r="AB26" s="216"/>
    </row>
    <row r="27" spans="1:28" ht="14.25" customHeight="1" thickBot="1">
      <c r="A27" s="202"/>
      <c r="B27" s="217"/>
      <c r="C27" s="234"/>
      <c r="D27" s="234"/>
      <c r="E27" s="234"/>
      <c r="F27" s="234"/>
      <c r="G27" s="234"/>
      <c r="H27" s="234"/>
      <c r="I27" s="233"/>
      <c r="J27" s="233"/>
      <c r="K27" s="233"/>
      <c r="L27" s="233"/>
      <c r="M27" s="233"/>
      <c r="N27" s="233"/>
      <c r="O27" s="233"/>
      <c r="P27" s="233"/>
      <c r="Q27" s="233"/>
      <c r="R27" s="233"/>
      <c r="S27" s="233"/>
      <c r="T27" s="233"/>
      <c r="U27" s="233"/>
      <c r="V27" s="233"/>
      <c r="W27" s="233"/>
      <c r="X27" s="233"/>
      <c r="Y27" s="233"/>
      <c r="Z27" s="233"/>
      <c r="AA27" s="233"/>
      <c r="AB27" s="216"/>
    </row>
    <row r="28" spans="1:28" ht="44.45" customHeight="1" thickBot="1">
      <c r="A28" s="202"/>
      <c r="B28" s="217"/>
      <c r="C28" s="1177" t="s">
        <v>250</v>
      </c>
      <c r="D28" s="2290"/>
      <c r="E28" s="2290"/>
      <c r="F28" s="2290"/>
      <c r="G28" s="2290"/>
      <c r="H28" s="2291"/>
      <c r="I28" s="1140" t="s">
        <v>448</v>
      </c>
      <c r="J28" s="2294"/>
      <c r="K28" s="1147" t="s">
        <v>251</v>
      </c>
      <c r="L28" s="2290"/>
      <c r="M28" s="2290"/>
      <c r="N28" s="2291"/>
      <c r="O28" s="1141" t="s">
        <v>252</v>
      </c>
      <c r="P28" s="2290"/>
      <c r="Q28" s="2290"/>
      <c r="R28" s="2291"/>
      <c r="S28" s="246"/>
      <c r="T28" s="1142" t="s">
        <v>253</v>
      </c>
      <c r="U28" s="2290"/>
      <c r="V28" s="2291"/>
      <c r="W28" s="250" t="s">
        <v>254</v>
      </c>
      <c r="X28" s="1143" t="s">
        <v>255</v>
      </c>
      <c r="Y28" s="2290"/>
      <c r="Z28" s="2291"/>
      <c r="AA28" s="230"/>
      <c r="AB28" s="216"/>
    </row>
    <row r="29" spans="1:28" ht="14.25" customHeight="1" thickBot="1">
      <c r="A29" s="202"/>
      <c r="B29" s="217"/>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16"/>
    </row>
    <row r="30" spans="1:28" ht="15" customHeight="1">
      <c r="A30" s="202"/>
      <c r="B30" s="217"/>
      <c r="C30" s="1169" t="s">
        <v>256</v>
      </c>
      <c r="D30" s="2273"/>
      <c r="E30" s="2273"/>
      <c r="F30" s="2273"/>
      <c r="G30" s="2273"/>
      <c r="H30" s="2273"/>
      <c r="I30" s="2273"/>
      <c r="J30" s="2288"/>
      <c r="K30" s="1144" t="s">
        <v>1</v>
      </c>
      <c r="L30" s="2292"/>
      <c r="M30" s="2292"/>
      <c r="N30" s="2292"/>
      <c r="O30" s="2292"/>
      <c r="P30" s="2292"/>
      <c r="Q30" s="2292"/>
      <c r="R30" s="2295"/>
      <c r="S30" s="1182" t="s">
        <v>2</v>
      </c>
      <c r="T30" s="2292"/>
      <c r="U30" s="2292"/>
      <c r="V30" s="2292"/>
      <c r="W30" s="2295"/>
      <c r="X30" s="1146" t="s">
        <v>3</v>
      </c>
      <c r="Y30" s="2292"/>
      <c r="Z30" s="2292"/>
      <c r="AA30" s="2293"/>
      <c r="AB30" s="216"/>
    </row>
    <row r="31" spans="1:28" ht="14.25" customHeight="1">
      <c r="A31" s="202"/>
      <c r="B31" s="217"/>
      <c r="C31" s="2277"/>
      <c r="D31" s="2278"/>
      <c r="E31" s="2278"/>
      <c r="F31" s="2278"/>
      <c r="G31" s="2278"/>
      <c r="H31" s="2278"/>
      <c r="I31" s="2278"/>
      <c r="J31" s="2296"/>
      <c r="K31" s="1165" t="s">
        <v>11</v>
      </c>
      <c r="L31" s="2280"/>
      <c r="M31" s="2280"/>
      <c r="N31" s="2281"/>
      <c r="O31" s="1166" t="s">
        <v>12</v>
      </c>
      <c r="P31" s="2280"/>
      <c r="Q31" s="2280"/>
      <c r="R31" s="2281"/>
      <c r="S31" s="1166" t="s">
        <v>11</v>
      </c>
      <c r="T31" s="2281"/>
      <c r="U31" s="1166" t="s">
        <v>12</v>
      </c>
      <c r="V31" s="2280"/>
      <c r="W31" s="2281"/>
      <c r="X31" s="1166" t="s">
        <v>11</v>
      </c>
      <c r="Y31" s="2281"/>
      <c r="Z31" s="1166" t="s">
        <v>12</v>
      </c>
      <c r="AA31" s="2282"/>
      <c r="AB31" s="216"/>
    </row>
    <row r="32" spans="1:28" ht="15" customHeight="1" thickBot="1">
      <c r="A32" s="202"/>
      <c r="B32" s="217"/>
      <c r="C32" s="2283"/>
      <c r="D32" s="2284"/>
      <c r="E32" s="2284"/>
      <c r="F32" s="2284"/>
      <c r="G32" s="2284"/>
      <c r="H32" s="2284"/>
      <c r="I32" s="2284"/>
      <c r="J32" s="2289"/>
      <c r="K32" s="1167">
        <v>0</v>
      </c>
      <c r="L32" s="2286"/>
      <c r="M32" s="2286"/>
      <c r="N32" s="2297"/>
      <c r="O32" s="1168">
        <v>0.79</v>
      </c>
      <c r="P32" s="2286"/>
      <c r="Q32" s="2286"/>
      <c r="R32" s="2297"/>
      <c r="S32" s="1168">
        <v>0.8</v>
      </c>
      <c r="T32" s="2297"/>
      <c r="U32" s="1168">
        <v>0.89</v>
      </c>
      <c r="V32" s="2286"/>
      <c r="W32" s="2297"/>
      <c r="X32" s="1168">
        <v>0.9</v>
      </c>
      <c r="Y32" s="2297"/>
      <c r="Z32" s="1168">
        <v>1</v>
      </c>
      <c r="AA32" s="2287"/>
      <c r="AB32" s="216"/>
    </row>
    <row r="33" spans="1:28" ht="14.25" customHeight="1" thickBot="1">
      <c r="A33" s="202"/>
      <c r="B33" s="217"/>
      <c r="C33" s="229"/>
      <c r="D33" s="229"/>
      <c r="E33" s="229"/>
      <c r="F33" s="229"/>
      <c r="G33" s="229"/>
      <c r="H33" s="229"/>
      <c r="I33" s="229"/>
      <c r="J33" s="229"/>
      <c r="K33" s="229"/>
      <c r="L33" s="229"/>
      <c r="M33" s="229"/>
      <c r="N33" s="229"/>
      <c r="O33" s="229"/>
      <c r="P33" s="229"/>
      <c r="Q33" s="229"/>
      <c r="R33" s="229"/>
      <c r="S33" s="229"/>
      <c r="T33" s="249" t="s">
        <v>493</v>
      </c>
      <c r="U33" s="229"/>
      <c r="V33" s="229"/>
      <c r="W33" s="229"/>
      <c r="X33" s="229"/>
      <c r="Y33" s="229"/>
      <c r="Z33" s="229"/>
      <c r="AA33" s="229"/>
      <c r="AB33" s="216"/>
    </row>
    <row r="34" spans="1:28" ht="14.25" customHeight="1" thickBot="1">
      <c r="A34" s="243"/>
      <c r="B34" s="218"/>
      <c r="C34" s="1174" t="s">
        <v>257</v>
      </c>
      <c r="D34" s="2298"/>
      <c r="E34" s="2298"/>
      <c r="F34" s="2298"/>
      <c r="G34" s="2298"/>
      <c r="H34" s="2298"/>
      <c r="I34" s="2298"/>
      <c r="J34" s="2298"/>
      <c r="K34" s="2298"/>
      <c r="L34" s="2298"/>
      <c r="M34" s="2298"/>
      <c r="N34" s="2298"/>
      <c r="O34" s="2298"/>
      <c r="P34" s="2298"/>
      <c r="Q34" s="2298"/>
      <c r="R34" s="2298"/>
      <c r="S34" s="2298"/>
      <c r="T34" s="2298"/>
      <c r="U34" s="2298"/>
      <c r="V34" s="2298"/>
      <c r="W34" s="2298"/>
      <c r="X34" s="2298"/>
      <c r="Y34" s="2298"/>
      <c r="Z34" s="2298"/>
      <c r="AA34" s="2299"/>
      <c r="AB34" s="216"/>
    </row>
    <row r="35" spans="1:28" ht="32.25" customHeight="1">
      <c r="A35" s="243"/>
      <c r="B35" s="218"/>
      <c r="C35" s="1156" t="s">
        <v>258</v>
      </c>
      <c r="D35" s="2300"/>
      <c r="E35" s="2300"/>
      <c r="F35" s="2300"/>
      <c r="G35" s="2301"/>
      <c r="H35" s="1170" t="s">
        <v>494</v>
      </c>
      <c r="I35" s="1170" t="s">
        <v>495</v>
      </c>
      <c r="J35" s="1171" t="s">
        <v>261</v>
      </c>
      <c r="K35" s="1156" t="s">
        <v>262</v>
      </c>
      <c r="L35" s="2300"/>
      <c r="M35" s="2300"/>
      <c r="N35" s="2300"/>
      <c r="O35" s="2300"/>
      <c r="P35" s="2300"/>
      <c r="Q35" s="2300"/>
      <c r="R35" s="2300"/>
      <c r="S35" s="2300"/>
      <c r="T35" s="2300"/>
      <c r="U35" s="2300"/>
      <c r="V35" s="2300"/>
      <c r="W35" s="2300"/>
      <c r="X35" s="2300"/>
      <c r="Y35" s="2300"/>
      <c r="Z35" s="2300"/>
      <c r="AA35" s="2301"/>
      <c r="AB35" s="216"/>
    </row>
    <row r="36" spans="1:28" ht="11.45" customHeight="1" thickBot="1">
      <c r="A36" s="243"/>
      <c r="B36" s="218"/>
      <c r="C36" s="2302"/>
      <c r="D36" s="2303"/>
      <c r="E36" s="2303"/>
      <c r="F36" s="2303"/>
      <c r="G36" s="2304"/>
      <c r="H36" s="2305"/>
      <c r="I36" s="2305"/>
      <c r="J36" s="2305"/>
      <c r="K36" s="2302"/>
      <c r="L36" s="2303"/>
      <c r="M36" s="2303"/>
      <c r="N36" s="2303"/>
      <c r="O36" s="2303"/>
      <c r="P36" s="2303"/>
      <c r="Q36" s="2303"/>
      <c r="R36" s="2303"/>
      <c r="S36" s="2303"/>
      <c r="T36" s="2303"/>
      <c r="U36" s="2303"/>
      <c r="V36" s="2303"/>
      <c r="W36" s="2303"/>
      <c r="X36" s="2303"/>
      <c r="Y36" s="2303"/>
      <c r="Z36" s="2303"/>
      <c r="AA36" s="2304"/>
      <c r="AB36" s="216"/>
    </row>
    <row r="37" spans="1:28" ht="298.5" customHeight="1">
      <c r="A37" s="243"/>
      <c r="B37" s="218"/>
      <c r="C37" s="1148" t="s">
        <v>410</v>
      </c>
      <c r="D37" s="2306"/>
      <c r="E37" s="2306"/>
      <c r="F37" s="2306"/>
      <c r="G37" s="2307"/>
      <c r="H37" s="245">
        <f>12+29+26</f>
        <v>67</v>
      </c>
      <c r="I37" s="245">
        <f>13+42+27</f>
        <v>82</v>
      </c>
      <c r="J37" s="224">
        <f>+H37/I37</f>
        <v>0.81707317073170727</v>
      </c>
      <c r="K37" s="1236" t="s">
        <v>496</v>
      </c>
      <c r="L37" s="1295"/>
      <c r="M37" s="1295"/>
      <c r="N37" s="1295"/>
      <c r="O37" s="1295"/>
      <c r="P37" s="1295"/>
      <c r="Q37" s="1295"/>
      <c r="R37" s="1295"/>
      <c r="S37" s="1295"/>
      <c r="T37" s="1295"/>
      <c r="U37" s="1295"/>
      <c r="V37" s="1295"/>
      <c r="W37" s="1295"/>
      <c r="X37" s="1295"/>
      <c r="Y37" s="1295"/>
      <c r="Z37" s="1295"/>
      <c r="AA37" s="1296"/>
      <c r="AB37" s="216"/>
    </row>
    <row r="38" spans="1:28" ht="10.5" customHeight="1">
      <c r="A38" s="243"/>
      <c r="B38" s="218"/>
      <c r="C38" s="1148" t="s">
        <v>413</v>
      </c>
      <c r="D38" s="2306"/>
      <c r="E38" s="2306"/>
      <c r="F38" s="2306"/>
      <c r="G38" s="2307"/>
      <c r="H38" s="248"/>
      <c r="I38" s="248"/>
      <c r="J38" s="224" t="e">
        <f>+H38/I38</f>
        <v>#DIV/0!</v>
      </c>
      <c r="K38" s="1152"/>
      <c r="L38" s="2312"/>
      <c r="M38" s="2312"/>
      <c r="N38" s="2312"/>
      <c r="O38" s="2312"/>
      <c r="P38" s="2312"/>
      <c r="Q38" s="2312"/>
      <c r="R38" s="2312"/>
      <c r="S38" s="2312"/>
      <c r="T38" s="2312"/>
      <c r="U38" s="2312"/>
      <c r="V38" s="2312"/>
      <c r="W38" s="2312"/>
      <c r="X38" s="2312"/>
      <c r="Y38" s="2312"/>
      <c r="Z38" s="2312"/>
      <c r="AA38" s="2313"/>
      <c r="AB38" s="216"/>
    </row>
    <row r="39" spans="1:28" ht="10.5" customHeight="1">
      <c r="A39" s="243"/>
      <c r="B39" s="218"/>
      <c r="C39" s="1148" t="s">
        <v>414</v>
      </c>
      <c r="D39" s="2306"/>
      <c r="E39" s="2306"/>
      <c r="F39" s="2306"/>
      <c r="G39" s="2307"/>
      <c r="H39" s="248"/>
      <c r="I39" s="248"/>
      <c r="J39" s="224" t="e">
        <f>+H39/I39</f>
        <v>#DIV/0!</v>
      </c>
      <c r="K39" s="1152"/>
      <c r="L39" s="2312"/>
      <c r="M39" s="2312"/>
      <c r="N39" s="2312"/>
      <c r="O39" s="2312"/>
      <c r="P39" s="2312"/>
      <c r="Q39" s="2312"/>
      <c r="R39" s="2312"/>
      <c r="S39" s="2312"/>
      <c r="T39" s="2312"/>
      <c r="U39" s="2312"/>
      <c r="V39" s="2312"/>
      <c r="W39" s="2312"/>
      <c r="X39" s="2312"/>
      <c r="Y39" s="2312"/>
      <c r="Z39" s="2312"/>
      <c r="AA39" s="2313"/>
      <c r="AB39" s="216"/>
    </row>
    <row r="40" spans="1:28" ht="10.5" customHeight="1" thickBot="1">
      <c r="A40" s="243"/>
      <c r="B40" s="218"/>
      <c r="C40" s="1148" t="s">
        <v>415</v>
      </c>
      <c r="D40" s="2306"/>
      <c r="E40" s="2306"/>
      <c r="F40" s="2306"/>
      <c r="G40" s="2307"/>
      <c r="H40" s="248"/>
      <c r="I40" s="248"/>
      <c r="J40" s="224" t="e">
        <f>+H40/I40</f>
        <v>#DIV/0!</v>
      </c>
      <c r="K40" s="1152"/>
      <c r="L40" s="2312"/>
      <c r="M40" s="2312"/>
      <c r="N40" s="2312"/>
      <c r="O40" s="2312"/>
      <c r="P40" s="2312"/>
      <c r="Q40" s="2312"/>
      <c r="R40" s="2312"/>
      <c r="S40" s="2312"/>
      <c r="T40" s="2312"/>
      <c r="U40" s="2312"/>
      <c r="V40" s="2312"/>
      <c r="W40" s="2312"/>
      <c r="X40" s="2312"/>
      <c r="Y40" s="2312"/>
      <c r="Z40" s="2312"/>
      <c r="AA40" s="2313"/>
      <c r="AB40" s="216"/>
    </row>
    <row r="41" spans="1:28" ht="15.75" customHeight="1" thickBot="1">
      <c r="A41" s="243"/>
      <c r="B41" s="218"/>
      <c r="C41" s="1149" t="s">
        <v>265</v>
      </c>
      <c r="D41" s="2314"/>
      <c r="E41" s="2314"/>
      <c r="F41" s="2314"/>
      <c r="G41" s="2315"/>
      <c r="H41" s="223"/>
      <c r="I41" s="223"/>
      <c r="J41" s="222"/>
      <c r="K41" s="1153"/>
      <c r="L41" s="2314"/>
      <c r="M41" s="2314"/>
      <c r="N41" s="2314"/>
      <c r="O41" s="2314"/>
      <c r="P41" s="2314"/>
      <c r="Q41" s="2314"/>
      <c r="R41" s="2314"/>
      <c r="S41" s="2314"/>
      <c r="T41" s="2314"/>
      <c r="U41" s="2314"/>
      <c r="V41" s="2314"/>
      <c r="W41" s="2314"/>
      <c r="X41" s="2314"/>
      <c r="Y41" s="2314"/>
      <c r="Z41" s="2314"/>
      <c r="AA41" s="2315"/>
      <c r="AB41" s="216"/>
    </row>
    <row r="42" spans="1:28" ht="5.25" customHeight="1">
      <c r="A42" s="243"/>
      <c r="B42" s="218"/>
      <c r="C42" s="219"/>
      <c r="D42" s="219"/>
      <c r="E42" s="219"/>
      <c r="F42" s="219"/>
      <c r="G42" s="219"/>
      <c r="H42" s="221"/>
      <c r="I42" s="221"/>
      <c r="J42" s="220"/>
      <c r="K42" s="219"/>
      <c r="L42" s="219"/>
      <c r="M42" s="219"/>
      <c r="N42" s="219"/>
      <c r="O42" s="219"/>
      <c r="P42" s="219"/>
      <c r="Q42" s="219"/>
      <c r="R42" s="219"/>
      <c r="S42" s="219"/>
      <c r="T42" s="219"/>
      <c r="U42" s="219"/>
      <c r="V42" s="219"/>
      <c r="W42" s="219"/>
      <c r="X42" s="219"/>
      <c r="Y42" s="219"/>
      <c r="Z42" s="219"/>
      <c r="AA42" s="219"/>
      <c r="AB42" s="216"/>
    </row>
    <row r="43" spans="1:28" ht="14.25" customHeight="1" thickBot="1">
      <c r="A43" s="243"/>
      <c r="B43" s="218"/>
      <c r="C43" s="219"/>
      <c r="D43" s="219"/>
      <c r="E43" s="219"/>
      <c r="F43" s="219"/>
      <c r="G43" s="219"/>
      <c r="H43" s="221"/>
      <c r="I43" s="221"/>
      <c r="J43" s="220"/>
      <c r="K43" s="219"/>
      <c r="L43" s="219"/>
      <c r="M43" s="219"/>
      <c r="N43" s="219"/>
      <c r="O43" s="219"/>
      <c r="P43" s="219"/>
      <c r="Q43" s="219"/>
      <c r="R43" s="219"/>
      <c r="S43" s="219"/>
      <c r="T43" s="219"/>
      <c r="U43" s="219"/>
      <c r="V43" s="219"/>
      <c r="W43" s="219"/>
      <c r="X43" s="219"/>
      <c r="Y43" s="219"/>
      <c r="Z43" s="219"/>
      <c r="AA43" s="219"/>
      <c r="AB43" s="216"/>
    </row>
    <row r="44" spans="1:28" ht="14.25" customHeight="1">
      <c r="A44" s="243"/>
      <c r="B44" s="218"/>
      <c r="C44" s="1156" t="s">
        <v>266</v>
      </c>
      <c r="D44" s="2300"/>
      <c r="E44" s="2300"/>
      <c r="F44" s="2300"/>
      <c r="G44" s="2300"/>
      <c r="H44" s="2300"/>
      <c r="I44" s="2300"/>
      <c r="J44" s="2300"/>
      <c r="K44" s="2300"/>
      <c r="L44" s="2300"/>
      <c r="M44" s="2300"/>
      <c r="N44" s="2300"/>
      <c r="O44" s="2300"/>
      <c r="P44" s="2300"/>
      <c r="Q44" s="2300"/>
      <c r="R44" s="2300"/>
      <c r="S44" s="2300"/>
      <c r="T44" s="2300"/>
      <c r="U44" s="2300"/>
      <c r="V44" s="2300"/>
      <c r="W44" s="2300"/>
      <c r="X44" s="2300"/>
      <c r="Y44" s="2300"/>
      <c r="Z44" s="2300"/>
      <c r="AA44" s="2301"/>
      <c r="AB44" s="216"/>
    </row>
    <row r="45" spans="1:28" ht="14.25" customHeight="1" thickBot="1">
      <c r="A45" s="202"/>
      <c r="B45" s="217"/>
      <c r="C45" s="2316"/>
      <c r="D45" s="2317"/>
      <c r="E45" s="2317"/>
      <c r="F45" s="2317"/>
      <c r="G45" s="2317"/>
      <c r="H45" s="2317"/>
      <c r="I45" s="2317"/>
      <c r="J45" s="2317"/>
      <c r="K45" s="2317"/>
      <c r="L45" s="2317"/>
      <c r="M45" s="2317"/>
      <c r="N45" s="2317"/>
      <c r="O45" s="2317"/>
      <c r="P45" s="2317"/>
      <c r="Q45" s="2317"/>
      <c r="R45" s="2317"/>
      <c r="S45" s="2317"/>
      <c r="T45" s="2317"/>
      <c r="U45" s="2317"/>
      <c r="V45" s="2317"/>
      <c r="W45" s="2317"/>
      <c r="X45" s="2317"/>
      <c r="Y45" s="2317"/>
      <c r="Z45" s="2317"/>
      <c r="AA45" s="2318"/>
      <c r="AB45" s="216"/>
    </row>
    <row r="46" spans="1:28" ht="14.25" customHeight="1">
      <c r="A46" s="202"/>
      <c r="B46" s="217"/>
      <c r="C46" s="1217"/>
      <c r="D46" s="2300"/>
      <c r="E46" s="2300"/>
      <c r="F46" s="2300"/>
      <c r="G46" s="2300"/>
      <c r="H46" s="2300"/>
      <c r="I46" s="2300"/>
      <c r="J46" s="2300"/>
      <c r="K46" s="2300"/>
      <c r="L46" s="2300"/>
      <c r="M46" s="2300"/>
      <c r="N46" s="2300"/>
      <c r="O46" s="2300"/>
      <c r="P46" s="2300"/>
      <c r="Q46" s="2300"/>
      <c r="R46" s="2300"/>
      <c r="S46" s="2300"/>
      <c r="T46" s="2300"/>
      <c r="U46" s="2300"/>
      <c r="V46" s="2300"/>
      <c r="W46" s="2300"/>
      <c r="X46" s="2300"/>
      <c r="Y46" s="2300"/>
      <c r="Z46" s="2300"/>
      <c r="AA46" s="2301"/>
      <c r="AB46" s="216"/>
    </row>
    <row r="47" spans="1:28" ht="14.25" customHeight="1">
      <c r="A47" s="202"/>
      <c r="B47" s="217"/>
      <c r="C47" s="2316"/>
      <c r="D47" s="2319"/>
      <c r="E47" s="2319"/>
      <c r="F47" s="2319"/>
      <c r="G47" s="2319"/>
      <c r="H47" s="2319"/>
      <c r="I47" s="2319"/>
      <c r="J47" s="2319"/>
      <c r="K47" s="2319"/>
      <c r="L47" s="2319"/>
      <c r="M47" s="2319"/>
      <c r="N47" s="2319"/>
      <c r="O47" s="2319"/>
      <c r="P47" s="2319"/>
      <c r="Q47" s="2319"/>
      <c r="R47" s="2319"/>
      <c r="S47" s="2319"/>
      <c r="T47" s="2319"/>
      <c r="U47" s="2319"/>
      <c r="V47" s="2319"/>
      <c r="W47" s="2319"/>
      <c r="X47" s="2319"/>
      <c r="Y47" s="2319"/>
      <c r="Z47" s="2319"/>
      <c r="AA47" s="2318"/>
      <c r="AB47" s="216"/>
    </row>
    <row r="48" spans="1:28" ht="14.25" customHeight="1">
      <c r="A48" s="202"/>
      <c r="B48" s="217"/>
      <c r="C48" s="2316"/>
      <c r="D48" s="2319"/>
      <c r="E48" s="2319"/>
      <c r="F48" s="2319"/>
      <c r="G48" s="2319"/>
      <c r="H48" s="2319"/>
      <c r="I48" s="2319"/>
      <c r="J48" s="2319"/>
      <c r="K48" s="2319"/>
      <c r="L48" s="2319"/>
      <c r="M48" s="2319"/>
      <c r="N48" s="2319"/>
      <c r="O48" s="2319"/>
      <c r="P48" s="2319"/>
      <c r="Q48" s="2319"/>
      <c r="R48" s="2319"/>
      <c r="S48" s="2319"/>
      <c r="T48" s="2319"/>
      <c r="U48" s="2319"/>
      <c r="V48" s="2319"/>
      <c r="W48" s="2319"/>
      <c r="X48" s="2319"/>
      <c r="Y48" s="2319"/>
      <c r="Z48" s="2319"/>
      <c r="AA48" s="2318"/>
      <c r="AB48" s="216"/>
    </row>
    <row r="49" spans="1:28" ht="14.25" customHeight="1">
      <c r="A49" s="202"/>
      <c r="B49" s="217"/>
      <c r="C49" s="2316"/>
      <c r="D49" s="2319"/>
      <c r="E49" s="2319"/>
      <c r="F49" s="2319"/>
      <c r="G49" s="2319"/>
      <c r="H49" s="2319"/>
      <c r="I49" s="2319"/>
      <c r="J49" s="2319"/>
      <c r="K49" s="2319"/>
      <c r="L49" s="2319"/>
      <c r="M49" s="2319"/>
      <c r="N49" s="2319"/>
      <c r="O49" s="2319"/>
      <c r="P49" s="2319"/>
      <c r="Q49" s="2319"/>
      <c r="R49" s="2319"/>
      <c r="S49" s="2319"/>
      <c r="T49" s="2319"/>
      <c r="U49" s="2319"/>
      <c r="V49" s="2319"/>
      <c r="W49" s="2319"/>
      <c r="X49" s="2319"/>
      <c r="Y49" s="2319"/>
      <c r="Z49" s="2319"/>
      <c r="AA49" s="2318"/>
      <c r="AB49" s="216"/>
    </row>
    <row r="50" spans="1:28" ht="14.25" customHeight="1">
      <c r="A50" s="202"/>
      <c r="B50" s="217"/>
      <c r="C50" s="2316"/>
      <c r="D50" s="2319"/>
      <c r="E50" s="2319"/>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2318"/>
      <c r="AB50" s="216"/>
    </row>
    <row r="51" spans="1:28" ht="14.25" customHeight="1">
      <c r="A51" s="202"/>
      <c r="B51" s="217"/>
      <c r="C51" s="2316"/>
      <c r="D51" s="2319"/>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2318"/>
      <c r="AB51" s="216"/>
    </row>
    <row r="52" spans="1:28" ht="202.5" customHeight="1" thickBot="1">
      <c r="A52" s="202"/>
      <c r="B52" s="217"/>
      <c r="C52" s="2302"/>
      <c r="D52" s="2303"/>
      <c r="E52" s="2303"/>
      <c r="F52" s="2303"/>
      <c r="G52" s="2303"/>
      <c r="H52" s="2303"/>
      <c r="I52" s="2303"/>
      <c r="J52" s="2303"/>
      <c r="K52" s="2303"/>
      <c r="L52" s="2303"/>
      <c r="M52" s="2303"/>
      <c r="N52" s="2303"/>
      <c r="O52" s="2303"/>
      <c r="P52" s="2303"/>
      <c r="Q52" s="2303"/>
      <c r="R52" s="2303"/>
      <c r="S52" s="2303"/>
      <c r="T52" s="2303"/>
      <c r="U52" s="2303"/>
      <c r="V52" s="2303"/>
      <c r="W52" s="2303"/>
      <c r="X52" s="2303"/>
      <c r="Y52" s="2303"/>
      <c r="Z52" s="2303"/>
      <c r="AA52" s="2304"/>
      <c r="AB52" s="216"/>
    </row>
    <row r="53" spans="1:28" ht="14.25" customHeight="1">
      <c r="A53" s="202"/>
      <c r="B53" s="21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14"/>
    </row>
    <row r="54" spans="1:28" ht="14.25" customHeight="1" thickBot="1">
      <c r="A54" s="202"/>
      <c r="B54" s="213"/>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1"/>
    </row>
    <row r="55" spans="1:28" ht="14.25" customHeight="1">
      <c r="A55" s="202"/>
      <c r="B55" s="208"/>
      <c r="C55" s="1150" t="s">
        <v>258</v>
      </c>
      <c r="D55" s="2300"/>
      <c r="E55" s="2300"/>
      <c r="F55" s="2300"/>
      <c r="G55" s="2301"/>
      <c r="H55" s="1150" t="s">
        <v>288</v>
      </c>
      <c r="I55" s="2301"/>
      <c r="J55" s="1150" t="s">
        <v>268</v>
      </c>
      <c r="K55" s="2300"/>
      <c r="L55" s="2300"/>
      <c r="M55" s="2301"/>
      <c r="N55" s="1150" t="s">
        <v>269</v>
      </c>
      <c r="O55" s="2300"/>
      <c r="P55" s="2300"/>
      <c r="Q55" s="2300"/>
      <c r="R55" s="2300"/>
      <c r="S55" s="2300"/>
      <c r="T55" s="2300"/>
      <c r="U55" s="2301"/>
      <c r="V55" s="1158" t="s">
        <v>270</v>
      </c>
      <c r="W55" s="2300"/>
      <c r="X55" s="2300"/>
      <c r="Y55" s="2300"/>
      <c r="Z55" s="2300"/>
      <c r="AA55" s="2301"/>
      <c r="AB55" s="209"/>
    </row>
    <row r="56" spans="1:28" ht="12" customHeight="1" thickBot="1">
      <c r="A56" s="202"/>
      <c r="B56" s="210"/>
      <c r="C56" s="2316"/>
      <c r="D56" s="2319"/>
      <c r="E56" s="2319"/>
      <c r="F56" s="2319"/>
      <c r="G56" s="2318"/>
      <c r="H56" s="2316"/>
      <c r="I56" s="2318"/>
      <c r="J56" s="2316"/>
      <c r="K56" s="2319"/>
      <c r="L56" s="2319"/>
      <c r="M56" s="2318"/>
      <c r="N56" s="2316"/>
      <c r="O56" s="2319"/>
      <c r="P56" s="2319"/>
      <c r="Q56" s="2319"/>
      <c r="R56" s="2319"/>
      <c r="S56" s="2319"/>
      <c r="T56" s="2319"/>
      <c r="U56" s="2318"/>
      <c r="V56" s="2317"/>
      <c r="W56" s="2319"/>
      <c r="X56" s="2319"/>
      <c r="Y56" s="2319"/>
      <c r="Z56" s="2319"/>
      <c r="AA56" s="2318"/>
      <c r="AB56" s="209"/>
    </row>
    <row r="57" spans="1:28" ht="13.9" hidden="1" customHeight="1">
      <c r="A57" s="202"/>
      <c r="B57" s="210"/>
      <c r="C57" s="2316"/>
      <c r="D57" s="2317"/>
      <c r="E57" s="2317"/>
      <c r="F57" s="2317"/>
      <c r="G57" s="2318"/>
      <c r="H57" s="2316"/>
      <c r="I57" s="2318"/>
      <c r="J57" s="2316"/>
      <c r="K57" s="2317"/>
      <c r="L57" s="2317"/>
      <c r="M57" s="2318"/>
      <c r="N57" s="2302"/>
      <c r="O57" s="2303"/>
      <c r="P57" s="2303"/>
      <c r="Q57" s="2303"/>
      <c r="R57" s="2303"/>
      <c r="S57" s="2303"/>
      <c r="T57" s="2303"/>
      <c r="U57" s="2304"/>
      <c r="V57" s="2303"/>
      <c r="W57" s="2303"/>
      <c r="X57" s="2303"/>
      <c r="Y57" s="2303"/>
      <c r="Z57" s="2303"/>
      <c r="AA57" s="2304"/>
      <c r="AB57" s="209"/>
    </row>
    <row r="58" spans="1:28" ht="148.5" customHeight="1">
      <c r="A58" s="202"/>
      <c r="B58" s="208"/>
      <c r="C58" s="1160" t="s">
        <v>410</v>
      </c>
      <c r="D58" s="1301"/>
      <c r="E58" s="1301"/>
      <c r="F58" s="1301"/>
      <c r="G58" s="1302"/>
      <c r="H58" s="1303" t="s">
        <v>497</v>
      </c>
      <c r="I58" s="1302"/>
      <c r="J58" s="1155">
        <f>J37</f>
        <v>0.81707317073170727</v>
      </c>
      <c r="K58" s="1301"/>
      <c r="L58" s="1301"/>
      <c r="M58" s="1302"/>
      <c r="N58" s="1159" t="s">
        <v>498</v>
      </c>
      <c r="O58" s="1301"/>
      <c r="P58" s="1301"/>
      <c r="Q58" s="1301"/>
      <c r="R58" s="1301"/>
      <c r="S58" s="1301"/>
      <c r="T58" s="1301"/>
      <c r="U58" s="1302"/>
      <c r="V58" s="1297" t="s">
        <v>499</v>
      </c>
      <c r="W58" s="2298"/>
      <c r="X58" s="2298"/>
      <c r="Y58" s="2298"/>
      <c r="Z58" s="2298"/>
      <c r="AA58" s="2299"/>
      <c r="AB58" s="207"/>
    </row>
    <row r="59" spans="1:28" ht="14.25" customHeight="1">
      <c r="A59" s="202"/>
      <c r="B59" s="208"/>
      <c r="C59" s="1164" t="s">
        <v>413</v>
      </c>
      <c r="D59" s="2312"/>
      <c r="E59" s="2312"/>
      <c r="F59" s="2312"/>
      <c r="G59" s="2323"/>
      <c r="H59" s="1298" t="s">
        <v>500</v>
      </c>
      <c r="I59" s="2323"/>
      <c r="J59" s="1300" t="e">
        <f>J38</f>
        <v>#DIV/0!</v>
      </c>
      <c r="K59" s="2306"/>
      <c r="L59" s="2306"/>
      <c r="M59" s="2320"/>
      <c r="N59" s="1299"/>
      <c r="O59" s="2312"/>
      <c r="P59" s="2312"/>
      <c r="Q59" s="2312"/>
      <c r="R59" s="2312"/>
      <c r="S59" s="2312"/>
      <c r="T59" s="2312"/>
      <c r="U59" s="2323"/>
      <c r="V59" s="1299"/>
      <c r="W59" s="2312"/>
      <c r="X59" s="2312"/>
      <c r="Y59" s="2312"/>
      <c r="Z59" s="2312"/>
      <c r="AA59" s="2313"/>
      <c r="AB59" s="207"/>
    </row>
    <row r="60" spans="1:28" ht="14.25" customHeight="1">
      <c r="A60" s="202"/>
      <c r="B60" s="208"/>
      <c r="C60" s="1164" t="s">
        <v>414</v>
      </c>
      <c r="D60" s="2312"/>
      <c r="E60" s="2312"/>
      <c r="F60" s="2312"/>
      <c r="G60" s="2323"/>
      <c r="H60" s="1298" t="s">
        <v>501</v>
      </c>
      <c r="I60" s="2323"/>
      <c r="J60" s="1300" t="e">
        <f>J39</f>
        <v>#DIV/0!</v>
      </c>
      <c r="K60" s="2306"/>
      <c r="L60" s="2306"/>
      <c r="M60" s="2320"/>
      <c r="N60" s="1299"/>
      <c r="O60" s="2312"/>
      <c r="P60" s="2312"/>
      <c r="Q60" s="2312"/>
      <c r="R60" s="2312"/>
      <c r="S60" s="2312"/>
      <c r="T60" s="2312"/>
      <c r="U60" s="2323"/>
      <c r="V60" s="1299"/>
      <c r="W60" s="2312"/>
      <c r="X60" s="2312"/>
      <c r="Y60" s="2312"/>
      <c r="Z60" s="2312"/>
      <c r="AA60" s="2313"/>
      <c r="AB60" s="207"/>
    </row>
    <row r="61" spans="1:28" ht="14.25" customHeight="1">
      <c r="A61" s="202"/>
      <c r="B61" s="208"/>
      <c r="C61" s="1164" t="s">
        <v>415</v>
      </c>
      <c r="D61" s="2312"/>
      <c r="E61" s="2312"/>
      <c r="F61" s="2312"/>
      <c r="G61" s="2323"/>
      <c r="H61" s="1298" t="s">
        <v>502</v>
      </c>
      <c r="I61" s="2323"/>
      <c r="J61" s="1300" t="e">
        <f>J40</f>
        <v>#DIV/0!</v>
      </c>
      <c r="K61" s="2306"/>
      <c r="L61" s="2306"/>
      <c r="M61" s="2320"/>
      <c r="N61" s="1299"/>
      <c r="O61" s="2312"/>
      <c r="P61" s="2312"/>
      <c r="Q61" s="2312"/>
      <c r="R61" s="2312"/>
      <c r="S61" s="2312"/>
      <c r="T61" s="2312"/>
      <c r="U61" s="2323"/>
      <c r="V61" s="1299"/>
      <c r="W61" s="2312"/>
      <c r="X61" s="2312"/>
      <c r="Y61" s="2312"/>
      <c r="Z61" s="2312"/>
      <c r="AA61" s="2313"/>
      <c r="AB61" s="207"/>
    </row>
    <row r="62" spans="1:28" ht="15.75" customHeight="1" thickBot="1">
      <c r="A62" s="202"/>
      <c r="B62" s="208"/>
      <c r="C62" s="1172"/>
      <c r="D62" s="2324"/>
      <c r="E62" s="2324"/>
      <c r="F62" s="2324"/>
      <c r="G62" s="2325"/>
      <c r="H62" s="1173"/>
      <c r="I62" s="2325"/>
      <c r="J62" s="1173"/>
      <c r="K62" s="2324"/>
      <c r="L62" s="2324"/>
      <c r="M62" s="2325"/>
      <c r="N62" s="1173"/>
      <c r="O62" s="2324"/>
      <c r="P62" s="2324"/>
      <c r="Q62" s="2324"/>
      <c r="R62" s="2324"/>
      <c r="S62" s="2324"/>
      <c r="T62" s="2324"/>
      <c r="U62" s="2325"/>
      <c r="V62" s="1173"/>
      <c r="W62" s="2324"/>
      <c r="X62" s="2324"/>
      <c r="Y62" s="2324"/>
      <c r="Z62" s="2324"/>
      <c r="AA62" s="2326"/>
      <c r="AB62" s="207"/>
    </row>
    <row r="63" spans="1:28" ht="14.25" customHeight="1">
      <c r="A63" s="202"/>
      <c r="B63" s="206"/>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04"/>
    </row>
    <row r="64" spans="1:28" ht="14.25" customHeight="1">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c r="AA64" s="202"/>
      <c r="AB64" s="202"/>
    </row>
    <row r="65" spans="1:28" ht="14.25" customHeight="1">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row>
    <row r="66" spans="1:28" ht="14.25" customHeight="1">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row>
    <row r="67" spans="1:28" ht="14.25" customHeight="1">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c r="AA67" s="202"/>
      <c r="AB67" s="202"/>
    </row>
    <row r="68" spans="1:28" ht="14.25" customHeight="1">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row>
    <row r="69" spans="1:28" ht="14.25" customHeight="1">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row>
    <row r="70" spans="1:28" ht="14.25" customHeight="1">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row>
    <row r="71" spans="1:28" ht="14.25"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row>
    <row r="72" spans="1:28" ht="14.25" customHeight="1">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row>
    <row r="73" spans="1:28" ht="14.25"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row>
    <row r="74" spans="1:28" ht="14.25" customHeight="1">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row>
    <row r="75" spans="1:28" ht="14.25" customHeight="1">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row>
    <row r="76" spans="1:28" ht="14.25" customHeight="1">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row>
    <row r="77" spans="1:28" ht="14.25" customHeight="1">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row>
    <row r="78" spans="1:28" ht="14.25" customHeight="1">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row>
    <row r="79" spans="1:28" ht="14.25" customHeight="1">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row>
    <row r="80" spans="1:28" ht="14.25" customHeight="1">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row>
    <row r="81" spans="1:28" ht="14.25" customHeight="1">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row>
    <row r="82" spans="1:28" ht="14.25" customHeight="1">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row>
    <row r="83" spans="1:28" ht="14.25" customHeight="1">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row>
    <row r="84" spans="1:28" ht="14.25" customHeight="1">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row>
    <row r="85" spans="1:28" ht="14.25" customHeight="1">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row>
    <row r="86" spans="1:28" ht="14.25" customHeight="1">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row>
    <row r="87" spans="1:28" ht="14.25" customHeight="1">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row>
    <row r="88" spans="1:28" ht="14.25" customHeight="1">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row>
    <row r="89" spans="1:28" ht="14.25" customHeight="1">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row>
    <row r="90" spans="1:28" ht="14.25" customHeight="1">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row>
    <row r="91" spans="1:28" ht="14.25" customHeight="1">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row>
    <row r="92" spans="1:28" ht="14.25" customHeight="1">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row>
    <row r="93" spans="1:28" ht="14.25" customHeight="1">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row>
    <row r="94" spans="1:28" ht="14.25" customHeight="1">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row>
    <row r="95" spans="1:28" ht="14.25" customHeight="1">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row>
    <row r="96" spans="1:28" ht="14.25" customHeight="1">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row>
    <row r="97" spans="1:28" ht="14.25" customHeight="1">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row>
    <row r="98" spans="1:28" ht="14.25" customHeight="1">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row>
    <row r="99" spans="1:28"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row>
    <row r="100" spans="1:28"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row>
    <row r="101" spans="1:28" ht="14.2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row>
    <row r="102" spans="1:28" ht="6"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row>
    <row r="103" spans="1:28" ht="14.25" customHeight="1">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row>
    <row r="104" spans="1:28" ht="14.25" customHeight="1">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row>
    <row r="105" spans="1:28" ht="14.25" customHeight="1">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row>
    <row r="106" spans="1:28" ht="14.25" customHeight="1">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row>
    <row r="107" spans="1:28" ht="14.25" customHeight="1">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row>
    <row r="108" spans="1:28" ht="14.25" customHeight="1">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row>
    <row r="109" spans="1:28" ht="14.25" customHeight="1">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row>
    <row r="110" spans="1:28" ht="14.25" customHeight="1">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row>
    <row r="111" spans="1:28" ht="14.25" customHeight="1">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row>
    <row r="112" spans="1:28" ht="14.25" customHeight="1">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row>
    <row r="113" spans="1:28" ht="14.25" customHeight="1">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row>
    <row r="114" spans="1:28" ht="14.25" customHeight="1">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row>
    <row r="115" spans="1:28" ht="14.25" customHeight="1">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row>
    <row r="116" spans="1:28" ht="14.25" customHeight="1">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row>
    <row r="117" spans="1:28" ht="14.25" customHeight="1">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row>
    <row r="118" spans="1:28" ht="14.25" customHeight="1">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row>
    <row r="119" spans="1:28" ht="14.25" customHeight="1">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row>
    <row r="120" spans="1:28" ht="14.25" customHeight="1">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row>
    <row r="121" spans="1:28" ht="14.25" customHeight="1">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row>
    <row r="122" spans="1:28" ht="14.25" customHeight="1">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row>
    <row r="123" spans="1:28" ht="14.25" customHeight="1">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row>
    <row r="124" spans="1:28" ht="14.25" customHeight="1">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row>
    <row r="125" spans="1:28" ht="14.25" customHeight="1">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row>
    <row r="126" spans="1:28" ht="14.25" customHeight="1">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row>
    <row r="127" spans="1:28" ht="14.25" customHeight="1">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row>
    <row r="128" spans="1:28" ht="14.25" customHeight="1">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row>
    <row r="129" spans="1:28" ht="14.25" customHeight="1">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row>
    <row r="130" spans="1:28" ht="14.25" customHeight="1">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row>
    <row r="131" spans="1:28" ht="14.25" customHeight="1">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row>
    <row r="132" spans="1:28" ht="14.25" customHeight="1">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row>
    <row r="133" spans="1:28" ht="14.25" customHeight="1">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row>
    <row r="134" spans="1:28" ht="14.25" customHeight="1">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row>
    <row r="135" spans="1:28" ht="14.25"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row>
    <row r="136" spans="1:28" ht="14.25" customHeight="1">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row>
    <row r="137" spans="1:28" ht="14.25" customHeight="1">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row>
    <row r="138" spans="1:28" ht="14.25" customHeight="1">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row>
    <row r="139" spans="1:28" ht="14.25" customHeight="1">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row>
    <row r="140" spans="1:28" ht="14.25"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row>
    <row r="141" spans="1:28" ht="14.25"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row>
    <row r="142" spans="1:28" ht="14.25"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row>
    <row r="143" spans="1:28" ht="14.25"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row>
    <row r="144" spans="1:28" ht="14.25"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row>
    <row r="145" spans="1:28" ht="14.25"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row>
    <row r="146" spans="1:28" ht="14.25"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row>
    <row r="147" spans="1:28" ht="14.25"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row>
    <row r="148" spans="1:28" ht="14.25"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row>
    <row r="149" spans="1:28" ht="14.25"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row>
    <row r="150" spans="1:28" ht="14.25"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row>
    <row r="151" spans="1:28" ht="14.25"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row>
    <row r="152" spans="1:28" ht="14.25"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row>
    <row r="153" spans="1:28" ht="14.25"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row>
    <row r="154" spans="1:28" ht="14.25"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row>
    <row r="155" spans="1:28" ht="14.25"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row>
    <row r="156" spans="1:28" ht="14.25"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row>
    <row r="157" spans="1:28" ht="14.25"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row>
    <row r="158" spans="1:28" ht="14.25"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row>
    <row r="159" spans="1:28" ht="14.25"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row>
    <row r="160" spans="1:28" ht="14.25"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row>
    <row r="161" spans="1:28" ht="14.25"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row>
    <row r="162" spans="1:28" ht="14.25"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row>
    <row r="163" spans="1:28" ht="14.25"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row>
    <row r="164" spans="1:28" ht="14.25"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row>
    <row r="165" spans="1:28" ht="14.25"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row>
    <row r="166" spans="1:28" ht="14.25"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row>
    <row r="167" spans="1:28" ht="14.25"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row>
    <row r="168" spans="1:28" ht="14.25"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row>
    <row r="169" spans="1:28" ht="14.25"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row>
    <row r="170" spans="1:28" ht="14.25"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row>
    <row r="171" spans="1:28" ht="14.25"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row>
    <row r="172" spans="1:28" ht="14.25"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row>
    <row r="173" spans="1:28" ht="14.25"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row>
    <row r="174" spans="1:28" ht="14.25"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row>
    <row r="175" spans="1:28" ht="14.25"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row>
    <row r="176" spans="1:28" ht="14.25"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row>
    <row r="177" spans="1:28" ht="14.25"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row>
    <row r="178" spans="1:28" ht="14.25"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row>
    <row r="179" spans="1:28" ht="14.25"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row>
    <row r="180" spans="1:28" ht="14.25"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row>
    <row r="181" spans="1:28" ht="14.25"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row>
    <row r="182" spans="1:28" ht="14.25"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row>
    <row r="183" spans="1:28" ht="14.25"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row>
    <row r="184" spans="1:28" ht="14.25"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row>
    <row r="185" spans="1:28" ht="14.25"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row>
    <row r="186" spans="1:28" ht="14.25"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row>
    <row r="187" spans="1:28" ht="14.25"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row>
    <row r="188" spans="1:28" ht="14.25"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row>
    <row r="189" spans="1:28" ht="14.25"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row>
    <row r="190" spans="1:28" ht="14.25"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row>
    <row r="191" spans="1:28" ht="14.25"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row>
    <row r="192" spans="1:28" ht="14.25"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row>
    <row r="193" spans="1:28" ht="14.25"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row>
    <row r="194" spans="1:28" ht="14.25"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row>
    <row r="195" spans="1:28" ht="14.25"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row>
    <row r="196" spans="1:28" ht="14.25"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row>
    <row r="197" spans="1:28" ht="14.25"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row>
    <row r="198" spans="1:28" ht="14.25"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row>
    <row r="199" spans="1:28" ht="14.25"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row>
    <row r="200" spans="1:28" ht="14.25"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row>
    <row r="201" spans="1:28" ht="14.25"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row>
    <row r="202" spans="1:28" ht="14.25"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row>
    <row r="203" spans="1:28" ht="14.25"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row>
    <row r="204" spans="1:28" ht="14.25"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row>
    <row r="205" spans="1:28" ht="14.25"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row>
    <row r="206" spans="1:28" ht="14.25"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row>
    <row r="207" spans="1:28" ht="14.25"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row>
    <row r="208" spans="1:28" ht="14.25"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row>
    <row r="209" spans="1:28" ht="14.25"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row>
    <row r="210" spans="1:28" ht="14.25"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row>
    <row r="211" spans="1:28" ht="14.25"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row>
    <row r="212" spans="1:28" ht="14.25"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row>
    <row r="213" spans="1:28" ht="14.25"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row>
    <row r="214" spans="1:28" ht="14.25"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row>
    <row r="215" spans="1:28" ht="14.25"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row>
    <row r="216" spans="1:28" ht="14.25"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row>
    <row r="217" spans="1:28" ht="14.25"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row>
    <row r="218" spans="1:28" ht="14.25"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row>
    <row r="219" spans="1:28" ht="14.25"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row>
    <row r="220" spans="1:28" ht="14.25"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row>
    <row r="221" spans="1:28" ht="14.25"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row>
    <row r="222" spans="1:28" ht="14.25"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row>
    <row r="223" spans="1:28" ht="14.25"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row>
    <row r="224" spans="1:28" ht="14.25"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row>
    <row r="225" spans="1:28" ht="14.25"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row>
    <row r="226" spans="1:28" ht="14.25"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row>
    <row r="227" spans="1:28" ht="14.25"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row>
    <row r="228" spans="1:28" ht="14.25"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row>
    <row r="229" spans="1:28" ht="14.25"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row>
    <row r="230" spans="1:28" ht="14.25"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row>
    <row r="231" spans="1:28" ht="14.25"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row>
    <row r="232" spans="1:28" ht="14.25"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row>
    <row r="233" spans="1:28" ht="14.25"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row>
    <row r="234" spans="1:28" ht="14.25"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row>
    <row r="235" spans="1:28" ht="14.25"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row>
    <row r="236" spans="1:28" ht="14.25"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row>
    <row r="237" spans="1:28" ht="14.25"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row>
    <row r="238" spans="1:28" ht="14.25"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row>
    <row r="239" spans="1:28" ht="14.25"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row>
    <row r="240" spans="1:28" ht="14.25"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row>
    <row r="241" spans="1:28" ht="14.25"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row>
    <row r="242" spans="1:28" ht="14.25"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row>
    <row r="243" spans="1:28" ht="14.25"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row>
    <row r="244" spans="1:28" ht="14.25"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row>
    <row r="245" spans="1:28" ht="14.25"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row>
    <row r="246" spans="1:28" ht="14.25"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row>
    <row r="247" spans="1:28" ht="14.25"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row>
    <row r="248" spans="1:28" ht="14.25"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row>
    <row r="249" spans="1:28" ht="14.25"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row>
    <row r="250" spans="1:28" ht="14.25"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row>
    <row r="251" spans="1:28" ht="14.25"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row>
    <row r="252" spans="1:28" ht="14.25"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row>
    <row r="253" spans="1:28" ht="14.25"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row>
    <row r="254" spans="1:28" ht="14.25"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row>
    <row r="255" spans="1:28" ht="14.25"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row>
    <row r="256" spans="1:28" ht="14.25"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row>
    <row r="257" spans="1:28" ht="14.25"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row>
    <row r="258" spans="1:28" ht="14.25"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row>
    <row r="259" spans="1:28" ht="14.25"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row>
    <row r="260" spans="1:28" ht="14.25"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row>
    <row r="261" spans="1:28" ht="14.25"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row>
    <row r="262" spans="1:28" ht="15.75" customHeight="1"/>
    <row r="263" spans="1:28" ht="15.75" customHeight="1"/>
    <row r="264" spans="1:28" ht="15.75" customHeight="1"/>
    <row r="265" spans="1:28" ht="15.75" customHeight="1"/>
    <row r="266" spans="1:28" ht="15.75" customHeight="1"/>
    <row r="267" spans="1:28" ht="15.75" customHeight="1"/>
    <row r="268" spans="1:28" ht="15.75" customHeight="1"/>
    <row r="269" spans="1:28" ht="15.75" customHeight="1"/>
    <row r="270" spans="1:28" ht="15.75" customHeight="1"/>
    <row r="271" spans="1:28" ht="15.75" customHeight="1"/>
    <row r="272" spans="1:2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105">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 ref="Q23:AA23"/>
    <mergeCell ref="J24:P24"/>
    <mergeCell ref="Q24:AA24"/>
    <mergeCell ref="I26:AA26"/>
    <mergeCell ref="C44:AA45"/>
    <mergeCell ref="C46:AA52"/>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S30:W30"/>
    <mergeCell ref="X30:AA30"/>
    <mergeCell ref="C61:G61"/>
    <mergeCell ref="N55:U57"/>
    <mergeCell ref="V55:AA57"/>
    <mergeCell ref="C39:G39"/>
    <mergeCell ref="C40:G40"/>
    <mergeCell ref="C41:G41"/>
    <mergeCell ref="C55:G57"/>
    <mergeCell ref="H55:I57"/>
    <mergeCell ref="J55:M57"/>
    <mergeCell ref="K39:AA39"/>
    <mergeCell ref="K40:AA40"/>
    <mergeCell ref="V58:AA58"/>
    <mergeCell ref="H59:I59"/>
    <mergeCell ref="V59:AA59"/>
    <mergeCell ref="C62:G62"/>
    <mergeCell ref="H62:I62"/>
    <mergeCell ref="J62:M62"/>
    <mergeCell ref="N62:U62"/>
    <mergeCell ref="V62:AA62"/>
    <mergeCell ref="H61:I61"/>
    <mergeCell ref="J61:M61"/>
    <mergeCell ref="J59:M59"/>
    <mergeCell ref="N59:U59"/>
    <mergeCell ref="C58:G58"/>
    <mergeCell ref="H58:I58"/>
    <mergeCell ref="J58:M58"/>
    <mergeCell ref="N58:U58"/>
    <mergeCell ref="N61:U61"/>
    <mergeCell ref="V61:AA61"/>
    <mergeCell ref="C59:G59"/>
    <mergeCell ref="C60:G60"/>
    <mergeCell ref="H60:I60"/>
    <mergeCell ref="J60:M60"/>
    <mergeCell ref="N60:U60"/>
    <mergeCell ref="V60:AA60"/>
    <mergeCell ref="C37:G37"/>
    <mergeCell ref="C38:G38"/>
    <mergeCell ref="K35:AA36"/>
    <mergeCell ref="K37:AA37"/>
    <mergeCell ref="K38:AA38"/>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s>
  <pageMargins left="0.70866141732283472" right="0.70866141732283472" top="0.74803149606299213" bottom="1.1098214285714285" header="0" footer="0"/>
  <pageSetup scale="62"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K111"/>
  <sheetViews>
    <sheetView view="pageBreakPreview" topLeftCell="A53" zoomScaleNormal="100" zoomScaleSheetLayoutView="100" zoomScalePageLayoutView="70" workbookViewId="0">
      <selection activeCell="AA80" sqref="AA80"/>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4.5703125" style="20" customWidth="1"/>
    <col min="10" max="10" width="16.570312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8.85546875" style="20" customWidth="1"/>
    <col min="28" max="28" width="2" style="20" customWidth="1"/>
    <col min="29" max="29" width="9" style="20" customWidth="1"/>
    <col min="30" max="30" width="15" style="20" bestFit="1" customWidth="1"/>
    <col min="31" max="32" width="3.7109375" style="20"/>
    <col min="33" max="33" width="10.28515625" style="20" bestFit="1" customWidth="1"/>
    <col min="34" max="34" width="8.42578125" style="20" bestFit="1" customWidth="1"/>
    <col min="35"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7.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73</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7.5"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768" t="s">
        <v>74</v>
      </c>
      <c r="J10" s="1380"/>
      <c r="K10" s="1380"/>
      <c r="L10" s="1380"/>
      <c r="M10" s="1380"/>
      <c r="N10" s="1380"/>
      <c r="O10" s="1380"/>
      <c r="P10" s="1380"/>
      <c r="Q10" s="1381"/>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1382"/>
      <c r="J11" s="1383"/>
      <c r="K11" s="1383"/>
      <c r="L11" s="1383"/>
      <c r="M11" s="1383"/>
      <c r="N11" s="1383"/>
      <c r="O11" s="1383"/>
      <c r="P11" s="1383"/>
      <c r="Q11" s="1384"/>
      <c r="R11" s="627" t="s">
        <v>75</v>
      </c>
      <c r="S11" s="687"/>
      <c r="T11" s="687"/>
      <c r="U11" s="688"/>
      <c r="V11" s="608">
        <v>9</v>
      </c>
      <c r="W11" s="676"/>
      <c r="X11" s="676"/>
      <c r="Y11" s="676"/>
      <c r="Z11" s="676"/>
      <c r="AA11" s="677"/>
      <c r="AB11" s="29"/>
    </row>
    <row r="12" spans="2:28" ht="6"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072" t="s">
        <v>503</v>
      </c>
      <c r="J13" s="1073"/>
      <c r="K13" s="1073"/>
      <c r="L13" s="1073"/>
      <c r="M13" s="1073"/>
      <c r="N13" s="1073"/>
      <c r="O13" s="1073"/>
      <c r="P13" s="1073"/>
      <c r="Q13" s="1073"/>
      <c r="R13" s="1073"/>
      <c r="S13" s="1074"/>
      <c r="T13" s="655" t="s">
        <v>231</v>
      </c>
      <c r="U13" s="656"/>
      <c r="V13" s="656"/>
      <c r="W13" s="656"/>
      <c r="X13" s="656"/>
      <c r="Y13" s="656"/>
      <c r="Z13" s="656"/>
      <c r="AA13" s="657"/>
      <c r="AB13" s="35"/>
    </row>
    <row r="14" spans="2:28" ht="27" customHeight="1" thickBot="1">
      <c r="B14" s="33"/>
      <c r="C14" s="658"/>
      <c r="D14" s="659"/>
      <c r="E14" s="659"/>
      <c r="F14" s="659"/>
      <c r="G14" s="659"/>
      <c r="H14" s="660"/>
      <c r="I14" s="1075"/>
      <c r="J14" s="1076"/>
      <c r="K14" s="1076"/>
      <c r="L14" s="1076"/>
      <c r="M14" s="1076"/>
      <c r="N14" s="1076"/>
      <c r="O14" s="1076"/>
      <c r="P14" s="1076"/>
      <c r="Q14" s="1076"/>
      <c r="R14" s="1076"/>
      <c r="S14" s="1077"/>
      <c r="T14" s="667" t="s">
        <v>274</v>
      </c>
      <c r="U14" s="668"/>
      <c r="V14" s="668"/>
      <c r="W14" s="668"/>
      <c r="X14" s="668"/>
      <c r="Y14" s="668"/>
      <c r="Z14" s="668"/>
      <c r="AA14" s="669"/>
      <c r="AB14" s="35"/>
    </row>
    <row r="15" spans="2:28" ht="6.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504</v>
      </c>
      <c r="J16" s="625"/>
      <c r="K16" s="625"/>
      <c r="L16" s="625"/>
      <c r="M16" s="625"/>
      <c r="N16" s="625"/>
      <c r="O16" s="625"/>
      <c r="P16" s="625"/>
      <c r="Q16" s="625"/>
      <c r="R16" s="625"/>
      <c r="S16" s="625"/>
      <c r="T16" s="625"/>
      <c r="U16" s="625"/>
      <c r="V16" s="625"/>
      <c r="W16" s="625"/>
      <c r="X16" s="625"/>
      <c r="Y16" s="625"/>
      <c r="Z16" s="625"/>
      <c r="AA16" s="626"/>
      <c r="AB16" s="35"/>
    </row>
    <row r="17" spans="2:28" ht="7.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276</v>
      </c>
      <c r="D18" s="622"/>
      <c r="E18" s="622"/>
      <c r="F18" s="622"/>
      <c r="G18" s="622"/>
      <c r="H18" s="623"/>
      <c r="I18" s="624" t="s">
        <v>505</v>
      </c>
      <c r="J18" s="625"/>
      <c r="K18" s="625"/>
      <c r="L18" s="625"/>
      <c r="M18" s="625"/>
      <c r="N18" s="625"/>
      <c r="O18" s="625"/>
      <c r="P18" s="625"/>
      <c r="Q18" s="625"/>
      <c r="R18" s="625"/>
      <c r="S18" s="625"/>
      <c r="T18" s="625"/>
      <c r="U18" s="625"/>
      <c r="V18" s="625"/>
      <c r="W18" s="625"/>
      <c r="X18" s="625"/>
      <c r="Y18" s="625"/>
      <c r="Z18" s="625"/>
      <c r="AA18" s="626"/>
      <c r="AB18" s="35"/>
    </row>
    <row r="19" spans="2:28" ht="9"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506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76</v>
      </c>
      <c r="N21" s="606"/>
      <c r="O21" s="606"/>
      <c r="P21" s="606"/>
      <c r="Q21" s="606"/>
      <c r="R21" s="606"/>
      <c r="S21" s="607"/>
      <c r="T21" s="608" t="s">
        <v>339</v>
      </c>
      <c r="U21" s="606"/>
      <c r="V21" s="606"/>
      <c r="W21" s="606"/>
      <c r="X21" s="606"/>
      <c r="Y21" s="606"/>
      <c r="Z21" s="606"/>
      <c r="AA21" s="607"/>
      <c r="AB21" s="35"/>
    </row>
    <row r="22" spans="2:28" ht="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4" customHeight="1" thickBot="1">
      <c r="B24" s="33"/>
      <c r="C24" s="595" t="s">
        <v>507</v>
      </c>
      <c r="D24" s="596"/>
      <c r="E24" s="596"/>
      <c r="F24" s="596"/>
      <c r="G24" s="596"/>
      <c r="H24" s="596"/>
      <c r="I24" s="597"/>
      <c r="J24" s="595" t="s">
        <v>508</v>
      </c>
      <c r="K24" s="596"/>
      <c r="L24" s="596"/>
      <c r="M24" s="596"/>
      <c r="N24" s="596"/>
      <c r="O24" s="596"/>
      <c r="P24" s="597"/>
      <c r="Q24" s="598" t="s">
        <v>509</v>
      </c>
      <c r="R24" s="599"/>
      <c r="S24" s="599"/>
      <c r="T24" s="599"/>
      <c r="U24" s="599"/>
      <c r="V24" s="599"/>
      <c r="W24" s="599"/>
      <c r="X24" s="599"/>
      <c r="Y24" s="599"/>
      <c r="Z24" s="599"/>
      <c r="AA24" s="600"/>
      <c r="AB24" s="35"/>
    </row>
    <row r="25" spans="2:28" ht="9"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7" customHeight="1" thickBot="1">
      <c r="B26" s="33"/>
      <c r="C26" s="621" t="s">
        <v>249</v>
      </c>
      <c r="D26" s="622"/>
      <c r="E26" s="622"/>
      <c r="F26" s="622"/>
      <c r="G26" s="622"/>
      <c r="H26" s="623"/>
      <c r="I26" s="624" t="s">
        <v>77</v>
      </c>
      <c r="J26" s="625"/>
      <c r="K26" s="625"/>
      <c r="L26" s="625"/>
      <c r="M26" s="625"/>
      <c r="N26" s="625"/>
      <c r="O26" s="625"/>
      <c r="P26" s="625"/>
      <c r="Q26" s="625"/>
      <c r="R26" s="625"/>
      <c r="S26" s="625"/>
      <c r="T26" s="625"/>
      <c r="U26" s="625"/>
      <c r="V26" s="625"/>
      <c r="W26" s="625"/>
      <c r="X26" s="625"/>
      <c r="Y26" s="625"/>
      <c r="Z26" s="625"/>
      <c r="AA26" s="626"/>
      <c r="AB26" s="35"/>
    </row>
    <row r="27" spans="2:28" ht="7.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34.5" customHeight="1" thickBot="1">
      <c r="B28" s="33"/>
      <c r="C28" s="621" t="s">
        <v>250</v>
      </c>
      <c r="D28" s="622"/>
      <c r="E28" s="622"/>
      <c r="F28" s="622"/>
      <c r="G28" s="622"/>
      <c r="H28" s="623"/>
      <c r="I28" s="872" t="s">
        <v>510</v>
      </c>
      <c r="J28" s="624"/>
      <c r="K28" s="609" t="s">
        <v>251</v>
      </c>
      <c r="L28" s="610"/>
      <c r="M28" s="610"/>
      <c r="N28" s="611"/>
      <c r="O28" s="630" t="s">
        <v>252</v>
      </c>
      <c r="P28" s="628"/>
      <c r="Q28" s="628"/>
      <c r="R28" s="629"/>
      <c r="S28" s="39"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6.5" customHeight="1" thickBot="1">
      <c r="B32" s="33"/>
      <c r="C32" s="586"/>
      <c r="D32" s="587"/>
      <c r="E32" s="587"/>
      <c r="F32" s="587"/>
      <c r="G32" s="587"/>
      <c r="H32" s="587"/>
      <c r="I32" s="587"/>
      <c r="J32" s="588"/>
      <c r="K32" s="601">
        <v>0</v>
      </c>
      <c r="L32" s="602"/>
      <c r="M32" s="602"/>
      <c r="N32" s="602"/>
      <c r="O32" s="602">
        <v>84</v>
      </c>
      <c r="P32" s="602"/>
      <c r="Q32" s="602"/>
      <c r="R32" s="602"/>
      <c r="S32" s="602">
        <v>85</v>
      </c>
      <c r="T32" s="602"/>
      <c r="U32" s="602">
        <v>95</v>
      </c>
      <c r="V32" s="602"/>
      <c r="W32" s="602"/>
      <c r="X32" s="602">
        <v>96</v>
      </c>
      <c r="Y32" s="602"/>
      <c r="Z32" s="602">
        <v>100</v>
      </c>
      <c r="AA32" s="604"/>
      <c r="AB32" s="35"/>
    </row>
    <row r="33" spans="2:37" ht="12"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37"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37" s="41" customFormat="1" ht="58.5" customHeight="1" thickBot="1">
      <c r="B35" s="40"/>
      <c r="C35" s="1368" t="s">
        <v>258</v>
      </c>
      <c r="D35" s="1369"/>
      <c r="E35" s="1369"/>
      <c r="F35" s="1369"/>
      <c r="G35" s="1370"/>
      <c r="H35" s="295" t="s">
        <v>511</v>
      </c>
      <c r="I35" s="295" t="s">
        <v>512</v>
      </c>
      <c r="J35" s="295" t="s">
        <v>513</v>
      </c>
      <c r="K35" s="1028" t="s">
        <v>514</v>
      </c>
      <c r="L35" s="1029"/>
      <c r="M35" s="1029"/>
      <c r="N35" s="1029"/>
      <c r="O35" s="1029"/>
      <c r="P35" s="1030"/>
      <c r="Q35" s="1029" t="s">
        <v>262</v>
      </c>
      <c r="R35" s="1029"/>
      <c r="S35" s="1029"/>
      <c r="T35" s="1029"/>
      <c r="U35" s="1029"/>
      <c r="V35" s="1029"/>
      <c r="W35" s="1029"/>
      <c r="X35" s="1029"/>
      <c r="Y35" s="1029"/>
      <c r="Z35" s="1029"/>
      <c r="AA35" s="1030"/>
      <c r="AB35" s="35"/>
    </row>
    <row r="36" spans="2:37" s="41" customFormat="1" ht="63.75" customHeight="1">
      <c r="B36" s="40"/>
      <c r="C36" s="712" t="s">
        <v>515</v>
      </c>
      <c r="D36" s="2266"/>
      <c r="E36" s="2266"/>
      <c r="F36" s="2266"/>
      <c r="G36" s="2267"/>
      <c r="H36" s="296">
        <v>101.78</v>
      </c>
      <c r="I36" s="297">
        <v>101.78</v>
      </c>
      <c r="J36" s="129">
        <f>+H36/I36</f>
        <v>1</v>
      </c>
      <c r="K36" s="1344">
        <f>+H36/I49</f>
        <v>0.23181341957818977</v>
      </c>
      <c r="L36" s="1345"/>
      <c r="M36" s="1345"/>
      <c r="N36" s="1345"/>
      <c r="O36" s="1345"/>
      <c r="P36" s="1346"/>
      <c r="Q36" s="1371" t="s">
        <v>516</v>
      </c>
      <c r="R36" s="1372"/>
      <c r="S36" s="1372"/>
      <c r="T36" s="1372"/>
      <c r="U36" s="1372"/>
      <c r="V36" s="1372"/>
      <c r="W36" s="1372"/>
      <c r="X36" s="1372"/>
      <c r="Y36" s="1372"/>
      <c r="Z36" s="1372"/>
      <c r="AA36" s="1373"/>
      <c r="AB36" s="35"/>
      <c r="AD36" s="298"/>
    </row>
    <row r="37" spans="2:37" s="41" customFormat="1" ht="63.75" customHeight="1">
      <c r="B37" s="40"/>
      <c r="C37" s="712" t="s">
        <v>517</v>
      </c>
      <c r="D37" s="2266"/>
      <c r="E37" s="2266"/>
      <c r="F37" s="2266"/>
      <c r="G37" s="2267"/>
      <c r="H37" s="299">
        <f>148.06-101.78</f>
        <v>46.28</v>
      </c>
      <c r="I37" s="300">
        <v>46.28</v>
      </c>
      <c r="J37" s="129">
        <f t="shared" ref="J37:J47" si="0">+H37/I37</f>
        <v>1</v>
      </c>
      <c r="K37" s="1344">
        <f>+(H36+H37)/$I$49</f>
        <v>0.3372204254543798</v>
      </c>
      <c r="L37" s="1345"/>
      <c r="M37" s="1345"/>
      <c r="N37" s="1345"/>
      <c r="O37" s="1345"/>
      <c r="P37" s="1346"/>
      <c r="Q37" s="1374"/>
      <c r="R37" s="1375"/>
      <c r="S37" s="1375"/>
      <c r="T37" s="1375"/>
      <c r="U37" s="1375"/>
      <c r="V37" s="1375"/>
      <c r="W37" s="1375"/>
      <c r="X37" s="1375"/>
      <c r="Y37" s="1375"/>
      <c r="Z37" s="1375"/>
      <c r="AA37" s="1376"/>
      <c r="AB37" s="35"/>
      <c r="AD37" s="301"/>
    </row>
    <row r="38" spans="2:37" s="41" customFormat="1" ht="63.75" customHeight="1" thickBot="1">
      <c r="B38" s="40"/>
      <c r="C38" s="712" t="s">
        <v>518</v>
      </c>
      <c r="D38" s="2266"/>
      <c r="E38" s="2266"/>
      <c r="F38" s="2266"/>
      <c r="G38" s="2267"/>
      <c r="H38" s="182">
        <f>196.78-148.06</f>
        <v>48.72</v>
      </c>
      <c r="I38" s="300">
        <v>48.72</v>
      </c>
      <c r="J38" s="129">
        <f t="shared" si="0"/>
        <v>1</v>
      </c>
      <c r="K38" s="1344">
        <f>+(H36+H37+H38)/$I$49</f>
        <v>0.44818475834737848</v>
      </c>
      <c r="L38" s="1345"/>
      <c r="M38" s="1345"/>
      <c r="N38" s="1345"/>
      <c r="O38" s="1345"/>
      <c r="P38" s="1346"/>
      <c r="Q38" s="1377"/>
      <c r="R38" s="1378"/>
      <c r="S38" s="1378"/>
      <c r="T38" s="1378"/>
      <c r="U38" s="1378"/>
      <c r="V38" s="1378"/>
      <c r="W38" s="1378"/>
      <c r="X38" s="1378"/>
      <c r="Y38" s="1378"/>
      <c r="Z38" s="1378"/>
      <c r="AA38" s="1379"/>
      <c r="AB38" s="35"/>
      <c r="AD38" s="298"/>
      <c r="AG38" s="302"/>
    </row>
    <row r="39" spans="2:37" s="41" customFormat="1" ht="73.5" hidden="1" customHeight="1">
      <c r="B39" s="40"/>
      <c r="C39" s="712" t="s">
        <v>519</v>
      </c>
      <c r="D39" s="2266"/>
      <c r="E39" s="2266"/>
      <c r="F39" s="2266"/>
      <c r="G39" s="2267"/>
      <c r="H39" s="303"/>
      <c r="I39" s="300">
        <v>31.81</v>
      </c>
      <c r="J39" s="129">
        <f t="shared" si="0"/>
        <v>0</v>
      </c>
      <c r="K39" s="1344">
        <f>+(+H36+H37+H38+H39)/$I$49</f>
        <v>0.44818475834737848</v>
      </c>
      <c r="L39" s="1345"/>
      <c r="M39" s="1345"/>
      <c r="N39" s="1345"/>
      <c r="O39" s="1345"/>
      <c r="P39" s="1346"/>
      <c r="Q39" s="1359"/>
      <c r="R39" s="1360"/>
      <c r="S39" s="1360"/>
      <c r="T39" s="1360"/>
      <c r="U39" s="1360"/>
      <c r="V39" s="1360"/>
      <c r="W39" s="1360"/>
      <c r="X39" s="1360"/>
      <c r="Y39" s="1360"/>
      <c r="Z39" s="1360"/>
      <c r="AA39" s="1361"/>
      <c r="AB39" s="35"/>
    </row>
    <row r="40" spans="2:37" s="41" customFormat="1" ht="73.5" hidden="1" customHeight="1">
      <c r="B40" s="40"/>
      <c r="C40" s="712" t="s">
        <v>520</v>
      </c>
      <c r="D40" s="2266"/>
      <c r="E40" s="2266"/>
      <c r="F40" s="2266"/>
      <c r="G40" s="2267"/>
      <c r="H40" s="303"/>
      <c r="I40" s="300">
        <v>35.799999999999997</v>
      </c>
      <c r="J40" s="129">
        <f t="shared" si="0"/>
        <v>0</v>
      </c>
      <c r="K40" s="1344">
        <f>+(H36+H37+H38+H39+H40)/$I$49</f>
        <v>0.44818475834737848</v>
      </c>
      <c r="L40" s="1345"/>
      <c r="M40" s="1345"/>
      <c r="N40" s="1345"/>
      <c r="O40" s="1345"/>
      <c r="P40" s="1346"/>
      <c r="Q40" s="1362"/>
      <c r="R40" s="1363"/>
      <c r="S40" s="1363"/>
      <c r="T40" s="1363"/>
      <c r="U40" s="1363"/>
      <c r="V40" s="1363"/>
      <c r="W40" s="1363"/>
      <c r="X40" s="1363"/>
      <c r="Y40" s="1363"/>
      <c r="Z40" s="1363"/>
      <c r="AA40" s="1364"/>
      <c r="AB40" s="35"/>
      <c r="AC40" s="298"/>
      <c r="AD40" s="301"/>
    </row>
    <row r="41" spans="2:37" s="41" customFormat="1" ht="73.5" hidden="1" customHeight="1">
      <c r="B41" s="40"/>
      <c r="C41" s="712" t="s">
        <v>521</v>
      </c>
      <c r="D41" s="2266"/>
      <c r="E41" s="2266"/>
      <c r="F41" s="2266"/>
      <c r="G41" s="2267"/>
      <c r="H41" s="303"/>
      <c r="I41" s="300">
        <v>35.6</v>
      </c>
      <c r="J41" s="129">
        <f t="shared" si="0"/>
        <v>0</v>
      </c>
      <c r="K41" s="1344">
        <f>+(H36+H37+H38+H39+H40+H41)/$I$49</f>
        <v>0.44818475834737848</v>
      </c>
      <c r="L41" s="1345"/>
      <c r="M41" s="1345"/>
      <c r="N41" s="1345"/>
      <c r="O41" s="1345"/>
      <c r="P41" s="1346"/>
      <c r="Q41" s="1365"/>
      <c r="R41" s="1366"/>
      <c r="S41" s="1366"/>
      <c r="T41" s="1366"/>
      <c r="U41" s="1366"/>
      <c r="V41" s="1366"/>
      <c r="W41" s="1366"/>
      <c r="X41" s="1366"/>
      <c r="Y41" s="1366"/>
      <c r="Z41" s="1366"/>
      <c r="AA41" s="1367"/>
      <c r="AB41" s="35"/>
      <c r="AC41" s="298"/>
      <c r="AD41" s="298"/>
    </row>
    <row r="42" spans="2:37" s="41" customFormat="1" ht="60.75" hidden="1" customHeight="1">
      <c r="B42" s="40"/>
      <c r="C42" s="712" t="s">
        <v>522</v>
      </c>
      <c r="D42" s="2266"/>
      <c r="E42" s="2266"/>
      <c r="F42" s="2266"/>
      <c r="G42" s="2267"/>
      <c r="H42" s="182"/>
      <c r="I42" s="304">
        <v>27.65</v>
      </c>
      <c r="J42" s="129">
        <f t="shared" si="0"/>
        <v>0</v>
      </c>
      <c r="K42" s="1344">
        <f>+(H36+H37+H38+H39+H40+H41+H42)/$I$49</f>
        <v>0.44818475834737848</v>
      </c>
      <c r="L42" s="1345"/>
      <c r="M42" s="1345"/>
      <c r="N42" s="1345"/>
      <c r="O42" s="1345"/>
      <c r="P42" s="1346"/>
      <c r="Q42" s="1347"/>
      <c r="R42" s="1348"/>
      <c r="S42" s="1348"/>
      <c r="T42" s="1348"/>
      <c r="U42" s="1348"/>
      <c r="V42" s="1348"/>
      <c r="W42" s="1348"/>
      <c r="X42" s="1348"/>
      <c r="Y42" s="1348"/>
      <c r="Z42" s="1348"/>
      <c r="AA42" s="1349"/>
      <c r="AB42" s="35"/>
      <c r="AD42" s="305"/>
    </row>
    <row r="43" spans="2:37" s="41" customFormat="1" ht="60.75" hidden="1" customHeight="1">
      <c r="B43" s="40"/>
      <c r="C43" s="712" t="s">
        <v>523</v>
      </c>
      <c r="D43" s="2266"/>
      <c r="E43" s="2266"/>
      <c r="F43" s="2266"/>
      <c r="G43" s="2267"/>
      <c r="H43" s="182"/>
      <c r="I43" s="304">
        <v>27.67</v>
      </c>
      <c r="J43" s="129">
        <f t="shared" si="0"/>
        <v>0</v>
      </c>
      <c r="K43" s="1344">
        <f>+(H36+H37+H38+H39+H40+H41+H42+H43)/$I$49</f>
        <v>0.44818475834737848</v>
      </c>
      <c r="L43" s="1345"/>
      <c r="M43" s="1345"/>
      <c r="N43" s="1345"/>
      <c r="O43" s="1345"/>
      <c r="P43" s="1346"/>
      <c r="Q43" s="1350"/>
      <c r="R43" s="1351"/>
      <c r="S43" s="1351"/>
      <c r="T43" s="1351"/>
      <c r="U43" s="1351"/>
      <c r="V43" s="1351"/>
      <c r="W43" s="1351"/>
      <c r="X43" s="1351"/>
      <c r="Y43" s="1351"/>
      <c r="Z43" s="1351"/>
      <c r="AA43" s="1352"/>
      <c r="AB43" s="35"/>
    </row>
    <row r="44" spans="2:37" s="41" customFormat="1" ht="60.75" hidden="1" customHeight="1">
      <c r="B44" s="40"/>
      <c r="C44" s="712" t="s">
        <v>524</v>
      </c>
      <c r="D44" s="2266"/>
      <c r="E44" s="2266"/>
      <c r="F44" s="2266"/>
      <c r="G44" s="2267"/>
      <c r="H44" s="182"/>
      <c r="I44" s="304">
        <v>26.61</v>
      </c>
      <c r="J44" s="129">
        <f t="shared" si="0"/>
        <v>0</v>
      </c>
      <c r="K44" s="1344">
        <f>+(H36+H37+H38+H39+H40+H41+H42+H43+H44)/$I$49</f>
        <v>0.44818475834737848</v>
      </c>
      <c r="L44" s="1345"/>
      <c r="M44" s="1345"/>
      <c r="N44" s="1345"/>
      <c r="O44" s="1345"/>
      <c r="P44" s="1346"/>
      <c r="Q44" s="1356"/>
      <c r="R44" s="1357"/>
      <c r="S44" s="1357"/>
      <c r="T44" s="1357"/>
      <c r="U44" s="1357"/>
      <c r="V44" s="1357"/>
      <c r="W44" s="1357"/>
      <c r="X44" s="1357"/>
      <c r="Y44" s="1357"/>
      <c r="Z44" s="1357"/>
      <c r="AA44" s="1358"/>
      <c r="AB44" s="35"/>
      <c r="AG44" s="298"/>
      <c r="AH44" s="305"/>
      <c r="AK44" s="298"/>
    </row>
    <row r="45" spans="2:37" s="41" customFormat="1" ht="60.75" hidden="1" customHeight="1">
      <c r="B45" s="40"/>
      <c r="C45" s="712" t="s">
        <v>525</v>
      </c>
      <c r="D45" s="2266"/>
      <c r="E45" s="2266"/>
      <c r="F45" s="2266"/>
      <c r="G45" s="2267"/>
      <c r="H45" s="182"/>
      <c r="I45" s="304">
        <v>23.82</v>
      </c>
      <c r="J45" s="129">
        <f t="shared" si="0"/>
        <v>0</v>
      </c>
      <c r="K45" s="1344">
        <f>+(H36+H37+H38+H39+H40+H41+H42+H43+H44+H45)/$I$49</f>
        <v>0.44818475834737848</v>
      </c>
      <c r="L45" s="1345"/>
      <c r="M45" s="1345"/>
      <c r="N45" s="1345"/>
      <c r="O45" s="1345"/>
      <c r="P45" s="1346"/>
      <c r="Q45" s="1347"/>
      <c r="R45" s="1348"/>
      <c r="S45" s="1348"/>
      <c r="T45" s="1348"/>
      <c r="U45" s="1348"/>
      <c r="V45" s="1348"/>
      <c r="W45" s="1348"/>
      <c r="X45" s="1348"/>
      <c r="Y45" s="1348"/>
      <c r="Z45" s="1348"/>
      <c r="AA45" s="1349"/>
      <c r="AB45" s="35"/>
    </row>
    <row r="46" spans="2:37" s="41" customFormat="1" ht="60.75" hidden="1" customHeight="1">
      <c r="B46" s="40"/>
      <c r="C46" s="712" t="s">
        <v>526</v>
      </c>
      <c r="D46" s="2266"/>
      <c r="E46" s="2266"/>
      <c r="F46" s="2266"/>
      <c r="G46" s="2267"/>
      <c r="H46" s="182"/>
      <c r="I46" s="304">
        <v>23.06</v>
      </c>
      <c r="J46" s="129">
        <f t="shared" si="0"/>
        <v>0</v>
      </c>
      <c r="K46" s="1344">
        <f>+(H36+H37+H38+H39+H40+H41+H42+H43+H44+H45+H46)/$I$49</f>
        <v>0.44818475834737848</v>
      </c>
      <c r="L46" s="1345"/>
      <c r="M46" s="1345"/>
      <c r="N46" s="1345"/>
      <c r="O46" s="1345"/>
      <c r="P46" s="1346"/>
      <c r="Q46" s="1350"/>
      <c r="R46" s="1351"/>
      <c r="S46" s="1351"/>
      <c r="T46" s="1351"/>
      <c r="U46" s="1351"/>
      <c r="V46" s="1351"/>
      <c r="W46" s="1351"/>
      <c r="X46" s="1351"/>
      <c r="Y46" s="1351"/>
      <c r="Z46" s="1351"/>
      <c r="AA46" s="1352"/>
      <c r="AB46" s="35"/>
      <c r="AD46" s="298"/>
    </row>
    <row r="47" spans="2:37" s="41" customFormat="1" ht="60.75" hidden="1" customHeight="1" thickBot="1">
      <c r="B47" s="40"/>
      <c r="C47" s="712" t="s">
        <v>527</v>
      </c>
      <c r="D47" s="2266"/>
      <c r="E47" s="2266"/>
      <c r="F47" s="2266"/>
      <c r="G47" s="2267"/>
      <c r="H47" s="182"/>
      <c r="I47" s="304">
        <v>10.26</v>
      </c>
      <c r="J47" s="129">
        <f t="shared" si="0"/>
        <v>0</v>
      </c>
      <c r="K47" s="1344">
        <f>+(H36+H37+H38+H39+H40+H41+H42+H43+H44+H45+H46+H47)/$I$49</f>
        <v>0.44818475834737848</v>
      </c>
      <c r="L47" s="1345"/>
      <c r="M47" s="1345"/>
      <c r="N47" s="1345"/>
      <c r="O47" s="1345"/>
      <c r="P47" s="1346"/>
      <c r="Q47" s="1353"/>
      <c r="R47" s="1354"/>
      <c r="S47" s="1354"/>
      <c r="T47" s="1354"/>
      <c r="U47" s="1354"/>
      <c r="V47" s="1354"/>
      <c r="W47" s="1354"/>
      <c r="X47" s="1354"/>
      <c r="Y47" s="1354"/>
      <c r="Z47" s="1354"/>
      <c r="AA47" s="1355"/>
      <c r="AB47" s="35"/>
      <c r="AD47" s="298"/>
    </row>
    <row r="48" spans="2:37" s="41" customFormat="1" ht="24" customHeight="1" thickBot="1">
      <c r="B48" s="40"/>
      <c r="C48" s="925" t="s">
        <v>265</v>
      </c>
      <c r="D48" s="926"/>
      <c r="E48" s="926"/>
      <c r="F48" s="926"/>
      <c r="G48" s="927"/>
      <c r="H48" s="7">
        <f>+SUM(H36:H47)</f>
        <v>196.78</v>
      </c>
      <c r="I48" s="8">
        <f>+SUM(I36:I38)</f>
        <v>196.78</v>
      </c>
      <c r="J48" s="306"/>
      <c r="K48" s="1340"/>
      <c r="L48" s="1341"/>
      <c r="M48" s="1341"/>
      <c r="N48" s="1341"/>
      <c r="O48" s="1341"/>
      <c r="P48" s="1342"/>
      <c r="Q48" s="928"/>
      <c r="R48" s="928"/>
      <c r="S48" s="928"/>
      <c r="T48" s="928"/>
      <c r="U48" s="928"/>
      <c r="V48" s="928"/>
      <c r="W48" s="928"/>
      <c r="X48" s="928"/>
      <c r="Y48" s="928"/>
      <c r="Z48" s="928"/>
      <c r="AA48" s="929"/>
      <c r="AB48" s="35"/>
    </row>
    <row r="49" spans="2:33" s="41" customFormat="1" ht="18" customHeight="1">
      <c r="B49" s="40"/>
      <c r="C49" s="1343" t="s">
        <v>528</v>
      </c>
      <c r="D49" s="1343"/>
      <c r="E49" s="1343"/>
      <c r="F49" s="1343"/>
      <c r="G49" s="1343"/>
      <c r="H49" s="1343"/>
      <c r="I49" s="307">
        <v>439.06</v>
      </c>
      <c r="J49" s="307"/>
      <c r="K49" s="308"/>
      <c r="L49" s="308"/>
      <c r="M49" s="308"/>
      <c r="N49" s="308"/>
      <c r="O49" s="308"/>
      <c r="P49" s="308"/>
      <c r="Q49" s="308"/>
      <c r="R49" s="308"/>
      <c r="S49" s="308"/>
      <c r="T49" s="308"/>
      <c r="U49" s="308"/>
      <c r="V49" s="308"/>
      <c r="W49" s="308"/>
      <c r="X49" s="308"/>
      <c r="Y49" s="308"/>
      <c r="Z49" s="308"/>
      <c r="AA49" s="308"/>
      <c r="AB49" s="35"/>
    </row>
    <row r="50" spans="2:33" s="41" customFormat="1" ht="3.75" customHeight="1">
      <c r="B50" s="40"/>
      <c r="C50" s="121"/>
      <c r="D50" s="121"/>
      <c r="E50" s="121"/>
      <c r="F50" s="121"/>
      <c r="G50" s="121"/>
      <c r="H50" s="123"/>
      <c r="I50" s="123"/>
      <c r="J50" s="122"/>
      <c r="K50" s="121"/>
      <c r="L50" s="121"/>
      <c r="M50" s="121"/>
      <c r="N50" s="121"/>
      <c r="O50" s="121"/>
      <c r="P50" s="121"/>
      <c r="Q50" s="121"/>
      <c r="R50" s="121"/>
      <c r="S50" s="121"/>
      <c r="T50" s="121"/>
      <c r="U50" s="121"/>
      <c r="V50" s="121"/>
      <c r="W50" s="121"/>
      <c r="X50" s="121"/>
      <c r="Y50" s="121"/>
      <c r="Z50" s="121"/>
      <c r="AA50" s="121"/>
      <c r="AB50" s="35"/>
    </row>
    <row r="51" spans="2:33" s="41" customFormat="1" ht="6" customHeight="1" thickBot="1">
      <c r="B51" s="40"/>
      <c r="C51" s="121"/>
      <c r="D51" s="121"/>
      <c r="E51" s="121"/>
      <c r="F51" s="121"/>
      <c r="G51" s="121"/>
      <c r="H51" s="123"/>
      <c r="I51" s="123"/>
      <c r="J51" s="122"/>
      <c r="K51" s="121"/>
      <c r="L51" s="121"/>
      <c r="M51" s="121"/>
      <c r="N51" s="121"/>
      <c r="O51" s="121"/>
      <c r="P51" s="121"/>
      <c r="Q51" s="121"/>
      <c r="R51" s="121"/>
      <c r="S51" s="121"/>
      <c r="T51" s="121"/>
      <c r="U51" s="121"/>
      <c r="V51" s="121"/>
      <c r="W51" s="121"/>
      <c r="X51" s="121"/>
      <c r="Y51" s="121"/>
      <c r="Z51" s="121"/>
      <c r="AA51" s="121"/>
      <c r="AB51" s="35"/>
    </row>
    <row r="52" spans="2:33" s="41" customFormat="1" ht="11.25" customHeight="1">
      <c r="B52" s="40"/>
      <c r="C52" s="930" t="s">
        <v>266</v>
      </c>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2"/>
      <c r="AB52" s="35"/>
    </row>
    <row r="53" spans="2:33" ht="20.25" customHeight="1">
      <c r="B53" s="33"/>
      <c r="C53" s="933"/>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5"/>
      <c r="AB53" s="35"/>
    </row>
    <row r="54" spans="2:33" ht="22.5" customHeight="1">
      <c r="B54" s="33"/>
      <c r="C54" s="939"/>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1"/>
      <c r="AB54" s="35"/>
    </row>
    <row r="55" spans="2:33" ht="87" customHeight="1">
      <c r="B55" s="33"/>
      <c r="C55" s="939"/>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1"/>
      <c r="AB55" s="35"/>
    </row>
    <row r="56" spans="2:33" ht="98.25" customHeight="1" thickBot="1">
      <c r="B56" s="33"/>
      <c r="C56" s="942"/>
      <c r="D56" s="943"/>
      <c r="E56" s="943"/>
      <c r="F56" s="943"/>
      <c r="G56" s="943"/>
      <c r="H56" s="943"/>
      <c r="I56" s="943"/>
      <c r="J56" s="943"/>
      <c r="K56" s="943"/>
      <c r="L56" s="943"/>
      <c r="M56" s="943"/>
      <c r="N56" s="943"/>
      <c r="O56" s="943"/>
      <c r="P56" s="943"/>
      <c r="Q56" s="943"/>
      <c r="R56" s="943"/>
      <c r="S56" s="943"/>
      <c r="T56" s="943"/>
      <c r="U56" s="943"/>
      <c r="V56" s="943"/>
      <c r="W56" s="943"/>
      <c r="X56" s="943"/>
      <c r="Y56" s="943"/>
      <c r="Z56" s="943"/>
      <c r="AA56" s="944"/>
      <c r="AB56" s="35"/>
    </row>
    <row r="57" spans="2:33" ht="8.25" customHeight="1">
      <c r="B57" s="5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52"/>
    </row>
    <row r="58" spans="2:33" ht="6" customHeight="1" thickBot="1">
      <c r="B58" s="5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55"/>
    </row>
    <row r="59" spans="2:33" ht="15.75">
      <c r="B59" s="56"/>
      <c r="C59" s="1014" t="s">
        <v>258</v>
      </c>
      <c r="D59" s="1015"/>
      <c r="E59" s="1015"/>
      <c r="F59" s="1015"/>
      <c r="G59" s="1016"/>
      <c r="H59" s="1014" t="s">
        <v>288</v>
      </c>
      <c r="I59" s="1016"/>
      <c r="J59" s="1014" t="s">
        <v>268</v>
      </c>
      <c r="K59" s="1015"/>
      <c r="L59" s="1015"/>
      <c r="M59" s="1016"/>
      <c r="N59" s="1014" t="s">
        <v>269</v>
      </c>
      <c r="O59" s="1015"/>
      <c r="P59" s="1015"/>
      <c r="Q59" s="1015"/>
      <c r="R59" s="1015"/>
      <c r="S59" s="1015"/>
      <c r="T59" s="1015"/>
      <c r="U59" s="1016"/>
      <c r="V59" s="1008" t="s">
        <v>270</v>
      </c>
      <c r="W59" s="1008"/>
      <c r="X59" s="1008"/>
      <c r="Y59" s="1008"/>
      <c r="Z59" s="1008"/>
      <c r="AA59" s="1009"/>
      <c r="AB59" s="57"/>
    </row>
    <row r="60" spans="2:33" ht="16.5" thickBot="1">
      <c r="B60" s="58"/>
      <c r="C60" s="1017"/>
      <c r="D60" s="1018"/>
      <c r="E60" s="1018"/>
      <c r="F60" s="1018"/>
      <c r="G60" s="1019"/>
      <c r="H60" s="1017"/>
      <c r="I60" s="1019"/>
      <c r="J60" s="1020"/>
      <c r="K60" s="1021"/>
      <c r="L60" s="1021"/>
      <c r="M60" s="1022"/>
      <c r="N60" s="1017"/>
      <c r="O60" s="1018"/>
      <c r="P60" s="1018"/>
      <c r="Q60" s="1018"/>
      <c r="R60" s="1018"/>
      <c r="S60" s="1018"/>
      <c r="T60" s="1018"/>
      <c r="U60" s="1019"/>
      <c r="V60" s="1010"/>
      <c r="W60" s="1010"/>
      <c r="X60" s="1010"/>
      <c r="Y60" s="1010"/>
      <c r="Z60" s="1010"/>
      <c r="AA60" s="1011"/>
      <c r="AB60" s="57"/>
      <c r="AG60" s="309"/>
    </row>
    <row r="61" spans="2:33" ht="14.25" customHeight="1">
      <c r="B61" s="56"/>
      <c r="C61" s="1006" t="s">
        <v>515</v>
      </c>
      <c r="D61" s="1007"/>
      <c r="E61" s="1007"/>
      <c r="F61" s="1007"/>
      <c r="G61" s="1007"/>
      <c r="H61" s="1324">
        <v>28.17</v>
      </c>
      <c r="I61" s="1324"/>
      <c r="J61" s="1325">
        <f>+H36</f>
        <v>101.78</v>
      </c>
      <c r="K61" s="1326"/>
      <c r="L61" s="1326"/>
      <c r="M61" s="1327"/>
      <c r="N61" s="1328">
        <f>+J61*1/H61</f>
        <v>3.6130635427760027</v>
      </c>
      <c r="O61" s="1329"/>
      <c r="P61" s="1329"/>
      <c r="Q61" s="1329"/>
      <c r="R61" s="1329"/>
      <c r="S61" s="1329"/>
      <c r="T61" s="1329"/>
      <c r="U61" s="1330"/>
      <c r="V61" s="1331" t="s">
        <v>529</v>
      </c>
      <c r="W61" s="1332"/>
      <c r="X61" s="1332"/>
      <c r="Y61" s="1332"/>
      <c r="Z61" s="1332"/>
      <c r="AA61" s="1333"/>
      <c r="AB61" s="59"/>
    </row>
    <row r="62" spans="2:33" ht="14.25" customHeight="1">
      <c r="B62" s="56"/>
      <c r="C62" s="995" t="s">
        <v>530</v>
      </c>
      <c r="D62" s="994"/>
      <c r="E62" s="994"/>
      <c r="F62" s="994"/>
      <c r="G62" s="994"/>
      <c r="H62" s="1309">
        <v>21.82</v>
      </c>
      <c r="I62" s="1311"/>
      <c r="J62" s="1309">
        <f>+H37</f>
        <v>46.28</v>
      </c>
      <c r="K62" s="1310"/>
      <c r="L62" s="1310"/>
      <c r="M62" s="1311"/>
      <c r="N62" s="1312">
        <f>+J62*1/H62</f>
        <v>2.1209899175068743</v>
      </c>
      <c r="O62" s="1313"/>
      <c r="P62" s="1313"/>
      <c r="Q62" s="1313"/>
      <c r="R62" s="1313"/>
      <c r="S62" s="1313"/>
      <c r="T62" s="1313"/>
      <c r="U62" s="1314"/>
      <c r="V62" s="1334"/>
      <c r="W62" s="1335"/>
      <c r="X62" s="1335"/>
      <c r="Y62" s="1335"/>
      <c r="Z62" s="1335"/>
      <c r="AA62" s="1336"/>
      <c r="AB62" s="59"/>
    </row>
    <row r="63" spans="2:33" ht="14.25" customHeight="1">
      <c r="B63" s="56"/>
      <c r="C63" s="995" t="s">
        <v>518</v>
      </c>
      <c r="D63" s="994"/>
      <c r="E63" s="994"/>
      <c r="F63" s="994"/>
      <c r="G63" s="994"/>
      <c r="H63" s="1309">
        <v>28.82</v>
      </c>
      <c r="I63" s="1311"/>
      <c r="J63" s="1309">
        <f>+H38</f>
        <v>48.72</v>
      </c>
      <c r="K63" s="1310"/>
      <c r="L63" s="1310"/>
      <c r="M63" s="1311"/>
      <c r="N63" s="1312">
        <f>+J63*1/H63</f>
        <v>1.6904927133934766</v>
      </c>
      <c r="O63" s="1313"/>
      <c r="P63" s="1313"/>
      <c r="Q63" s="1313"/>
      <c r="R63" s="1313"/>
      <c r="S63" s="1313"/>
      <c r="T63" s="1313"/>
      <c r="U63" s="1314"/>
      <c r="V63" s="1334"/>
      <c r="W63" s="1335"/>
      <c r="X63" s="1335"/>
      <c r="Y63" s="1335"/>
      <c r="Z63" s="1335"/>
      <c r="AA63" s="1336"/>
      <c r="AB63" s="59"/>
    </row>
    <row r="64" spans="2:33" ht="14.25" customHeight="1">
      <c r="B64" s="56"/>
      <c r="C64" s="995" t="s">
        <v>531</v>
      </c>
      <c r="D64" s="994"/>
      <c r="E64" s="994"/>
      <c r="F64" s="994"/>
      <c r="G64" s="994"/>
      <c r="H64" s="1309">
        <f>SUM(H61:I63)</f>
        <v>78.81</v>
      </c>
      <c r="I64" s="1311"/>
      <c r="J64" s="1308">
        <f>SUM(J61:M63)</f>
        <v>196.78</v>
      </c>
      <c r="K64" s="1308"/>
      <c r="L64" s="1308"/>
      <c r="M64" s="1308"/>
      <c r="N64" s="1312">
        <f>+J64*1/H64</f>
        <v>2.4968912574546378</v>
      </c>
      <c r="O64" s="1313"/>
      <c r="P64" s="1313"/>
      <c r="Q64" s="1313"/>
      <c r="R64" s="1313"/>
      <c r="S64" s="1313"/>
      <c r="T64" s="1313"/>
      <c r="U64" s="1314"/>
      <c r="V64" s="1337"/>
      <c r="W64" s="1338"/>
      <c r="X64" s="1338"/>
      <c r="Y64" s="1338"/>
      <c r="Z64" s="1338"/>
      <c r="AA64" s="1339"/>
      <c r="AB64" s="59"/>
    </row>
    <row r="65" spans="2:28" ht="14.25" hidden="1" customHeight="1">
      <c r="B65" s="56"/>
      <c r="C65" s="995" t="s">
        <v>519</v>
      </c>
      <c r="D65" s="994"/>
      <c r="E65" s="994"/>
      <c r="F65" s="994"/>
      <c r="G65" s="994"/>
      <c r="H65" s="1309">
        <v>21.57</v>
      </c>
      <c r="I65" s="1311"/>
      <c r="J65" s="1309">
        <f>+H39</f>
        <v>0</v>
      </c>
      <c r="K65" s="1310"/>
      <c r="L65" s="1310"/>
      <c r="M65" s="1311"/>
      <c r="N65" s="1312">
        <f>+J65/H65</f>
        <v>0</v>
      </c>
      <c r="O65" s="1313"/>
      <c r="P65" s="1313"/>
      <c r="Q65" s="1313"/>
      <c r="R65" s="1313"/>
      <c r="S65" s="1313"/>
      <c r="T65" s="1313"/>
      <c r="U65" s="1314"/>
      <c r="V65" s="1315"/>
      <c r="W65" s="1316"/>
      <c r="X65" s="1316"/>
      <c r="Y65" s="1316"/>
      <c r="Z65" s="1316"/>
      <c r="AA65" s="1317"/>
      <c r="AB65" s="59"/>
    </row>
    <row r="66" spans="2:28" ht="14.25" hidden="1" customHeight="1">
      <c r="B66" s="56"/>
      <c r="C66" s="995" t="s">
        <v>520</v>
      </c>
      <c r="D66" s="994"/>
      <c r="E66" s="994"/>
      <c r="F66" s="994"/>
      <c r="G66" s="994"/>
      <c r="H66" s="1309">
        <v>18.89</v>
      </c>
      <c r="I66" s="1311"/>
      <c r="J66" s="1309">
        <f>+H40</f>
        <v>0</v>
      </c>
      <c r="K66" s="1310"/>
      <c r="L66" s="1310"/>
      <c r="M66" s="1311"/>
      <c r="N66" s="1312">
        <f t="shared" ref="N66:N76" si="1">+J66*1/H66</f>
        <v>0</v>
      </c>
      <c r="O66" s="1313"/>
      <c r="P66" s="1313"/>
      <c r="Q66" s="1313"/>
      <c r="R66" s="1313"/>
      <c r="S66" s="1313"/>
      <c r="T66" s="1313"/>
      <c r="U66" s="1314"/>
      <c r="V66" s="1318"/>
      <c r="W66" s="1319"/>
      <c r="X66" s="1319"/>
      <c r="Y66" s="1319"/>
      <c r="Z66" s="1319"/>
      <c r="AA66" s="1320"/>
      <c r="AB66" s="59"/>
    </row>
    <row r="67" spans="2:28" ht="14.25" hidden="1" customHeight="1">
      <c r="B67" s="56"/>
      <c r="C67" s="995" t="s">
        <v>521</v>
      </c>
      <c r="D67" s="994"/>
      <c r="E67" s="994"/>
      <c r="F67" s="994"/>
      <c r="G67" s="994"/>
      <c r="H67" s="1309">
        <v>16.09</v>
      </c>
      <c r="I67" s="1311"/>
      <c r="J67" s="1309">
        <f>+H41</f>
        <v>0</v>
      </c>
      <c r="K67" s="1310"/>
      <c r="L67" s="1310"/>
      <c r="M67" s="1311"/>
      <c r="N67" s="1312">
        <f t="shared" si="1"/>
        <v>0</v>
      </c>
      <c r="O67" s="1313"/>
      <c r="P67" s="1313"/>
      <c r="Q67" s="1313"/>
      <c r="R67" s="1313"/>
      <c r="S67" s="1313"/>
      <c r="T67" s="1313"/>
      <c r="U67" s="1314"/>
      <c r="V67" s="1318"/>
      <c r="W67" s="1319"/>
      <c r="X67" s="1319"/>
      <c r="Y67" s="1319"/>
      <c r="Z67" s="1319"/>
      <c r="AA67" s="1320"/>
      <c r="AB67" s="59"/>
    </row>
    <row r="68" spans="2:28" ht="14.25" hidden="1" customHeight="1">
      <c r="B68" s="56"/>
      <c r="C68" s="995" t="s">
        <v>532</v>
      </c>
      <c r="D68" s="994"/>
      <c r="E68" s="994"/>
      <c r="F68" s="994"/>
      <c r="G68" s="994"/>
      <c r="H68" s="1309">
        <f>+SUM(H65:I67)</f>
        <v>56.55</v>
      </c>
      <c r="I68" s="1311"/>
      <c r="J68" s="1309">
        <f>+SUM(J65:M67)</f>
        <v>0</v>
      </c>
      <c r="K68" s="1310"/>
      <c r="L68" s="1310"/>
      <c r="M68" s="1311"/>
      <c r="N68" s="1312">
        <f t="shared" si="1"/>
        <v>0</v>
      </c>
      <c r="O68" s="1313"/>
      <c r="P68" s="1313"/>
      <c r="Q68" s="1313"/>
      <c r="R68" s="1313"/>
      <c r="S68" s="1313"/>
      <c r="T68" s="1313"/>
      <c r="U68" s="1314"/>
      <c r="V68" s="1321"/>
      <c r="W68" s="1322"/>
      <c r="X68" s="1322"/>
      <c r="Y68" s="1322"/>
      <c r="Z68" s="1322"/>
      <c r="AA68" s="1323"/>
      <c r="AB68" s="59"/>
    </row>
    <row r="69" spans="2:28" ht="14.25" hidden="1" customHeight="1">
      <c r="B69" s="56"/>
      <c r="C69" s="995" t="s">
        <v>522</v>
      </c>
      <c r="D69" s="994"/>
      <c r="E69" s="994"/>
      <c r="F69" s="994"/>
      <c r="G69" s="994"/>
      <c r="H69" s="1309">
        <v>20.34</v>
      </c>
      <c r="I69" s="1311"/>
      <c r="J69" s="1309">
        <f>+H42</f>
        <v>0</v>
      </c>
      <c r="K69" s="1310"/>
      <c r="L69" s="1310"/>
      <c r="M69" s="1311"/>
      <c r="N69" s="1312">
        <f t="shared" si="1"/>
        <v>0</v>
      </c>
      <c r="O69" s="1313"/>
      <c r="P69" s="1313"/>
      <c r="Q69" s="1313"/>
      <c r="R69" s="1313"/>
      <c r="S69" s="1313"/>
      <c r="T69" s="1313"/>
      <c r="U69" s="1314"/>
      <c r="V69" s="1315"/>
      <c r="W69" s="1316"/>
      <c r="X69" s="1316"/>
      <c r="Y69" s="1316"/>
      <c r="Z69" s="1316"/>
      <c r="AA69" s="1317"/>
      <c r="AB69" s="59"/>
    </row>
    <row r="70" spans="2:28" ht="14.25" hidden="1" customHeight="1">
      <c r="B70" s="56"/>
      <c r="C70" s="995" t="s">
        <v>523</v>
      </c>
      <c r="D70" s="994"/>
      <c r="E70" s="994"/>
      <c r="F70" s="994"/>
      <c r="G70" s="994"/>
      <c r="H70" s="1309">
        <v>24.11</v>
      </c>
      <c r="I70" s="1311"/>
      <c r="J70" s="1309">
        <f>+H43</f>
        <v>0</v>
      </c>
      <c r="K70" s="1310"/>
      <c r="L70" s="1310"/>
      <c r="M70" s="1311"/>
      <c r="N70" s="1312">
        <f t="shared" si="1"/>
        <v>0</v>
      </c>
      <c r="O70" s="1313"/>
      <c r="P70" s="1313"/>
      <c r="Q70" s="1313"/>
      <c r="R70" s="1313"/>
      <c r="S70" s="1313"/>
      <c r="T70" s="1313"/>
      <c r="U70" s="1314"/>
      <c r="V70" s="1318"/>
      <c r="W70" s="1319"/>
      <c r="X70" s="1319"/>
      <c r="Y70" s="1319"/>
      <c r="Z70" s="1319"/>
      <c r="AA70" s="1320"/>
      <c r="AB70" s="59"/>
    </row>
    <row r="71" spans="2:28" ht="14.25" hidden="1" customHeight="1">
      <c r="B71" s="56"/>
      <c r="C71" s="995" t="s">
        <v>524</v>
      </c>
      <c r="D71" s="994"/>
      <c r="E71" s="994"/>
      <c r="F71" s="994"/>
      <c r="G71" s="994"/>
      <c r="H71" s="1309">
        <v>30.87</v>
      </c>
      <c r="I71" s="1311"/>
      <c r="J71" s="1309">
        <f>+H44</f>
        <v>0</v>
      </c>
      <c r="K71" s="1310"/>
      <c r="L71" s="1310"/>
      <c r="M71" s="1311"/>
      <c r="N71" s="1312">
        <f t="shared" si="1"/>
        <v>0</v>
      </c>
      <c r="O71" s="1313"/>
      <c r="P71" s="1313"/>
      <c r="Q71" s="1313"/>
      <c r="R71" s="1313"/>
      <c r="S71" s="1313"/>
      <c r="T71" s="1313"/>
      <c r="U71" s="1314"/>
      <c r="V71" s="1318"/>
      <c r="W71" s="1319"/>
      <c r="X71" s="1319"/>
      <c r="Y71" s="1319"/>
      <c r="Z71" s="1319"/>
      <c r="AA71" s="1320"/>
      <c r="AB71" s="59"/>
    </row>
    <row r="72" spans="2:28" ht="14.25" hidden="1" customHeight="1">
      <c r="B72" s="60"/>
      <c r="C72" s="995" t="s">
        <v>533</v>
      </c>
      <c r="D72" s="994"/>
      <c r="E72" s="994"/>
      <c r="F72" s="994"/>
      <c r="G72" s="994"/>
      <c r="H72" s="1309">
        <f>+SUM(H69:I71)</f>
        <v>75.320000000000007</v>
      </c>
      <c r="I72" s="1311"/>
      <c r="J72" s="1309">
        <f>+SUM(J69:M71)</f>
        <v>0</v>
      </c>
      <c r="K72" s="1310"/>
      <c r="L72" s="1310"/>
      <c r="M72" s="1311"/>
      <c r="N72" s="1312">
        <f t="shared" si="1"/>
        <v>0</v>
      </c>
      <c r="O72" s="1313"/>
      <c r="P72" s="1313"/>
      <c r="Q72" s="1313"/>
      <c r="R72" s="1313"/>
      <c r="S72" s="1313"/>
      <c r="T72" s="1313"/>
      <c r="U72" s="1314"/>
      <c r="V72" s="1321"/>
      <c r="W72" s="1322"/>
      <c r="X72" s="1322"/>
      <c r="Y72" s="1322"/>
      <c r="Z72" s="1322"/>
      <c r="AA72" s="1323"/>
      <c r="AB72" s="62"/>
    </row>
    <row r="73" spans="2:28" ht="14.25" hidden="1" customHeight="1">
      <c r="B73" s="56"/>
      <c r="C73" s="995" t="s">
        <v>525</v>
      </c>
      <c r="D73" s="994"/>
      <c r="E73" s="994"/>
      <c r="F73" s="994"/>
      <c r="G73" s="994"/>
      <c r="H73" s="1309">
        <v>27.44</v>
      </c>
      <c r="I73" s="1311"/>
      <c r="J73" s="1309">
        <f>+H45</f>
        <v>0</v>
      </c>
      <c r="K73" s="1310"/>
      <c r="L73" s="1310"/>
      <c r="M73" s="1311"/>
      <c r="N73" s="1312">
        <f t="shared" si="1"/>
        <v>0</v>
      </c>
      <c r="O73" s="1313"/>
      <c r="P73" s="1313"/>
      <c r="Q73" s="1313"/>
      <c r="R73" s="1313"/>
      <c r="S73" s="1313"/>
      <c r="T73" s="1313"/>
      <c r="U73" s="1314"/>
      <c r="V73" s="1315"/>
      <c r="W73" s="1316"/>
      <c r="X73" s="1316"/>
      <c r="Y73" s="1316"/>
      <c r="Z73" s="1316"/>
      <c r="AA73" s="1317"/>
      <c r="AB73" s="59"/>
    </row>
    <row r="74" spans="2:28" ht="14.25" hidden="1" customHeight="1">
      <c r="B74" s="56"/>
      <c r="C74" s="995" t="s">
        <v>526</v>
      </c>
      <c r="D74" s="994"/>
      <c r="E74" s="994"/>
      <c r="F74" s="994"/>
      <c r="G74" s="994"/>
      <c r="H74" s="1309">
        <v>18.5</v>
      </c>
      <c r="I74" s="1311"/>
      <c r="J74" s="1309">
        <f>+H46</f>
        <v>0</v>
      </c>
      <c r="K74" s="1310"/>
      <c r="L74" s="1310"/>
      <c r="M74" s="1311"/>
      <c r="N74" s="1312">
        <f t="shared" si="1"/>
        <v>0</v>
      </c>
      <c r="O74" s="1313"/>
      <c r="P74" s="1313"/>
      <c r="Q74" s="1313"/>
      <c r="R74" s="1313"/>
      <c r="S74" s="1313"/>
      <c r="T74" s="1313"/>
      <c r="U74" s="1314"/>
      <c r="V74" s="1318"/>
      <c r="W74" s="1319"/>
      <c r="X74" s="1319"/>
      <c r="Y74" s="1319"/>
      <c r="Z74" s="1319"/>
      <c r="AA74" s="1320"/>
      <c r="AB74" s="59"/>
    </row>
    <row r="75" spans="2:28" ht="14.25" hidden="1" customHeight="1">
      <c r="B75" s="56"/>
      <c r="C75" s="995" t="s">
        <v>527</v>
      </c>
      <c r="D75" s="994"/>
      <c r="E75" s="994"/>
      <c r="F75" s="994"/>
      <c r="G75" s="994"/>
      <c r="H75" s="1309">
        <v>38.11</v>
      </c>
      <c r="I75" s="1311"/>
      <c r="J75" s="1309">
        <f>+H47</f>
        <v>0</v>
      </c>
      <c r="K75" s="1310"/>
      <c r="L75" s="1310"/>
      <c r="M75" s="1311"/>
      <c r="N75" s="1312">
        <f t="shared" si="1"/>
        <v>0</v>
      </c>
      <c r="O75" s="1313"/>
      <c r="P75" s="1313"/>
      <c r="Q75" s="1313"/>
      <c r="R75" s="1313"/>
      <c r="S75" s="1313"/>
      <c r="T75" s="1313"/>
      <c r="U75" s="1314"/>
      <c r="V75" s="1318"/>
      <c r="W75" s="1319"/>
      <c r="X75" s="1319"/>
      <c r="Y75" s="1319"/>
      <c r="Z75" s="1319"/>
      <c r="AA75" s="1320"/>
      <c r="AB75" s="59"/>
    </row>
    <row r="76" spans="2:28" ht="14.25" hidden="1" customHeight="1">
      <c r="B76" s="60"/>
      <c r="C76" s="995" t="s">
        <v>534</v>
      </c>
      <c r="D76" s="994"/>
      <c r="E76" s="994"/>
      <c r="F76" s="994"/>
      <c r="G76" s="994"/>
      <c r="H76" s="1308">
        <f>+SUM(H73:I75)</f>
        <v>84.05</v>
      </c>
      <c r="I76" s="1308"/>
      <c r="J76" s="1309">
        <f>+SUM(J73:M75)</f>
        <v>0</v>
      </c>
      <c r="K76" s="1310"/>
      <c r="L76" s="1310"/>
      <c r="M76" s="1311"/>
      <c r="N76" s="1312">
        <f t="shared" si="1"/>
        <v>0</v>
      </c>
      <c r="O76" s="1313"/>
      <c r="P76" s="1313"/>
      <c r="Q76" s="1313"/>
      <c r="R76" s="1313"/>
      <c r="S76" s="1313"/>
      <c r="T76" s="1313"/>
      <c r="U76" s="1314"/>
      <c r="V76" s="1321"/>
      <c r="W76" s="1322"/>
      <c r="X76" s="1322"/>
      <c r="Y76" s="1322"/>
      <c r="Z76" s="1322"/>
      <c r="AA76" s="1323"/>
      <c r="AB76" s="62"/>
    </row>
    <row r="111" ht="6" customHeight="1"/>
  </sheetData>
  <mergeCells count="16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48:G48"/>
    <mergeCell ref="K48:P48"/>
    <mergeCell ref="Q48:AA48"/>
    <mergeCell ref="C49:H49"/>
    <mergeCell ref="C52:AA53"/>
    <mergeCell ref="C54:AA56"/>
    <mergeCell ref="C45:G45"/>
    <mergeCell ref="K45:P45"/>
    <mergeCell ref="Q45:AA47"/>
    <mergeCell ref="C46:G46"/>
    <mergeCell ref="K46:P46"/>
    <mergeCell ref="C47:G47"/>
    <mergeCell ref="K47:P47"/>
    <mergeCell ref="C59:G60"/>
    <mergeCell ref="H59:I60"/>
    <mergeCell ref="J59:M60"/>
    <mergeCell ref="N59:U60"/>
    <mergeCell ref="V59:AA60"/>
    <mergeCell ref="C61:G61"/>
    <mergeCell ref="H61:I61"/>
    <mergeCell ref="J61:M61"/>
    <mergeCell ref="N61:U61"/>
    <mergeCell ref="V61:AA64"/>
    <mergeCell ref="C64:G64"/>
    <mergeCell ref="H64:I64"/>
    <mergeCell ref="J64:M64"/>
    <mergeCell ref="N64:U64"/>
    <mergeCell ref="C65:G65"/>
    <mergeCell ref="H65:I65"/>
    <mergeCell ref="J65:M65"/>
    <mergeCell ref="N65:U65"/>
    <mergeCell ref="C62:G62"/>
    <mergeCell ref="H62:I62"/>
    <mergeCell ref="J62:M62"/>
    <mergeCell ref="N62:U62"/>
    <mergeCell ref="C63:G63"/>
    <mergeCell ref="H63:I63"/>
    <mergeCell ref="J63:M63"/>
    <mergeCell ref="N63:U63"/>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76:I76"/>
    <mergeCell ref="J76:M76"/>
    <mergeCell ref="N76:U76"/>
    <mergeCell ref="V73:AA76"/>
    <mergeCell ref="C74:G74"/>
    <mergeCell ref="H74:I74"/>
    <mergeCell ref="J74:M74"/>
    <mergeCell ref="N74:U74"/>
    <mergeCell ref="C75:G75"/>
    <mergeCell ref="H75:I75"/>
    <mergeCell ref="J75:M75"/>
    <mergeCell ref="N75:U75"/>
    <mergeCell ref="C76:G76"/>
  </mergeCells>
  <pageMargins left="0.70866141732283472" right="0.70866141732283472" top="0.74803149606299213" bottom="1.1098214285714285" header="0.31496062992125984" footer="0.31496062992125984"/>
  <pageSetup paperSize="9" scale="48" fitToHeight="0" orientation="portrait" r:id="rId1"/>
  <headerFooter>
    <oddFooter>&amp;LCalle 26 No.57-41 Torre 8, Piso 8 CEMSA – C.P. 111321
PBX: 3779555 – Información: Línea 195
www.umv.gov.co&amp;CDESI-FM-007
&amp;P de &amp;N</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Z108"/>
  <sheetViews>
    <sheetView view="pageBreakPreview" topLeftCell="A3" zoomScale="90" zoomScaleNormal="80" zoomScaleSheetLayoutView="90" zoomScalePageLayoutView="70" workbookViewId="0">
      <selection activeCell="A39" sqref="A39:XFD41"/>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8.5703125" style="20" customWidth="1"/>
    <col min="9" max="9" width="13.42578125" style="20" customWidth="1"/>
    <col min="10" max="10" width="15" style="20" customWidth="1"/>
    <col min="11" max="12" width="3.42578125" style="20" customWidth="1"/>
    <col min="13" max="15" width="2.7109375" style="20" customWidth="1"/>
    <col min="16" max="16" width="7.7109375" style="20" customWidth="1"/>
    <col min="17" max="17" width="3.5703125" style="20" customWidth="1"/>
    <col min="18" max="18" width="3.7109375" style="20"/>
    <col min="19" max="19" width="3.28515625" style="20" customWidth="1"/>
    <col min="20" max="21" width="6.42578125" style="20" customWidth="1"/>
    <col min="22" max="22" width="3.7109375" style="20"/>
    <col min="23" max="24" width="5" style="20" customWidth="1"/>
    <col min="25" max="25" width="15.28515625" style="20" customWidth="1"/>
    <col min="26" max="26" width="2.85546875" style="20" customWidth="1"/>
    <col min="27" max="16384" width="3.7109375" style="20"/>
  </cols>
  <sheetData>
    <row r="1" spans="2:26" ht="15" thickBot="1">
      <c r="B1" s="19"/>
      <c r="C1" s="19"/>
      <c r="D1" s="19"/>
      <c r="E1" s="19"/>
      <c r="F1" s="19"/>
    </row>
    <row r="2" spans="2:26"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50"/>
    </row>
    <row r="3" spans="2:26"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2"/>
    </row>
    <row r="4" spans="2:26"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4"/>
    </row>
    <row r="5" spans="2:26" ht="15">
      <c r="H5" s="22"/>
      <c r="I5" s="22"/>
      <c r="J5" s="22"/>
      <c r="K5" s="22"/>
      <c r="L5" s="22"/>
      <c r="M5" s="22"/>
      <c r="N5" s="22"/>
      <c r="O5" s="22"/>
      <c r="P5" s="22"/>
      <c r="Q5" s="22"/>
      <c r="R5" s="22"/>
      <c r="S5" s="22"/>
      <c r="T5" s="22"/>
      <c r="U5" s="22"/>
      <c r="V5" s="22"/>
      <c r="W5" s="22"/>
      <c r="X5" s="22"/>
      <c r="Y5" s="22"/>
      <c r="Z5" s="22"/>
    </row>
    <row r="6" spans="2:26" ht="15.75" thickBot="1">
      <c r="B6" s="23"/>
      <c r="C6" s="24"/>
      <c r="D6" s="24"/>
      <c r="E6" s="24"/>
      <c r="F6" s="24"/>
      <c r="G6" s="24"/>
      <c r="H6" s="24"/>
      <c r="I6" s="25"/>
      <c r="J6" s="25"/>
      <c r="K6" s="25"/>
      <c r="L6" s="25"/>
      <c r="M6" s="25"/>
      <c r="N6" s="25"/>
      <c r="O6" s="25"/>
      <c r="P6" s="25"/>
      <c r="Q6" s="25"/>
      <c r="R6" s="26"/>
      <c r="S6" s="26"/>
      <c r="T6" s="26"/>
      <c r="U6" s="26"/>
      <c r="V6" s="26"/>
      <c r="W6" s="24"/>
      <c r="X6" s="24"/>
      <c r="Y6" s="24"/>
      <c r="Z6" s="27"/>
    </row>
    <row r="7" spans="2:26" ht="15" customHeight="1">
      <c r="B7" s="28"/>
      <c r="C7" s="655" t="s">
        <v>225</v>
      </c>
      <c r="D7" s="656"/>
      <c r="E7" s="656"/>
      <c r="F7" s="656"/>
      <c r="G7" s="656"/>
      <c r="H7" s="657"/>
      <c r="I7" s="670" t="s">
        <v>73</v>
      </c>
      <c r="J7" s="671"/>
      <c r="K7" s="671"/>
      <c r="L7" s="671"/>
      <c r="M7" s="671"/>
      <c r="N7" s="671"/>
      <c r="O7" s="671"/>
      <c r="P7" s="671"/>
      <c r="Q7" s="671"/>
      <c r="R7" s="671"/>
      <c r="S7" s="671"/>
      <c r="T7" s="671"/>
      <c r="U7" s="671"/>
      <c r="V7" s="671"/>
      <c r="W7" s="671"/>
      <c r="X7" s="671"/>
      <c r="Y7" s="672"/>
      <c r="Z7" s="29"/>
    </row>
    <row r="8" spans="2:26" ht="15.75" thickBot="1">
      <c r="B8" s="28"/>
      <c r="C8" s="658"/>
      <c r="D8" s="659"/>
      <c r="E8" s="659"/>
      <c r="F8" s="659"/>
      <c r="G8" s="659"/>
      <c r="H8" s="660"/>
      <c r="I8" s="673"/>
      <c r="J8" s="674"/>
      <c r="K8" s="674"/>
      <c r="L8" s="674"/>
      <c r="M8" s="674"/>
      <c r="N8" s="674"/>
      <c r="O8" s="674"/>
      <c r="P8" s="674"/>
      <c r="Q8" s="674"/>
      <c r="R8" s="674"/>
      <c r="S8" s="674"/>
      <c r="T8" s="674"/>
      <c r="U8" s="674"/>
      <c r="V8" s="674"/>
      <c r="W8" s="674"/>
      <c r="X8" s="674"/>
      <c r="Y8" s="675"/>
      <c r="Z8" s="29"/>
    </row>
    <row r="9" spans="2:26" ht="15.75" thickBot="1">
      <c r="B9" s="28"/>
      <c r="C9" s="30"/>
      <c r="D9" s="30"/>
      <c r="E9" s="30"/>
      <c r="F9" s="30"/>
      <c r="G9" s="30"/>
      <c r="H9" s="30"/>
      <c r="I9" s="31"/>
      <c r="J9" s="31"/>
      <c r="K9" s="31"/>
      <c r="L9" s="31"/>
      <c r="M9" s="31"/>
      <c r="N9" s="31"/>
      <c r="O9" s="31"/>
      <c r="P9" s="31"/>
      <c r="Q9" s="31"/>
      <c r="R9" s="32"/>
      <c r="S9" s="32"/>
      <c r="T9" s="32"/>
      <c r="U9" s="32"/>
      <c r="V9" s="32"/>
      <c r="W9" s="30"/>
      <c r="X9" s="30"/>
      <c r="Y9" s="30"/>
      <c r="Z9" s="29"/>
    </row>
    <row r="10" spans="2:26" ht="15" customHeight="1" thickBot="1">
      <c r="B10" s="28"/>
      <c r="C10" s="655" t="s">
        <v>226</v>
      </c>
      <c r="D10" s="656"/>
      <c r="E10" s="656"/>
      <c r="F10" s="656"/>
      <c r="G10" s="656"/>
      <c r="H10" s="657"/>
      <c r="I10" s="681" t="s">
        <v>78</v>
      </c>
      <c r="J10" s="682"/>
      <c r="K10" s="682"/>
      <c r="L10" s="682"/>
      <c r="M10" s="682"/>
      <c r="N10" s="682"/>
      <c r="O10" s="682"/>
      <c r="P10" s="682"/>
      <c r="Q10" s="683"/>
      <c r="R10" s="678" t="s">
        <v>227</v>
      </c>
      <c r="S10" s="679"/>
      <c r="T10" s="679"/>
      <c r="U10" s="680"/>
      <c r="V10" s="592" t="s">
        <v>228</v>
      </c>
      <c r="W10" s="593"/>
      <c r="X10" s="593"/>
      <c r="Y10" s="594"/>
      <c r="Z10" s="29"/>
    </row>
    <row r="11" spans="2:26" ht="28.5" customHeight="1" thickBot="1">
      <c r="B11" s="28"/>
      <c r="C11" s="658"/>
      <c r="D11" s="659"/>
      <c r="E11" s="659"/>
      <c r="F11" s="659"/>
      <c r="G11" s="659"/>
      <c r="H11" s="660"/>
      <c r="I11" s="684"/>
      <c r="J11" s="685"/>
      <c r="K11" s="685"/>
      <c r="L11" s="685"/>
      <c r="M11" s="685"/>
      <c r="N11" s="685"/>
      <c r="O11" s="685"/>
      <c r="P11" s="685"/>
      <c r="Q11" s="686"/>
      <c r="R11" s="627" t="s">
        <v>79</v>
      </c>
      <c r="S11" s="687"/>
      <c r="T11" s="687"/>
      <c r="U11" s="688"/>
      <c r="V11" s="608">
        <v>9</v>
      </c>
      <c r="W11" s="676"/>
      <c r="X11" s="676"/>
      <c r="Y11" s="677"/>
      <c r="Z11" s="29"/>
    </row>
    <row r="12" spans="2:26"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5"/>
    </row>
    <row r="13" spans="2:26" ht="15" customHeight="1">
      <c r="B13" s="33"/>
      <c r="C13" s="655" t="s">
        <v>229</v>
      </c>
      <c r="D13" s="656"/>
      <c r="E13" s="656"/>
      <c r="F13" s="656"/>
      <c r="G13" s="656"/>
      <c r="H13" s="657"/>
      <c r="I13" s="893" t="s">
        <v>535</v>
      </c>
      <c r="J13" s="894"/>
      <c r="K13" s="894"/>
      <c r="L13" s="894"/>
      <c r="M13" s="894"/>
      <c r="N13" s="894"/>
      <c r="O13" s="894"/>
      <c r="P13" s="894"/>
      <c r="Q13" s="894"/>
      <c r="R13" s="894"/>
      <c r="S13" s="895"/>
      <c r="T13" s="655" t="s">
        <v>231</v>
      </c>
      <c r="U13" s="656"/>
      <c r="V13" s="656"/>
      <c r="W13" s="656"/>
      <c r="X13" s="656"/>
      <c r="Y13" s="657"/>
      <c r="Z13" s="35"/>
    </row>
    <row r="14" spans="2:26" ht="30" customHeight="1" thickBot="1">
      <c r="B14" s="33"/>
      <c r="C14" s="658"/>
      <c r="D14" s="659"/>
      <c r="E14" s="659"/>
      <c r="F14" s="659"/>
      <c r="G14" s="659"/>
      <c r="H14" s="660"/>
      <c r="I14" s="896"/>
      <c r="J14" s="897"/>
      <c r="K14" s="897"/>
      <c r="L14" s="897"/>
      <c r="M14" s="897"/>
      <c r="N14" s="897"/>
      <c r="O14" s="897"/>
      <c r="P14" s="897"/>
      <c r="Q14" s="897"/>
      <c r="R14" s="897"/>
      <c r="S14" s="898"/>
      <c r="T14" s="667" t="s">
        <v>232</v>
      </c>
      <c r="U14" s="668"/>
      <c r="V14" s="668"/>
      <c r="W14" s="668"/>
      <c r="X14" s="668"/>
      <c r="Y14" s="669"/>
      <c r="Z14" s="35"/>
    </row>
    <row r="15" spans="2:26"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5"/>
    </row>
    <row r="16" spans="2:26" ht="57.75" customHeight="1" thickBot="1">
      <c r="B16" s="33"/>
      <c r="C16" s="621" t="s">
        <v>233</v>
      </c>
      <c r="D16" s="622"/>
      <c r="E16" s="622"/>
      <c r="F16" s="622"/>
      <c r="G16" s="622"/>
      <c r="H16" s="623"/>
      <c r="I16" s="624" t="s">
        <v>536</v>
      </c>
      <c r="J16" s="625"/>
      <c r="K16" s="625"/>
      <c r="L16" s="625"/>
      <c r="M16" s="625"/>
      <c r="N16" s="625"/>
      <c r="O16" s="625"/>
      <c r="P16" s="625"/>
      <c r="Q16" s="625"/>
      <c r="R16" s="625"/>
      <c r="S16" s="625"/>
      <c r="T16" s="625"/>
      <c r="U16" s="625"/>
      <c r="V16" s="625"/>
      <c r="W16" s="625"/>
      <c r="X16" s="625"/>
      <c r="Y16" s="626"/>
      <c r="Z16" s="35"/>
    </row>
    <row r="17" spans="2:26"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5"/>
    </row>
    <row r="18" spans="2:26" ht="74.25" customHeight="1" thickBot="1">
      <c r="B18" s="33"/>
      <c r="C18" s="621" t="s">
        <v>276</v>
      </c>
      <c r="D18" s="622"/>
      <c r="E18" s="622"/>
      <c r="F18" s="622"/>
      <c r="G18" s="622"/>
      <c r="H18" s="623"/>
      <c r="I18" s="1387" t="s">
        <v>537</v>
      </c>
      <c r="J18" s="1388"/>
      <c r="K18" s="1388"/>
      <c r="L18" s="1388"/>
      <c r="M18" s="1388"/>
      <c r="N18" s="1388"/>
      <c r="O18" s="1388"/>
      <c r="P18" s="1388"/>
      <c r="Q18" s="1388"/>
      <c r="R18" s="1388"/>
      <c r="S18" s="1388"/>
      <c r="T18" s="1388"/>
      <c r="U18" s="1388"/>
      <c r="V18" s="1388"/>
      <c r="W18" s="1388"/>
      <c r="X18" s="1388"/>
      <c r="Y18" s="1389"/>
      <c r="Z18" s="35"/>
    </row>
    <row r="19" spans="2:26" ht="16.5" customHeight="1">
      <c r="B19" s="33"/>
      <c r="C19" s="32"/>
      <c r="D19" s="32"/>
      <c r="E19" s="32"/>
      <c r="F19" s="32"/>
      <c r="G19" s="32"/>
      <c r="H19" s="32"/>
      <c r="I19" s="36"/>
      <c r="J19" s="36"/>
      <c r="K19" s="36"/>
      <c r="L19" s="36"/>
      <c r="M19" s="36"/>
      <c r="N19" s="36"/>
      <c r="O19" s="36"/>
      <c r="P19" s="36"/>
      <c r="Q19" s="36"/>
      <c r="R19" s="36"/>
      <c r="S19" s="36"/>
      <c r="T19" s="36"/>
      <c r="U19" s="36"/>
      <c r="V19" s="36"/>
      <c r="W19" s="36"/>
      <c r="X19" s="36"/>
      <c r="Y19" s="36"/>
      <c r="Z19" s="35"/>
    </row>
    <row r="20" spans="2:26" ht="22.5" customHeight="1">
      <c r="B20" s="33"/>
      <c r="C20" s="1393" t="s">
        <v>237</v>
      </c>
      <c r="D20" s="1393"/>
      <c r="E20" s="1393"/>
      <c r="F20" s="1393"/>
      <c r="G20" s="1393"/>
      <c r="H20" s="1393"/>
      <c r="I20" s="1394" t="s">
        <v>312</v>
      </c>
      <c r="J20" s="1394"/>
      <c r="K20" s="1394"/>
      <c r="L20" s="1394"/>
      <c r="M20" s="1385" t="s">
        <v>239</v>
      </c>
      <c r="N20" s="1385"/>
      <c r="O20" s="1385"/>
      <c r="P20" s="1385"/>
      <c r="Q20" s="1385"/>
      <c r="R20" s="1385"/>
      <c r="S20" s="1385"/>
      <c r="T20" s="1385" t="s">
        <v>240</v>
      </c>
      <c r="U20" s="1385"/>
      <c r="V20" s="1385"/>
      <c r="W20" s="1385"/>
      <c r="X20" s="1385"/>
      <c r="Y20" s="1385"/>
      <c r="Z20" s="35"/>
    </row>
    <row r="21" spans="2:26" ht="30.75" customHeight="1">
      <c r="B21" s="33"/>
      <c r="C21" s="1393"/>
      <c r="D21" s="1393"/>
      <c r="E21" s="1393"/>
      <c r="F21" s="1393"/>
      <c r="G21" s="1393"/>
      <c r="H21" s="1393"/>
      <c r="I21" s="1394"/>
      <c r="J21" s="1394"/>
      <c r="K21" s="1394"/>
      <c r="L21" s="1394"/>
      <c r="M21" s="1386" t="s">
        <v>357</v>
      </c>
      <c r="N21" s="1386"/>
      <c r="O21" s="1386"/>
      <c r="P21" s="1386"/>
      <c r="Q21" s="1386"/>
      <c r="R21" s="1386"/>
      <c r="S21" s="1386"/>
      <c r="T21" s="1386" t="s">
        <v>302</v>
      </c>
      <c r="U21" s="1386"/>
      <c r="V21" s="1386"/>
      <c r="W21" s="1386"/>
      <c r="X21" s="1386"/>
      <c r="Y21" s="1386"/>
      <c r="Z21" s="35"/>
    </row>
    <row r="22" spans="2:26"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5"/>
    </row>
    <row r="23" spans="2:26"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4"/>
      <c r="Z23" s="35"/>
    </row>
    <row r="24" spans="2:26" ht="30" customHeight="1" thickBot="1">
      <c r="B24" s="33"/>
      <c r="C24" s="595" t="s">
        <v>538</v>
      </c>
      <c r="D24" s="596"/>
      <c r="E24" s="596"/>
      <c r="F24" s="596"/>
      <c r="G24" s="596"/>
      <c r="H24" s="596"/>
      <c r="I24" s="597"/>
      <c r="J24" s="595" t="s">
        <v>539</v>
      </c>
      <c r="K24" s="596"/>
      <c r="L24" s="596"/>
      <c r="M24" s="596"/>
      <c r="N24" s="596"/>
      <c r="O24" s="596"/>
      <c r="P24" s="597"/>
      <c r="Q24" s="991" t="s">
        <v>540</v>
      </c>
      <c r="R24" s="992"/>
      <c r="S24" s="992"/>
      <c r="T24" s="992"/>
      <c r="U24" s="992"/>
      <c r="V24" s="992"/>
      <c r="W24" s="992"/>
      <c r="X24" s="992"/>
      <c r="Y24" s="993"/>
      <c r="Z24" s="35"/>
    </row>
    <row r="25" spans="2:26"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5"/>
    </row>
    <row r="26" spans="2:26" ht="33" customHeight="1" thickBot="1">
      <c r="B26" s="33"/>
      <c r="C26" s="621" t="s">
        <v>249</v>
      </c>
      <c r="D26" s="622"/>
      <c r="E26" s="622"/>
      <c r="F26" s="622"/>
      <c r="G26" s="622"/>
      <c r="H26" s="623"/>
      <c r="I26" s="624" t="s">
        <v>80</v>
      </c>
      <c r="J26" s="625"/>
      <c r="K26" s="625"/>
      <c r="L26" s="625"/>
      <c r="M26" s="625"/>
      <c r="N26" s="625"/>
      <c r="O26" s="625"/>
      <c r="P26" s="625"/>
      <c r="Q26" s="625"/>
      <c r="R26" s="625"/>
      <c r="S26" s="625"/>
      <c r="T26" s="625"/>
      <c r="U26" s="625"/>
      <c r="V26" s="625"/>
      <c r="W26" s="625"/>
      <c r="X26" s="625"/>
      <c r="Y26" s="626"/>
      <c r="Z26" s="35"/>
    </row>
    <row r="27" spans="2:26"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5"/>
    </row>
    <row r="28" spans="2:26" ht="39.75" customHeight="1" thickBot="1">
      <c r="B28" s="33"/>
      <c r="C28" s="621" t="s">
        <v>250</v>
      </c>
      <c r="D28" s="622"/>
      <c r="E28" s="622"/>
      <c r="F28" s="622"/>
      <c r="G28" s="622"/>
      <c r="H28" s="623"/>
      <c r="I28" s="1390" t="s">
        <v>541</v>
      </c>
      <c r="J28" s="1391"/>
      <c r="K28" s="877" t="s">
        <v>251</v>
      </c>
      <c r="L28" s="878"/>
      <c r="M28" s="878"/>
      <c r="N28" s="879"/>
      <c r="O28" s="880" t="s">
        <v>252</v>
      </c>
      <c r="P28" s="628"/>
      <c r="Q28" s="628"/>
      <c r="R28" s="107"/>
      <c r="S28" s="630" t="s">
        <v>253</v>
      </c>
      <c r="T28" s="629"/>
      <c r="U28" s="313" t="s">
        <v>254</v>
      </c>
      <c r="V28" s="628" t="s">
        <v>255</v>
      </c>
      <c r="W28" s="628"/>
      <c r="X28" s="629"/>
      <c r="Y28" s="39"/>
      <c r="Z28" s="35"/>
    </row>
    <row r="29" spans="2:26"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5"/>
    </row>
    <row r="30" spans="2:26" ht="15">
      <c r="B30" s="33"/>
      <c r="C30" s="580" t="s">
        <v>256</v>
      </c>
      <c r="D30" s="581"/>
      <c r="E30" s="581"/>
      <c r="F30" s="581"/>
      <c r="G30" s="581"/>
      <c r="H30" s="581"/>
      <c r="I30" s="581"/>
      <c r="J30" s="1392" t="s">
        <v>1</v>
      </c>
      <c r="K30" s="1392"/>
      <c r="L30" s="1392"/>
      <c r="M30" s="1392"/>
      <c r="N30" s="1392"/>
      <c r="O30" s="1411" t="s">
        <v>2</v>
      </c>
      <c r="P30" s="1411"/>
      <c r="Q30" s="1411"/>
      <c r="R30" s="1411"/>
      <c r="S30" s="1411"/>
      <c r="T30" s="1411"/>
      <c r="U30" s="1412" t="s">
        <v>3</v>
      </c>
      <c r="V30" s="1412"/>
      <c r="W30" s="1412"/>
      <c r="X30" s="1412"/>
      <c r="Y30" s="1412"/>
      <c r="Z30" s="35"/>
    </row>
    <row r="31" spans="2:26">
      <c r="B31" s="33"/>
      <c r="C31" s="583"/>
      <c r="D31" s="584"/>
      <c r="E31" s="584"/>
      <c r="F31" s="584"/>
      <c r="G31" s="584"/>
      <c r="H31" s="584"/>
      <c r="I31" s="584"/>
      <c r="J31" s="148" t="s">
        <v>11</v>
      </c>
      <c r="K31" s="862" t="s">
        <v>12</v>
      </c>
      <c r="L31" s="862"/>
      <c r="M31" s="862"/>
      <c r="N31" s="862"/>
      <c r="O31" s="862" t="s">
        <v>11</v>
      </c>
      <c r="P31" s="862"/>
      <c r="Q31" s="862"/>
      <c r="R31" s="862" t="s">
        <v>12</v>
      </c>
      <c r="S31" s="862"/>
      <c r="T31" s="862"/>
      <c r="U31" s="862" t="s">
        <v>11</v>
      </c>
      <c r="V31" s="862"/>
      <c r="W31" s="862" t="s">
        <v>12</v>
      </c>
      <c r="X31" s="862"/>
      <c r="Y31" s="862"/>
      <c r="Z31" s="35"/>
    </row>
    <row r="32" spans="2:26" ht="15" thickBot="1">
      <c r="B32" s="33"/>
      <c r="C32" s="586"/>
      <c r="D32" s="587"/>
      <c r="E32" s="587"/>
      <c r="F32" s="587"/>
      <c r="G32" s="587"/>
      <c r="H32" s="587"/>
      <c r="I32" s="587"/>
      <c r="J32" s="147">
        <v>0</v>
      </c>
      <c r="K32" s="863">
        <v>0.69899999999999995</v>
      </c>
      <c r="L32" s="863"/>
      <c r="M32" s="863"/>
      <c r="N32" s="863"/>
      <c r="O32" s="861">
        <v>0.7</v>
      </c>
      <c r="P32" s="861"/>
      <c r="Q32" s="861"/>
      <c r="R32" s="863">
        <v>0.89400000000000002</v>
      </c>
      <c r="S32" s="863"/>
      <c r="T32" s="863"/>
      <c r="U32" s="863">
        <v>0.89500000000000002</v>
      </c>
      <c r="V32" s="863"/>
      <c r="W32" s="861">
        <v>1</v>
      </c>
      <c r="X32" s="861"/>
      <c r="Y32" s="861"/>
      <c r="Z32" s="35"/>
    </row>
    <row r="33" spans="2:26"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5"/>
    </row>
    <row r="34" spans="2:26"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1"/>
      <c r="Z34" s="35"/>
    </row>
    <row r="35" spans="2:26" s="41" customFormat="1" ht="15" thickBot="1">
      <c r="B35" s="40"/>
      <c r="C35" s="852"/>
      <c r="D35" s="853"/>
      <c r="E35" s="853"/>
      <c r="F35" s="853"/>
      <c r="G35" s="853"/>
      <c r="H35" s="853"/>
      <c r="I35" s="853"/>
      <c r="J35" s="853"/>
      <c r="K35" s="853"/>
      <c r="L35" s="853"/>
      <c r="M35" s="853"/>
      <c r="N35" s="853"/>
      <c r="O35" s="853"/>
      <c r="P35" s="853"/>
      <c r="Q35" s="853"/>
      <c r="R35" s="853"/>
      <c r="S35" s="853"/>
      <c r="T35" s="853"/>
      <c r="U35" s="853"/>
      <c r="V35" s="853"/>
      <c r="W35" s="853"/>
      <c r="X35" s="853"/>
      <c r="Y35" s="854"/>
      <c r="Z35" s="35"/>
    </row>
    <row r="36" spans="2:26" s="41" customFormat="1" ht="14.25" customHeight="1">
      <c r="B36" s="40"/>
      <c r="C36" s="849" t="s">
        <v>258</v>
      </c>
      <c r="D36" s="850"/>
      <c r="E36" s="850"/>
      <c r="F36" s="850"/>
      <c r="G36" s="851"/>
      <c r="H36" s="1395" t="s">
        <v>542</v>
      </c>
      <c r="I36" s="1395" t="s">
        <v>543</v>
      </c>
      <c r="J36" s="1395" t="s">
        <v>544</v>
      </c>
      <c r="K36" s="859" t="s">
        <v>262</v>
      </c>
      <c r="L36" s="850"/>
      <c r="M36" s="850"/>
      <c r="N36" s="850"/>
      <c r="O36" s="850"/>
      <c r="P36" s="850"/>
      <c r="Q36" s="850"/>
      <c r="R36" s="850"/>
      <c r="S36" s="850"/>
      <c r="T36" s="850"/>
      <c r="U36" s="850"/>
      <c r="V36" s="850"/>
      <c r="W36" s="850"/>
      <c r="X36" s="850"/>
      <c r="Y36" s="851"/>
      <c r="Z36" s="35"/>
    </row>
    <row r="37" spans="2:26" s="41" customFormat="1" ht="31.5" customHeight="1" thickBot="1">
      <c r="B37" s="40"/>
      <c r="C37" s="852"/>
      <c r="D37" s="853"/>
      <c r="E37" s="853"/>
      <c r="F37" s="853"/>
      <c r="G37" s="854"/>
      <c r="H37" s="1396"/>
      <c r="I37" s="1396"/>
      <c r="J37" s="1396"/>
      <c r="K37" s="860"/>
      <c r="L37" s="853"/>
      <c r="M37" s="853"/>
      <c r="N37" s="853"/>
      <c r="O37" s="853"/>
      <c r="P37" s="853"/>
      <c r="Q37" s="853"/>
      <c r="R37" s="853"/>
      <c r="S37" s="853"/>
      <c r="T37" s="853"/>
      <c r="U37" s="853"/>
      <c r="V37" s="853"/>
      <c r="W37" s="853"/>
      <c r="X37" s="853"/>
      <c r="Y37" s="854"/>
      <c r="Z37" s="35"/>
    </row>
    <row r="38" spans="2:26" s="41" customFormat="1" ht="159" customHeight="1" thickBot="1">
      <c r="B38" s="40"/>
      <c r="C38" s="801" t="s">
        <v>263</v>
      </c>
      <c r="D38" s="2270"/>
      <c r="E38" s="2270"/>
      <c r="F38" s="2270"/>
      <c r="G38" s="2271"/>
      <c r="H38" s="10">
        <v>1128</v>
      </c>
      <c r="I38" s="10">
        <v>1200</v>
      </c>
      <c r="J38" s="80">
        <v>0.94</v>
      </c>
      <c r="K38" s="1397" t="s">
        <v>545</v>
      </c>
      <c r="L38" s="1398"/>
      <c r="M38" s="1398"/>
      <c r="N38" s="1398"/>
      <c r="O38" s="1398"/>
      <c r="P38" s="1398"/>
      <c r="Q38" s="1398"/>
      <c r="R38" s="1398"/>
      <c r="S38" s="1398"/>
      <c r="T38" s="1398"/>
      <c r="U38" s="1398"/>
      <c r="V38" s="1398"/>
      <c r="W38" s="1398"/>
      <c r="X38" s="1398"/>
      <c r="Y38" s="1399"/>
      <c r="Z38" s="35"/>
    </row>
    <row r="39" spans="2:26" s="41" customFormat="1" ht="137.25" hidden="1" customHeight="1">
      <c r="B39" s="40"/>
      <c r="C39" s="801"/>
      <c r="D39" s="2270"/>
      <c r="E39" s="2270"/>
      <c r="F39" s="2270"/>
      <c r="G39" s="2271"/>
      <c r="H39" s="149"/>
      <c r="I39" s="149"/>
      <c r="J39" s="80"/>
      <c r="K39" s="1400"/>
      <c r="L39" s="1401"/>
      <c r="M39" s="1401"/>
      <c r="N39" s="1401"/>
      <c r="O39" s="1401"/>
      <c r="P39" s="1401"/>
      <c r="Q39" s="1401"/>
      <c r="R39" s="1401"/>
      <c r="S39" s="1401"/>
      <c r="T39" s="1401"/>
      <c r="U39" s="1401"/>
      <c r="V39" s="1401"/>
      <c r="W39" s="1401"/>
      <c r="X39" s="1401"/>
      <c r="Y39" s="1402"/>
      <c r="Z39" s="35"/>
    </row>
    <row r="40" spans="2:26" s="41" customFormat="1" ht="141" hidden="1" customHeight="1">
      <c r="B40" s="40"/>
      <c r="C40" s="801"/>
      <c r="D40" s="2270"/>
      <c r="E40" s="2270"/>
      <c r="F40" s="2270"/>
      <c r="G40" s="2271"/>
      <c r="H40" s="149"/>
      <c r="I40" s="149"/>
      <c r="J40" s="80"/>
      <c r="K40" s="1400"/>
      <c r="L40" s="1401"/>
      <c r="M40" s="1401"/>
      <c r="N40" s="1401"/>
      <c r="O40" s="1401"/>
      <c r="P40" s="1401"/>
      <c r="Q40" s="1401"/>
      <c r="R40" s="1401"/>
      <c r="S40" s="1401"/>
      <c r="T40" s="1401"/>
      <c r="U40" s="1401"/>
      <c r="V40" s="1401"/>
      <c r="W40" s="1401"/>
      <c r="X40" s="1401"/>
      <c r="Y40" s="1402"/>
      <c r="Z40" s="35"/>
    </row>
    <row r="41" spans="2:26" s="41" customFormat="1" ht="137.25" hidden="1" customHeight="1" thickBot="1">
      <c r="B41" s="40"/>
      <c r="C41" s="801"/>
      <c r="D41" s="2270"/>
      <c r="E41" s="2270"/>
      <c r="F41" s="2270"/>
      <c r="G41" s="2271"/>
      <c r="H41" s="312"/>
      <c r="I41" s="312"/>
      <c r="J41" s="80"/>
      <c r="K41" s="1400"/>
      <c r="L41" s="1401"/>
      <c r="M41" s="1401"/>
      <c r="N41" s="1401"/>
      <c r="O41" s="1401"/>
      <c r="P41" s="1401"/>
      <c r="Q41" s="1401"/>
      <c r="R41" s="1401"/>
      <c r="S41" s="1401"/>
      <c r="T41" s="1401"/>
      <c r="U41" s="1401"/>
      <c r="V41" s="1401"/>
      <c r="W41" s="1401"/>
      <c r="X41" s="1401"/>
      <c r="Y41" s="1402"/>
      <c r="Z41" s="35"/>
    </row>
    <row r="42" spans="2:26" s="41" customFormat="1" ht="32.25" customHeight="1" thickBot="1">
      <c r="B42" s="40"/>
      <c r="C42" s="843" t="s">
        <v>265</v>
      </c>
      <c r="D42" s="844"/>
      <c r="E42" s="844"/>
      <c r="F42" s="844"/>
      <c r="G42" s="845"/>
      <c r="H42" s="311">
        <v>1128</v>
      </c>
      <c r="I42" s="311">
        <v>1200</v>
      </c>
      <c r="J42" s="310">
        <v>0.94</v>
      </c>
      <c r="K42" s="1403"/>
      <c r="L42" s="1404"/>
      <c r="M42" s="1404"/>
      <c r="N42" s="1404"/>
      <c r="O42" s="1404"/>
      <c r="P42" s="1404"/>
      <c r="Q42" s="1404"/>
      <c r="R42" s="1404"/>
      <c r="S42" s="1404"/>
      <c r="T42" s="1404"/>
      <c r="U42" s="1404"/>
      <c r="V42" s="1404"/>
      <c r="W42" s="1404"/>
      <c r="X42" s="1404"/>
      <c r="Y42" s="1405"/>
      <c r="Z42" s="35"/>
    </row>
    <row r="43" spans="2:26" s="41" customFormat="1" ht="5.25" customHeight="1">
      <c r="B43" s="40"/>
      <c r="C43" s="34"/>
      <c r="D43" s="34"/>
      <c r="E43" s="34"/>
      <c r="F43" s="34"/>
      <c r="G43" s="34"/>
      <c r="H43" s="154"/>
      <c r="I43" s="154"/>
      <c r="J43" s="155"/>
      <c r="K43" s="34"/>
      <c r="L43" s="34"/>
      <c r="M43" s="34"/>
      <c r="N43" s="34"/>
      <c r="O43" s="34"/>
      <c r="P43" s="34"/>
      <c r="Q43" s="34"/>
      <c r="R43" s="34"/>
      <c r="S43" s="34"/>
      <c r="T43" s="34"/>
      <c r="U43" s="34"/>
      <c r="V43" s="34"/>
      <c r="W43" s="34"/>
      <c r="X43" s="34"/>
      <c r="Y43" s="34"/>
      <c r="Z43" s="35"/>
    </row>
    <row r="44" spans="2:26" s="41" customFormat="1" ht="15" thickBot="1">
      <c r="B44" s="40"/>
      <c r="C44" s="34"/>
      <c r="D44" s="34"/>
      <c r="E44" s="34"/>
      <c r="F44" s="34"/>
      <c r="G44" s="34"/>
      <c r="H44" s="154"/>
      <c r="I44" s="154"/>
      <c r="J44" s="155"/>
      <c r="K44" s="34"/>
      <c r="L44" s="34"/>
      <c r="M44" s="34"/>
      <c r="N44" s="34"/>
      <c r="O44" s="34"/>
      <c r="P44" s="34"/>
      <c r="Q44" s="34"/>
      <c r="R44" s="34"/>
      <c r="S44" s="34"/>
      <c r="T44" s="34"/>
      <c r="U44" s="34"/>
      <c r="V44" s="34"/>
      <c r="W44" s="34"/>
      <c r="X44" s="34"/>
      <c r="Y44" s="34"/>
      <c r="Z44" s="35"/>
    </row>
    <row r="45" spans="2:26" s="41" customFormat="1">
      <c r="B45" s="40"/>
      <c r="C45" s="697" t="s">
        <v>266</v>
      </c>
      <c r="D45" s="698"/>
      <c r="E45" s="698"/>
      <c r="F45" s="698"/>
      <c r="G45" s="698"/>
      <c r="H45" s="698"/>
      <c r="I45" s="698"/>
      <c r="J45" s="698"/>
      <c r="K45" s="698"/>
      <c r="L45" s="698"/>
      <c r="M45" s="698"/>
      <c r="N45" s="698"/>
      <c r="O45" s="698"/>
      <c r="P45" s="698"/>
      <c r="Q45" s="698"/>
      <c r="R45" s="698"/>
      <c r="S45" s="698"/>
      <c r="T45" s="698"/>
      <c r="U45" s="698"/>
      <c r="V45" s="698"/>
      <c r="W45" s="698"/>
      <c r="X45" s="698"/>
      <c r="Y45" s="699"/>
      <c r="Z45" s="35"/>
    </row>
    <row r="46" spans="2:26" ht="15" thickBot="1">
      <c r="B46" s="33"/>
      <c r="C46" s="967"/>
      <c r="D46" s="968"/>
      <c r="E46" s="968"/>
      <c r="F46" s="968"/>
      <c r="G46" s="968"/>
      <c r="H46" s="968"/>
      <c r="I46" s="968"/>
      <c r="J46" s="968"/>
      <c r="K46" s="968"/>
      <c r="L46" s="968"/>
      <c r="M46" s="968"/>
      <c r="N46" s="968"/>
      <c r="O46" s="968"/>
      <c r="P46" s="968"/>
      <c r="Q46" s="968"/>
      <c r="R46" s="968"/>
      <c r="S46" s="968"/>
      <c r="T46" s="968"/>
      <c r="U46" s="968"/>
      <c r="V46" s="968"/>
      <c r="W46" s="968"/>
      <c r="X46" s="968"/>
      <c r="Y46" s="969"/>
      <c r="Z46" s="35"/>
    </row>
    <row r="47" spans="2:26">
      <c r="B47" s="33"/>
      <c r="C47" s="768" t="s">
        <v>320</v>
      </c>
      <c r="D47" s="816"/>
      <c r="E47" s="816"/>
      <c r="F47" s="816"/>
      <c r="G47" s="816"/>
      <c r="H47" s="816"/>
      <c r="I47" s="816"/>
      <c r="J47" s="816"/>
      <c r="K47" s="816"/>
      <c r="L47" s="816"/>
      <c r="M47" s="816"/>
      <c r="N47" s="816"/>
      <c r="O47" s="816"/>
      <c r="P47" s="816"/>
      <c r="Q47" s="816"/>
      <c r="R47" s="816"/>
      <c r="S47" s="816"/>
      <c r="T47" s="816"/>
      <c r="U47" s="816"/>
      <c r="V47" s="816"/>
      <c r="W47" s="816"/>
      <c r="X47" s="816"/>
      <c r="Y47" s="817"/>
      <c r="Z47" s="35"/>
    </row>
    <row r="48" spans="2:26">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35"/>
    </row>
    <row r="49" spans="2:26">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35"/>
    </row>
    <row r="50" spans="2:26">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35"/>
    </row>
    <row r="51" spans="2:26">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35"/>
    </row>
    <row r="52" spans="2:26">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35"/>
    </row>
    <row r="53" spans="2:26">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35"/>
    </row>
    <row r="54" spans="2:26">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35"/>
    </row>
    <row r="55" spans="2:26">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20"/>
      <c r="Z55" s="35"/>
    </row>
    <row r="56" spans="2:26">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20"/>
      <c r="Z56" s="35"/>
    </row>
    <row r="57" spans="2:26">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20"/>
      <c r="Z57" s="35"/>
    </row>
    <row r="58" spans="2:26">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20"/>
      <c r="Z58" s="35"/>
    </row>
    <row r="59" spans="2:26" ht="15" thickBot="1">
      <c r="B59" s="33"/>
      <c r="C59" s="821"/>
      <c r="D59" s="822"/>
      <c r="E59" s="822"/>
      <c r="F59" s="822"/>
      <c r="G59" s="822"/>
      <c r="H59" s="822"/>
      <c r="I59" s="822"/>
      <c r="J59" s="822"/>
      <c r="K59" s="822"/>
      <c r="L59" s="822"/>
      <c r="M59" s="822"/>
      <c r="N59" s="822"/>
      <c r="O59" s="822"/>
      <c r="P59" s="822"/>
      <c r="Q59" s="822"/>
      <c r="R59" s="822"/>
      <c r="S59" s="822"/>
      <c r="T59" s="822"/>
      <c r="U59" s="822"/>
      <c r="V59" s="822"/>
      <c r="W59" s="822"/>
      <c r="X59" s="822"/>
      <c r="Y59" s="823"/>
      <c r="Z59" s="35"/>
    </row>
    <row r="60" spans="2:26">
      <c r="B60" s="50"/>
      <c r="C60" s="95"/>
      <c r="D60" s="95"/>
      <c r="E60" s="95"/>
      <c r="F60" s="95"/>
      <c r="G60" s="95"/>
      <c r="H60" s="95"/>
      <c r="I60" s="95"/>
      <c r="J60" s="95"/>
      <c r="K60" s="95"/>
      <c r="L60" s="95"/>
      <c r="M60" s="95"/>
      <c r="N60" s="95"/>
      <c r="O60" s="95"/>
      <c r="P60" s="95"/>
      <c r="Q60" s="95"/>
      <c r="R60" s="95"/>
      <c r="S60" s="95"/>
      <c r="T60" s="95"/>
      <c r="U60" s="95"/>
      <c r="V60" s="95"/>
      <c r="W60" s="95"/>
      <c r="X60" s="95"/>
      <c r="Y60" s="95"/>
      <c r="Z60" s="52"/>
    </row>
    <row r="61" spans="2:26" ht="15" thickBot="1">
      <c r="B61" s="53"/>
      <c r="C61" s="65"/>
      <c r="D61" s="65"/>
      <c r="E61" s="65"/>
      <c r="F61" s="65"/>
      <c r="G61" s="65"/>
      <c r="H61" s="65"/>
      <c r="I61" s="65"/>
      <c r="J61" s="65"/>
      <c r="K61" s="65"/>
      <c r="L61" s="65"/>
      <c r="M61" s="65"/>
      <c r="N61" s="65"/>
      <c r="O61" s="65"/>
      <c r="P61" s="65"/>
      <c r="Q61" s="65"/>
      <c r="R61" s="65"/>
      <c r="S61" s="65"/>
      <c r="T61" s="65"/>
      <c r="U61" s="65"/>
      <c r="V61" s="65"/>
      <c r="W61" s="65"/>
      <c r="X61" s="65"/>
      <c r="Y61" s="65"/>
      <c r="Z61" s="55"/>
    </row>
    <row r="62" spans="2:26" ht="14.25" customHeight="1">
      <c r="B62" s="56"/>
      <c r="C62" s="824" t="s">
        <v>258</v>
      </c>
      <c r="D62" s="825"/>
      <c r="E62" s="825"/>
      <c r="F62" s="825"/>
      <c r="G62" s="826"/>
      <c r="H62" s="824" t="s">
        <v>288</v>
      </c>
      <c r="I62" s="826"/>
      <c r="J62" s="824" t="s">
        <v>268</v>
      </c>
      <c r="K62" s="825"/>
      <c r="L62" s="825"/>
      <c r="M62" s="826"/>
      <c r="N62" s="824" t="s">
        <v>546</v>
      </c>
      <c r="O62" s="825"/>
      <c r="P62" s="825"/>
      <c r="Q62" s="825"/>
      <c r="R62" s="825"/>
      <c r="S62" s="825"/>
      <c r="T62" s="826"/>
      <c r="U62" s="825" t="s">
        <v>270</v>
      </c>
      <c r="V62" s="825"/>
      <c r="W62" s="825"/>
      <c r="X62" s="825"/>
      <c r="Y62" s="826"/>
      <c r="Z62" s="57"/>
    </row>
    <row r="63" spans="2:26" ht="14.25" customHeight="1">
      <c r="B63" s="58"/>
      <c r="C63" s="827"/>
      <c r="D63" s="828"/>
      <c r="E63" s="828"/>
      <c r="F63" s="828"/>
      <c r="G63" s="829"/>
      <c r="H63" s="827"/>
      <c r="I63" s="829"/>
      <c r="J63" s="827"/>
      <c r="K63" s="828"/>
      <c r="L63" s="828"/>
      <c r="M63" s="829"/>
      <c r="N63" s="827"/>
      <c r="O63" s="828"/>
      <c r="P63" s="828"/>
      <c r="Q63" s="828"/>
      <c r="R63" s="828"/>
      <c r="S63" s="828"/>
      <c r="T63" s="829"/>
      <c r="U63" s="828"/>
      <c r="V63" s="828"/>
      <c r="W63" s="828"/>
      <c r="X63" s="828"/>
      <c r="Y63" s="829"/>
      <c r="Z63" s="57"/>
    </row>
    <row r="64" spans="2:26" ht="15" customHeight="1">
      <c r="B64" s="58"/>
      <c r="C64" s="827"/>
      <c r="D64" s="828"/>
      <c r="E64" s="828"/>
      <c r="F64" s="828"/>
      <c r="G64" s="829"/>
      <c r="H64" s="827"/>
      <c r="I64" s="829"/>
      <c r="J64" s="827"/>
      <c r="K64" s="828"/>
      <c r="L64" s="828"/>
      <c r="M64" s="829"/>
      <c r="N64" s="827"/>
      <c r="O64" s="828"/>
      <c r="P64" s="828"/>
      <c r="Q64" s="828"/>
      <c r="R64" s="828"/>
      <c r="S64" s="828"/>
      <c r="T64" s="829"/>
      <c r="U64" s="828"/>
      <c r="V64" s="828"/>
      <c r="W64" s="828"/>
      <c r="X64" s="828"/>
      <c r="Y64" s="829"/>
      <c r="Z64" s="57"/>
    </row>
    <row r="65" spans="2:26" ht="90.75" customHeight="1">
      <c r="B65" s="56"/>
      <c r="C65" s="1408" t="s">
        <v>263</v>
      </c>
      <c r="D65" s="2407"/>
      <c r="E65" s="2407"/>
      <c r="F65" s="2407"/>
      <c r="G65" s="2407"/>
      <c r="H65" s="1409" t="s">
        <v>547</v>
      </c>
      <c r="I65" s="1410"/>
      <c r="J65" s="1409" t="s">
        <v>548</v>
      </c>
      <c r="K65" s="1410"/>
      <c r="L65" s="1410"/>
      <c r="M65" s="1410"/>
      <c r="N65" s="1407" t="s">
        <v>549</v>
      </c>
      <c r="O65" s="1407"/>
      <c r="P65" s="1407"/>
      <c r="Q65" s="1407"/>
      <c r="R65" s="1407"/>
      <c r="S65" s="1407"/>
      <c r="T65" s="1407"/>
      <c r="U65" s="1407" t="s">
        <v>550</v>
      </c>
      <c r="V65" s="1407"/>
      <c r="W65" s="1407"/>
      <c r="X65" s="1407"/>
      <c r="Y65" s="1407"/>
      <c r="Z65" s="59"/>
    </row>
    <row r="66" spans="2:26" ht="107.25" hidden="1" customHeight="1">
      <c r="B66" s="56"/>
      <c r="C66" s="961"/>
      <c r="D66" s="1406"/>
      <c r="E66" s="1406"/>
      <c r="F66" s="1406"/>
      <c r="G66" s="1406"/>
      <c r="H66" s="964"/>
      <c r="I66" s="975"/>
      <c r="J66" s="964"/>
      <c r="K66" s="975"/>
      <c r="L66" s="975"/>
      <c r="M66" s="975"/>
      <c r="N66" s="812"/>
      <c r="O66" s="812"/>
      <c r="P66" s="812"/>
      <c r="Q66" s="812"/>
      <c r="R66" s="812"/>
      <c r="S66" s="812"/>
      <c r="T66" s="812"/>
      <c r="U66" s="812"/>
      <c r="V66" s="812"/>
      <c r="W66" s="812"/>
      <c r="X66" s="812"/>
      <c r="Y66" s="812"/>
      <c r="Z66" s="59"/>
    </row>
    <row r="67" spans="2:26" ht="79.5" hidden="1" customHeight="1">
      <c r="B67" s="56"/>
      <c r="C67" s="961"/>
      <c r="D67" s="2272"/>
      <c r="E67" s="2272"/>
      <c r="F67" s="2272"/>
      <c r="G67" s="2272"/>
      <c r="H67" s="964"/>
      <c r="I67" s="975"/>
      <c r="J67" s="964"/>
      <c r="K67" s="975"/>
      <c r="L67" s="975"/>
      <c r="M67" s="975"/>
      <c r="N67" s="812"/>
      <c r="O67" s="812"/>
      <c r="P67" s="812"/>
      <c r="Q67" s="812"/>
      <c r="R67" s="812"/>
      <c r="S67" s="812"/>
      <c r="T67" s="812"/>
      <c r="U67" s="812"/>
      <c r="V67" s="812"/>
      <c r="W67" s="812"/>
      <c r="X67" s="812"/>
      <c r="Y67" s="812"/>
      <c r="Z67" s="59"/>
    </row>
    <row r="68" spans="2:26" ht="78" hidden="1" customHeight="1">
      <c r="B68" s="56"/>
      <c r="C68" s="961"/>
      <c r="D68" s="2272"/>
      <c r="E68" s="2272"/>
      <c r="F68" s="2272"/>
      <c r="G68" s="2272"/>
      <c r="H68" s="964"/>
      <c r="I68" s="975"/>
      <c r="J68" s="964"/>
      <c r="K68" s="975"/>
      <c r="L68" s="975"/>
      <c r="M68" s="975"/>
      <c r="N68" s="812"/>
      <c r="O68" s="812"/>
      <c r="P68" s="812"/>
      <c r="Q68" s="812"/>
      <c r="R68" s="812"/>
      <c r="S68" s="812"/>
      <c r="T68" s="812"/>
      <c r="U68" s="812"/>
      <c r="V68" s="812"/>
      <c r="W68" s="812"/>
      <c r="X68" s="812"/>
      <c r="Y68" s="812"/>
      <c r="Z68" s="59"/>
    </row>
    <row r="69" spans="2:26">
      <c r="B69" s="60"/>
      <c r="C69" s="95"/>
      <c r="D69" s="95"/>
      <c r="E69" s="95"/>
      <c r="F69" s="95"/>
      <c r="G69" s="95"/>
      <c r="H69" s="95"/>
      <c r="I69" s="95"/>
      <c r="J69" s="95"/>
      <c r="K69" s="95"/>
      <c r="L69" s="95"/>
      <c r="M69" s="95"/>
      <c r="N69" s="95"/>
      <c r="O69" s="95"/>
      <c r="P69" s="95"/>
      <c r="Q69" s="95"/>
      <c r="R69" s="95"/>
      <c r="S69" s="95"/>
      <c r="T69" s="95"/>
      <c r="U69" s="95"/>
      <c r="V69" s="95"/>
      <c r="W69" s="95"/>
      <c r="X69" s="95"/>
      <c r="Y69" s="95"/>
      <c r="Z69" s="62"/>
    </row>
    <row r="108" ht="6" customHeight="1"/>
  </sheetData>
  <mergeCells count="98">
    <mergeCell ref="N65:T65"/>
    <mergeCell ref="U65:Y65"/>
    <mergeCell ref="N66:T66"/>
    <mergeCell ref="U66:Y66"/>
    <mergeCell ref="C67:G67"/>
    <mergeCell ref="H67:I67"/>
    <mergeCell ref="J67:M67"/>
    <mergeCell ref="C65:G65"/>
    <mergeCell ref="H65:I65"/>
    <mergeCell ref="J65:M65"/>
    <mergeCell ref="N67:T67"/>
    <mergeCell ref="U67:Y67"/>
    <mergeCell ref="N68:T68"/>
    <mergeCell ref="U68:Y68"/>
    <mergeCell ref="C47:Y59"/>
    <mergeCell ref="C62:G64"/>
    <mergeCell ref="H62:I64"/>
    <mergeCell ref="J62:M64"/>
    <mergeCell ref="N62:T64"/>
    <mergeCell ref="U62:Y64"/>
    <mergeCell ref="C66:G66"/>
    <mergeCell ref="H66:I66"/>
    <mergeCell ref="J66:M66"/>
    <mergeCell ref="C68:G68"/>
    <mergeCell ref="H68:I68"/>
    <mergeCell ref="J68:M68"/>
    <mergeCell ref="C39:G39"/>
    <mergeCell ref="K39:Y39"/>
    <mergeCell ref="C42:G42"/>
    <mergeCell ref="K42:Y42"/>
    <mergeCell ref="C45:Y46"/>
    <mergeCell ref="C40:G40"/>
    <mergeCell ref="K40:Y40"/>
    <mergeCell ref="C41:G41"/>
    <mergeCell ref="K41:Y41"/>
    <mergeCell ref="C38:G38"/>
    <mergeCell ref="K38:Y38"/>
    <mergeCell ref="C34:Y35"/>
    <mergeCell ref="C36:G37"/>
    <mergeCell ref="H36:H37"/>
    <mergeCell ref="I36:I37"/>
    <mergeCell ref="J36:J37"/>
    <mergeCell ref="K36:Y37"/>
    <mergeCell ref="V28:X28"/>
    <mergeCell ref="C23:I23"/>
    <mergeCell ref="J23:P23"/>
    <mergeCell ref="Q23:Y23"/>
    <mergeCell ref="C24:I24"/>
    <mergeCell ref="J24:P24"/>
    <mergeCell ref="Q24:Y24"/>
    <mergeCell ref="K32:N32"/>
    <mergeCell ref="O32:Q32"/>
    <mergeCell ref="R32:T32"/>
    <mergeCell ref="U32:V32"/>
    <mergeCell ref="W32:Y32"/>
    <mergeCell ref="O30:T30"/>
    <mergeCell ref="C13:H14"/>
    <mergeCell ref="I13:S14"/>
    <mergeCell ref="T13:Y13"/>
    <mergeCell ref="T14:Y14"/>
    <mergeCell ref="C30:I32"/>
    <mergeCell ref="J30:N30"/>
    <mergeCell ref="C20:H21"/>
    <mergeCell ref="I20:L21"/>
    <mergeCell ref="M20:S20"/>
    <mergeCell ref="C26:H26"/>
    <mergeCell ref="U30:Y30"/>
    <mergeCell ref="K31:N31"/>
    <mergeCell ref="O31:Q31"/>
    <mergeCell ref="R31:T31"/>
    <mergeCell ref="U31:V31"/>
    <mergeCell ref="W31:Y31"/>
    <mergeCell ref="I26:Y26"/>
    <mergeCell ref="C28:H28"/>
    <mergeCell ref="I28:J28"/>
    <mergeCell ref="K28:N28"/>
    <mergeCell ref="O28:Q28"/>
    <mergeCell ref="S28:T28"/>
    <mergeCell ref="T20:Y20"/>
    <mergeCell ref="M21:S21"/>
    <mergeCell ref="T21:Y21"/>
    <mergeCell ref="C16:H16"/>
    <mergeCell ref="I16:Y16"/>
    <mergeCell ref="C18:H18"/>
    <mergeCell ref="I18:Y18"/>
    <mergeCell ref="C10:H11"/>
    <mergeCell ref="B2:G4"/>
    <mergeCell ref="H2:Z2"/>
    <mergeCell ref="H3:O3"/>
    <mergeCell ref="P3:Z3"/>
    <mergeCell ref="H4:Z4"/>
    <mergeCell ref="C7:H8"/>
    <mergeCell ref="I7:Y8"/>
    <mergeCell ref="V10:Y10"/>
    <mergeCell ref="V11:Y11"/>
    <mergeCell ref="R10:U10"/>
    <mergeCell ref="I10:Q11"/>
    <mergeCell ref="R11:U11"/>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B92"/>
  <sheetViews>
    <sheetView view="pageBreakPreview" topLeftCell="A37" zoomScaleSheetLayoutView="100" workbookViewId="0">
      <selection activeCell="J50" sqref="J50:M50"/>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7" width="3.42578125" style="20" customWidth="1"/>
    <col min="18" max="18" width="3.7109375" style="20"/>
    <col min="19" max="19" width="3.28515625" style="20" customWidth="1"/>
    <col min="20" max="20" width="7.42578125" style="20" customWidth="1"/>
    <col min="21" max="21" width="6.42578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9.6" customHeight="1">
      <c r="H5" s="22"/>
      <c r="I5" s="22"/>
      <c r="J5" s="22"/>
      <c r="K5" s="22"/>
      <c r="L5" s="22"/>
      <c r="M5" s="22"/>
      <c r="N5" s="22"/>
      <c r="O5" s="22"/>
      <c r="P5" s="22"/>
      <c r="Q5" s="22"/>
      <c r="R5" s="22"/>
      <c r="S5" s="22"/>
      <c r="T5" s="22"/>
      <c r="U5" s="22"/>
      <c r="V5" s="22"/>
      <c r="W5" s="22"/>
      <c r="X5" s="22"/>
      <c r="Y5" s="22"/>
      <c r="Z5" s="22"/>
      <c r="AA5" s="22"/>
      <c r="AB5" s="22"/>
    </row>
    <row r="6" spans="2:28" ht="9.6"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15</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6"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16</v>
      </c>
      <c r="J10" s="682"/>
      <c r="K10" s="682"/>
      <c r="L10" s="682"/>
      <c r="M10" s="682"/>
      <c r="N10" s="682"/>
      <c r="O10" s="682"/>
      <c r="P10" s="682"/>
      <c r="Q10" s="683"/>
      <c r="R10" s="678" t="s">
        <v>227</v>
      </c>
      <c r="S10" s="679"/>
      <c r="T10" s="679"/>
      <c r="U10" s="680"/>
      <c r="V10" s="592" t="s">
        <v>228</v>
      </c>
      <c r="W10" s="593"/>
      <c r="X10" s="593"/>
      <c r="Y10" s="593"/>
      <c r="Z10" s="593"/>
      <c r="AA10" s="594"/>
      <c r="AB10" s="29"/>
    </row>
    <row r="11" spans="2:28" ht="20.45" customHeight="1" thickBot="1">
      <c r="B11" s="28"/>
      <c r="C11" s="658"/>
      <c r="D11" s="659"/>
      <c r="E11" s="659"/>
      <c r="F11" s="659"/>
      <c r="G11" s="659"/>
      <c r="H11" s="660"/>
      <c r="I11" s="684"/>
      <c r="J11" s="685"/>
      <c r="K11" s="685"/>
      <c r="L11" s="685"/>
      <c r="M11" s="685"/>
      <c r="N11" s="685"/>
      <c r="O11" s="685"/>
      <c r="P11" s="685"/>
      <c r="Q11" s="686"/>
      <c r="R11" s="627" t="s">
        <v>17</v>
      </c>
      <c r="S11" s="687"/>
      <c r="T11" s="687"/>
      <c r="U11" s="688"/>
      <c r="V11" s="608">
        <v>2</v>
      </c>
      <c r="W11" s="676"/>
      <c r="X11" s="676"/>
      <c r="Y11" s="676"/>
      <c r="Z11" s="676"/>
      <c r="AA11" s="677"/>
      <c r="AB11" s="29"/>
    </row>
    <row r="12" spans="2:28" ht="11.4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230</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0.3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3.35" customHeight="1" thickBot="1">
      <c r="B16" s="33"/>
      <c r="C16" s="621" t="s">
        <v>233</v>
      </c>
      <c r="D16" s="622"/>
      <c r="E16" s="622"/>
      <c r="F16" s="622"/>
      <c r="G16" s="622"/>
      <c r="H16" s="623"/>
      <c r="I16" s="624" t="s">
        <v>234</v>
      </c>
      <c r="J16" s="625"/>
      <c r="K16" s="625"/>
      <c r="L16" s="625"/>
      <c r="M16" s="625"/>
      <c r="N16" s="625"/>
      <c r="O16" s="625"/>
      <c r="P16" s="625"/>
      <c r="Q16" s="625"/>
      <c r="R16" s="625"/>
      <c r="S16" s="625"/>
      <c r="T16" s="625"/>
      <c r="U16" s="625"/>
      <c r="V16" s="625"/>
      <c r="W16" s="625"/>
      <c r="X16" s="625"/>
      <c r="Y16" s="625"/>
      <c r="Z16" s="625"/>
      <c r="AA16" s="626"/>
      <c r="AB16" s="35"/>
    </row>
    <row r="17" spans="2:28" ht="10.3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83.45" customHeight="1" thickBot="1">
      <c r="B18" s="33"/>
      <c r="C18" s="621" t="s">
        <v>235</v>
      </c>
      <c r="D18" s="622"/>
      <c r="E18" s="622"/>
      <c r="F18" s="622"/>
      <c r="G18" s="622"/>
      <c r="H18" s="623"/>
      <c r="I18" s="624" t="s">
        <v>236</v>
      </c>
      <c r="J18" s="625"/>
      <c r="K18" s="625"/>
      <c r="L18" s="625"/>
      <c r="M18" s="625"/>
      <c r="N18" s="625"/>
      <c r="O18" s="625"/>
      <c r="P18" s="625"/>
      <c r="Q18" s="625"/>
      <c r="R18" s="625"/>
      <c r="S18" s="625"/>
      <c r="T18" s="625"/>
      <c r="U18" s="625"/>
      <c r="V18" s="625"/>
      <c r="W18" s="625"/>
      <c r="X18" s="625"/>
      <c r="Y18" s="625"/>
      <c r="Z18" s="625"/>
      <c r="AA18" s="626"/>
      <c r="AB18" s="35"/>
    </row>
    <row r="19" spans="2:28" ht="12"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238</v>
      </c>
      <c r="J20" s="638"/>
      <c r="K20" s="638"/>
      <c r="L20" s="639"/>
      <c r="M20" s="592" t="s">
        <v>239</v>
      </c>
      <c r="N20" s="593"/>
      <c r="O20" s="593"/>
      <c r="P20" s="593"/>
      <c r="Q20" s="593"/>
      <c r="R20" s="593"/>
      <c r="S20" s="594"/>
      <c r="T20" s="592" t="s">
        <v>240</v>
      </c>
      <c r="U20" s="593"/>
      <c r="V20" s="593"/>
      <c r="W20" s="593"/>
      <c r="X20" s="593"/>
      <c r="Y20" s="593"/>
      <c r="Z20" s="593"/>
      <c r="AA20" s="594"/>
      <c r="AB20" s="35"/>
    </row>
    <row r="21" spans="2:28" ht="14.1" customHeight="1" thickBot="1">
      <c r="B21" s="33"/>
      <c r="C21" s="634"/>
      <c r="D21" s="635"/>
      <c r="E21" s="635"/>
      <c r="F21" s="635"/>
      <c r="G21" s="635"/>
      <c r="H21" s="636"/>
      <c r="I21" s="640"/>
      <c r="J21" s="641"/>
      <c r="K21" s="641"/>
      <c r="L21" s="642"/>
      <c r="M21" s="605" t="s">
        <v>241</v>
      </c>
      <c r="N21" s="606"/>
      <c r="O21" s="606"/>
      <c r="P21" s="606"/>
      <c r="Q21" s="606"/>
      <c r="R21" s="606"/>
      <c r="S21" s="607"/>
      <c r="T21" s="608" t="s">
        <v>242</v>
      </c>
      <c r="U21" s="606"/>
      <c r="V21" s="606"/>
      <c r="W21" s="606"/>
      <c r="X21" s="606"/>
      <c r="Y21" s="606"/>
      <c r="Z21" s="606"/>
      <c r="AA21" s="607"/>
      <c r="AB21" s="35"/>
    </row>
    <row r="22" spans="2:28" ht="11.1"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4.35" customHeight="1" thickBot="1">
      <c r="B24" s="33"/>
      <c r="C24" s="595" t="s">
        <v>246</v>
      </c>
      <c r="D24" s="596"/>
      <c r="E24" s="596"/>
      <c r="F24" s="596"/>
      <c r="G24" s="596"/>
      <c r="H24" s="596"/>
      <c r="I24" s="597"/>
      <c r="J24" s="595" t="s">
        <v>247</v>
      </c>
      <c r="K24" s="596"/>
      <c r="L24" s="596"/>
      <c r="M24" s="596"/>
      <c r="N24" s="596"/>
      <c r="O24" s="596"/>
      <c r="P24" s="597"/>
      <c r="Q24" s="598" t="s">
        <v>248</v>
      </c>
      <c r="R24" s="599"/>
      <c r="S24" s="599"/>
      <c r="T24" s="599"/>
      <c r="U24" s="599"/>
      <c r="V24" s="599"/>
      <c r="W24" s="599"/>
      <c r="X24" s="599"/>
      <c r="Y24" s="599"/>
      <c r="Z24" s="599"/>
      <c r="AA24" s="600"/>
      <c r="AB24" s="35"/>
    </row>
    <row r="25" spans="2:28" ht="9.6"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19</v>
      </c>
      <c r="J26" s="625"/>
      <c r="K26" s="625"/>
      <c r="L26" s="625"/>
      <c r="M26" s="625"/>
      <c r="N26" s="625"/>
      <c r="O26" s="625"/>
      <c r="P26" s="625"/>
      <c r="Q26" s="625"/>
      <c r="R26" s="625"/>
      <c r="S26" s="625"/>
      <c r="T26" s="625"/>
      <c r="U26" s="625"/>
      <c r="V26" s="625"/>
      <c r="W26" s="625"/>
      <c r="X26" s="625"/>
      <c r="Y26" s="625"/>
      <c r="Z26" s="625"/>
      <c r="AA26" s="626"/>
      <c r="AB26" s="35"/>
    </row>
    <row r="27" spans="2:28" ht="8.1"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38.450000000000003" customHeight="1" thickBot="1">
      <c r="B28" s="33"/>
      <c r="C28" s="621" t="s">
        <v>250</v>
      </c>
      <c r="D28" s="622"/>
      <c r="E28" s="622"/>
      <c r="F28" s="622"/>
      <c r="G28" s="622"/>
      <c r="H28" s="623"/>
      <c r="I28" s="627">
        <v>0.9</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9"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601">
        <v>0</v>
      </c>
      <c r="L32" s="602"/>
      <c r="M32" s="602"/>
      <c r="N32" s="602"/>
      <c r="O32" s="603">
        <v>0.79</v>
      </c>
      <c r="P32" s="602"/>
      <c r="Q32" s="602"/>
      <c r="R32" s="602"/>
      <c r="S32" s="603">
        <v>0.8</v>
      </c>
      <c r="T32" s="602"/>
      <c r="U32" s="603">
        <v>0.89</v>
      </c>
      <c r="V32" s="602"/>
      <c r="W32" s="602"/>
      <c r="X32" s="603">
        <v>0.9</v>
      </c>
      <c r="Y32" s="602"/>
      <c r="Z32" s="603">
        <v>1</v>
      </c>
      <c r="AA32" s="604"/>
      <c r="AB32" s="35"/>
    </row>
    <row r="33" spans="2:28" ht="9"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612" t="s">
        <v>257</v>
      </c>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4"/>
      <c r="AB34" s="35"/>
    </row>
    <row r="35" spans="2:28" s="41" customFormat="1" ht="69" customHeight="1" thickBot="1">
      <c r="B35" s="40"/>
      <c r="C35" s="615" t="s">
        <v>258</v>
      </c>
      <c r="D35" s="616"/>
      <c r="E35" s="616"/>
      <c r="F35" s="616"/>
      <c r="G35" s="617"/>
      <c r="H35" s="42" t="s">
        <v>259</v>
      </c>
      <c r="I35" s="42" t="s">
        <v>260</v>
      </c>
      <c r="J35" s="42" t="s">
        <v>261</v>
      </c>
      <c r="K35" s="618" t="s">
        <v>262</v>
      </c>
      <c r="L35" s="619"/>
      <c r="M35" s="619"/>
      <c r="N35" s="619"/>
      <c r="O35" s="619"/>
      <c r="P35" s="619"/>
      <c r="Q35" s="619"/>
      <c r="R35" s="619"/>
      <c r="S35" s="619"/>
      <c r="T35" s="619"/>
      <c r="U35" s="619"/>
      <c r="V35" s="619"/>
      <c r="W35" s="619"/>
      <c r="X35" s="619"/>
      <c r="Y35" s="619"/>
      <c r="Z35" s="619"/>
      <c r="AA35" s="620"/>
      <c r="AB35" s="35"/>
    </row>
    <row r="36" spans="2:28" s="41" customFormat="1" ht="408.95" customHeight="1" thickBot="1">
      <c r="B36" s="40"/>
      <c r="C36" s="553" t="s">
        <v>263</v>
      </c>
      <c r="D36" s="554"/>
      <c r="E36" s="554"/>
      <c r="F36" s="554"/>
      <c r="G36" s="555"/>
      <c r="H36" s="106">
        <v>12</v>
      </c>
      <c r="I36" s="106">
        <v>12</v>
      </c>
      <c r="J36" s="105">
        <f>+H36/I36</f>
        <v>1</v>
      </c>
      <c r="K36" s="556" t="s">
        <v>264</v>
      </c>
      <c r="L36" s="557"/>
      <c r="M36" s="557"/>
      <c r="N36" s="557"/>
      <c r="O36" s="557"/>
      <c r="P36" s="557"/>
      <c r="Q36" s="557"/>
      <c r="R36" s="557"/>
      <c r="S36" s="557"/>
      <c r="T36" s="557"/>
      <c r="U36" s="557"/>
      <c r="V36" s="557"/>
      <c r="W36" s="557"/>
      <c r="X36" s="557"/>
      <c r="Y36" s="557"/>
      <c r="Z36" s="557"/>
      <c r="AA36" s="558"/>
      <c r="AB36" s="35"/>
    </row>
    <row r="37" spans="2:28" s="41" customFormat="1" ht="15" customHeight="1" thickBot="1">
      <c r="B37" s="40"/>
      <c r="C37" s="559" t="s">
        <v>265</v>
      </c>
      <c r="D37" s="560"/>
      <c r="E37" s="560"/>
      <c r="F37" s="560"/>
      <c r="G37" s="561"/>
      <c r="H37" s="104">
        <f>SUM(H36:H36)</f>
        <v>12</v>
      </c>
      <c r="I37" s="104">
        <f>SUM(I36:I36)</f>
        <v>12</v>
      </c>
      <c r="J37" s="103">
        <f>+H37/I37</f>
        <v>1</v>
      </c>
      <c r="K37" s="562"/>
      <c r="L37" s="563"/>
      <c r="M37" s="563"/>
      <c r="N37" s="563"/>
      <c r="O37" s="563"/>
      <c r="P37" s="563"/>
      <c r="Q37" s="563"/>
      <c r="R37" s="563"/>
      <c r="S37" s="563"/>
      <c r="T37" s="563"/>
      <c r="U37" s="563"/>
      <c r="V37" s="563"/>
      <c r="W37" s="563"/>
      <c r="X37" s="563"/>
      <c r="Y37" s="563"/>
      <c r="Z37" s="563"/>
      <c r="AA37" s="564"/>
      <c r="AB37" s="35"/>
    </row>
    <row r="38" spans="2:28" s="41" customFormat="1" ht="5.25" customHeight="1">
      <c r="B38" s="40"/>
      <c r="C38" s="100"/>
      <c r="D38" s="100"/>
      <c r="E38" s="100"/>
      <c r="F38" s="100"/>
      <c r="G38" s="100"/>
      <c r="H38" s="102"/>
      <c r="I38" s="102"/>
      <c r="J38" s="101"/>
      <c r="K38" s="100"/>
      <c r="L38" s="100"/>
      <c r="M38" s="100"/>
      <c r="N38" s="100"/>
      <c r="O38" s="100"/>
      <c r="P38" s="100"/>
      <c r="Q38" s="100"/>
      <c r="R38" s="100"/>
      <c r="S38" s="100"/>
      <c r="T38" s="100"/>
      <c r="U38" s="100"/>
      <c r="V38" s="100"/>
      <c r="W38" s="100"/>
      <c r="X38" s="100"/>
      <c r="Y38" s="100"/>
      <c r="Z38" s="100"/>
      <c r="AA38" s="100"/>
      <c r="AB38" s="35"/>
    </row>
    <row r="39" spans="2:28" s="41" customFormat="1" ht="3.6" customHeight="1" thickBot="1">
      <c r="B39" s="40"/>
      <c r="C39" s="100"/>
      <c r="D39" s="100"/>
      <c r="E39" s="100"/>
      <c r="F39" s="100"/>
      <c r="G39" s="100"/>
      <c r="H39" s="102"/>
      <c r="I39" s="102"/>
      <c r="J39" s="101"/>
      <c r="K39" s="100"/>
      <c r="L39" s="100"/>
      <c r="M39" s="100"/>
      <c r="N39" s="100"/>
      <c r="O39" s="100"/>
      <c r="P39" s="100"/>
      <c r="Q39" s="100"/>
      <c r="R39" s="100"/>
      <c r="S39" s="100"/>
      <c r="T39" s="100"/>
      <c r="U39" s="100"/>
      <c r="V39" s="100"/>
      <c r="W39" s="100"/>
      <c r="X39" s="100"/>
      <c r="Y39" s="100"/>
      <c r="Z39" s="100"/>
      <c r="AA39" s="100"/>
      <c r="AB39" s="35"/>
    </row>
    <row r="40" spans="2:28" s="41" customFormat="1" ht="12" customHeight="1" thickBot="1">
      <c r="B40" s="40"/>
      <c r="C40" s="565" t="s">
        <v>266</v>
      </c>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7"/>
      <c r="AB40" s="35"/>
    </row>
    <row r="41" spans="2:28" ht="2.4500000000000002" hidden="1" customHeight="1" thickBot="1">
      <c r="B41" s="33"/>
      <c r="C41" s="568"/>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70"/>
      <c r="AB41" s="35"/>
    </row>
    <row r="42" spans="2:28" ht="112.5" customHeight="1">
      <c r="B42" s="33"/>
      <c r="C42" s="571"/>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3"/>
      <c r="AB42" s="35"/>
    </row>
    <row r="43" spans="2:28" ht="112.5" customHeight="1">
      <c r="B43" s="33"/>
      <c r="C43" s="574"/>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6"/>
      <c r="AB43" s="35"/>
    </row>
    <row r="44" spans="2:28" ht="112.5" customHeight="1" thickBot="1">
      <c r="B44" s="33"/>
      <c r="C44" s="577"/>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9"/>
      <c r="AB44" s="35"/>
    </row>
    <row r="45" spans="2:28" ht="8.4499999999999993" customHeight="1">
      <c r="B45" s="50"/>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52"/>
    </row>
    <row r="46" spans="2:28" ht="9" customHeight="1" thickBot="1">
      <c r="B46" s="53"/>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55"/>
    </row>
    <row r="47" spans="2:28" ht="15.75">
      <c r="B47" s="56"/>
      <c r="C47" s="528" t="s">
        <v>258</v>
      </c>
      <c r="D47" s="529"/>
      <c r="E47" s="529"/>
      <c r="F47" s="529"/>
      <c r="G47" s="530"/>
      <c r="H47" s="528" t="s">
        <v>267</v>
      </c>
      <c r="I47" s="530"/>
      <c r="J47" s="528" t="s">
        <v>268</v>
      </c>
      <c r="K47" s="529"/>
      <c r="L47" s="529"/>
      <c r="M47" s="530"/>
      <c r="N47" s="528" t="s">
        <v>269</v>
      </c>
      <c r="O47" s="529"/>
      <c r="P47" s="529"/>
      <c r="Q47" s="529"/>
      <c r="R47" s="529"/>
      <c r="S47" s="529"/>
      <c r="T47" s="529"/>
      <c r="U47" s="530"/>
      <c r="V47" s="544" t="s">
        <v>270</v>
      </c>
      <c r="W47" s="544"/>
      <c r="X47" s="544"/>
      <c r="Y47" s="544"/>
      <c r="Z47" s="544"/>
      <c r="AA47" s="545"/>
      <c r="AB47" s="57"/>
    </row>
    <row r="48" spans="2:28" ht="9.6" customHeight="1" thickBot="1">
      <c r="B48" s="58"/>
      <c r="C48" s="531"/>
      <c r="D48" s="532"/>
      <c r="E48" s="532"/>
      <c r="F48" s="532"/>
      <c r="G48" s="533"/>
      <c r="H48" s="531"/>
      <c r="I48" s="533"/>
      <c r="J48" s="531"/>
      <c r="K48" s="532"/>
      <c r="L48" s="532"/>
      <c r="M48" s="533"/>
      <c r="N48" s="531"/>
      <c r="O48" s="532"/>
      <c r="P48" s="532"/>
      <c r="Q48" s="532"/>
      <c r="R48" s="532"/>
      <c r="S48" s="532"/>
      <c r="T48" s="532"/>
      <c r="U48" s="533"/>
      <c r="V48" s="546"/>
      <c r="W48" s="546"/>
      <c r="X48" s="546"/>
      <c r="Y48" s="546"/>
      <c r="Z48" s="546"/>
      <c r="AA48" s="547"/>
      <c r="AB48" s="57"/>
    </row>
    <row r="49" spans="2:28" ht="16.5" hidden="1" thickBot="1">
      <c r="B49" s="58"/>
      <c r="C49" s="531"/>
      <c r="D49" s="532"/>
      <c r="E49" s="532"/>
      <c r="F49" s="532"/>
      <c r="G49" s="533"/>
      <c r="H49" s="531"/>
      <c r="I49" s="533"/>
      <c r="J49" s="531"/>
      <c r="K49" s="532"/>
      <c r="L49" s="532"/>
      <c r="M49" s="533"/>
      <c r="N49" s="550"/>
      <c r="O49" s="551"/>
      <c r="P49" s="551"/>
      <c r="Q49" s="551"/>
      <c r="R49" s="551"/>
      <c r="S49" s="551"/>
      <c r="T49" s="551"/>
      <c r="U49" s="552"/>
      <c r="V49" s="548"/>
      <c r="W49" s="548"/>
      <c r="X49" s="548"/>
      <c r="Y49" s="548"/>
      <c r="Z49" s="548"/>
      <c r="AA49" s="549"/>
      <c r="AB49" s="57"/>
    </row>
    <row r="50" spans="2:28" ht="57" customHeight="1">
      <c r="B50" s="56"/>
      <c r="C50" s="538">
        <v>2022</v>
      </c>
      <c r="D50" s="539"/>
      <c r="E50" s="539"/>
      <c r="F50" s="539"/>
      <c r="G50" s="540"/>
      <c r="H50" s="541">
        <v>0.8</v>
      </c>
      <c r="I50" s="540"/>
      <c r="J50" s="541">
        <v>1</v>
      </c>
      <c r="K50" s="542"/>
      <c r="L50" s="542"/>
      <c r="M50" s="543"/>
      <c r="N50" s="534" t="s">
        <v>271</v>
      </c>
      <c r="O50" s="535"/>
      <c r="P50" s="535"/>
      <c r="Q50" s="535"/>
      <c r="R50" s="535"/>
      <c r="S50" s="535"/>
      <c r="T50" s="535"/>
      <c r="U50" s="536"/>
      <c r="V50" s="534"/>
      <c r="W50" s="535"/>
      <c r="X50" s="535"/>
      <c r="Y50" s="535"/>
      <c r="Z50" s="535"/>
      <c r="AA50" s="537"/>
      <c r="AB50" s="59"/>
    </row>
    <row r="51" spans="2:28" ht="11.45" customHeight="1">
      <c r="B51" s="56"/>
      <c r="C51" s="524"/>
      <c r="D51" s="525"/>
      <c r="E51" s="525"/>
      <c r="F51" s="525"/>
      <c r="G51" s="525"/>
      <c r="H51" s="525"/>
      <c r="I51" s="525"/>
      <c r="J51" s="525"/>
      <c r="K51" s="525"/>
      <c r="L51" s="525"/>
      <c r="M51" s="525"/>
      <c r="N51" s="516"/>
      <c r="O51" s="517"/>
      <c r="P51" s="517"/>
      <c r="Q51" s="517"/>
      <c r="R51" s="517"/>
      <c r="S51" s="517"/>
      <c r="T51" s="517"/>
      <c r="U51" s="518"/>
      <c r="V51" s="516"/>
      <c r="W51" s="517"/>
      <c r="X51" s="517"/>
      <c r="Y51" s="517"/>
      <c r="Z51" s="517"/>
      <c r="AA51" s="522"/>
      <c r="AB51" s="59"/>
    </row>
    <row r="52" spans="2:28" ht="9.6" customHeight="1" thickBot="1">
      <c r="B52" s="56"/>
      <c r="C52" s="526"/>
      <c r="D52" s="527"/>
      <c r="E52" s="527"/>
      <c r="F52" s="527"/>
      <c r="G52" s="527"/>
      <c r="H52" s="527"/>
      <c r="I52" s="527"/>
      <c r="J52" s="527"/>
      <c r="K52" s="527"/>
      <c r="L52" s="527"/>
      <c r="M52" s="527"/>
      <c r="N52" s="519"/>
      <c r="O52" s="520"/>
      <c r="P52" s="520"/>
      <c r="Q52" s="520"/>
      <c r="R52" s="520"/>
      <c r="S52" s="520"/>
      <c r="T52" s="520"/>
      <c r="U52" s="521"/>
      <c r="V52" s="519"/>
      <c r="W52" s="520"/>
      <c r="X52" s="520"/>
      <c r="Y52" s="520"/>
      <c r="Z52" s="520"/>
      <c r="AA52" s="523"/>
      <c r="AB52" s="59"/>
    </row>
    <row r="53" spans="2:28">
      <c r="B53" s="60"/>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62"/>
    </row>
    <row r="92" ht="6" customHeight="1"/>
  </sheetData>
  <mergeCells count="86">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 ref="M21:S21"/>
    <mergeCell ref="T21:AA21"/>
    <mergeCell ref="K28:N28"/>
    <mergeCell ref="C34:AA34"/>
    <mergeCell ref="C35:G35"/>
    <mergeCell ref="K35:AA35"/>
    <mergeCell ref="C26:H26"/>
    <mergeCell ref="I26:AA26"/>
    <mergeCell ref="C28:H28"/>
    <mergeCell ref="I28:J28"/>
    <mergeCell ref="T28:V28"/>
    <mergeCell ref="O28:R28"/>
    <mergeCell ref="K30:R30"/>
    <mergeCell ref="S30:W30"/>
    <mergeCell ref="X30:AA30"/>
    <mergeCell ref="K31:N31"/>
    <mergeCell ref="C23:I23"/>
    <mergeCell ref="J23:P23"/>
    <mergeCell ref="Q23:AA23"/>
    <mergeCell ref="C24:I24"/>
    <mergeCell ref="J24:P24"/>
    <mergeCell ref="Q24:AA24"/>
    <mergeCell ref="C42:AA44"/>
    <mergeCell ref="C47:G49"/>
    <mergeCell ref="H47:I49"/>
    <mergeCell ref="C30:J32"/>
    <mergeCell ref="X28:Z28"/>
    <mergeCell ref="K32:N32"/>
    <mergeCell ref="O32:R32"/>
    <mergeCell ref="S32:T32"/>
    <mergeCell ref="U32:W32"/>
    <mergeCell ref="X32:Y32"/>
    <mergeCell ref="Z32:AA32"/>
    <mergeCell ref="O31:R31"/>
    <mergeCell ref="S31:T31"/>
    <mergeCell ref="U31:W31"/>
    <mergeCell ref="X31:Y31"/>
    <mergeCell ref="Z31:AA31"/>
    <mergeCell ref="C36:G36"/>
    <mergeCell ref="K36:AA36"/>
    <mergeCell ref="C37:G37"/>
    <mergeCell ref="K37:AA37"/>
    <mergeCell ref="C40:AA41"/>
    <mergeCell ref="J47:M49"/>
    <mergeCell ref="N50:U50"/>
    <mergeCell ref="V50:AA50"/>
    <mergeCell ref="C50:G50"/>
    <mergeCell ref="H50:I50"/>
    <mergeCell ref="J50:M50"/>
    <mergeCell ref="V47:AA49"/>
    <mergeCell ref="N47:U49"/>
    <mergeCell ref="N51:U51"/>
    <mergeCell ref="N52:U52"/>
    <mergeCell ref="V51:AA51"/>
    <mergeCell ref="V52:AA52"/>
    <mergeCell ref="C51:G51"/>
    <mergeCell ref="H51:I51"/>
    <mergeCell ref="J51:M51"/>
    <mergeCell ref="C52:G52"/>
    <mergeCell ref="H52:I52"/>
    <mergeCell ref="J52:M52"/>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Z108"/>
  <sheetViews>
    <sheetView view="pageBreakPreview" topLeftCell="A3" zoomScale="80" zoomScaleNormal="70" zoomScaleSheetLayoutView="80" zoomScalePageLayoutView="70" workbookViewId="0">
      <selection activeCell="A66" sqref="A66:XFD6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9" style="20" customWidth="1"/>
    <col min="9" max="9" width="13.42578125" style="20" customWidth="1"/>
    <col min="10" max="10" width="15" style="20" customWidth="1"/>
    <col min="11" max="14" width="3.85546875" style="20" customWidth="1"/>
    <col min="15" max="15" width="2.7109375" style="20" customWidth="1"/>
    <col min="16" max="16" width="7.7109375" style="20" customWidth="1"/>
    <col min="17" max="17" width="3.5703125" style="20" customWidth="1"/>
    <col min="18" max="18" width="3.7109375" style="20"/>
    <col min="19" max="19" width="4.85546875" style="20" customWidth="1"/>
    <col min="20" max="21" width="6.42578125" style="20" customWidth="1"/>
    <col min="22" max="22" width="3.7109375" style="20"/>
    <col min="23" max="24" width="5" style="20" customWidth="1"/>
    <col min="25" max="25" width="25" style="20" customWidth="1"/>
    <col min="26" max="31" width="3.7109375" style="20"/>
    <col min="32" max="32" width="7.28515625" style="20" bestFit="1" customWidth="1"/>
    <col min="33" max="33" width="5" style="20" bestFit="1" customWidth="1"/>
    <col min="34" max="16384" width="3.7109375" style="20"/>
  </cols>
  <sheetData>
    <row r="1" spans="2:26" ht="15" thickBot="1">
      <c r="B1" s="19"/>
      <c r="C1" s="19"/>
      <c r="D1" s="19"/>
      <c r="E1" s="19"/>
      <c r="F1" s="19"/>
    </row>
    <row r="2" spans="2:26"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row>
    <row r="3" spans="2:26"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row>
    <row r="4" spans="2:26"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row>
    <row r="5" spans="2:26" ht="15">
      <c r="H5" s="22"/>
      <c r="I5" s="22"/>
      <c r="J5" s="22"/>
      <c r="K5" s="22"/>
      <c r="L5" s="22"/>
      <c r="M5" s="22"/>
      <c r="N5" s="22"/>
      <c r="O5" s="22"/>
      <c r="P5" s="22"/>
      <c r="Q5" s="22"/>
      <c r="R5" s="22"/>
      <c r="S5" s="22"/>
      <c r="T5" s="22"/>
      <c r="U5" s="22"/>
      <c r="V5" s="22"/>
      <c r="W5" s="22"/>
      <c r="X5" s="22"/>
      <c r="Y5" s="22"/>
    </row>
    <row r="6" spans="2:26" ht="15.75" thickBot="1">
      <c r="B6" s="23"/>
      <c r="C6" s="24"/>
      <c r="D6" s="24"/>
      <c r="E6" s="24"/>
      <c r="F6" s="24"/>
      <c r="G6" s="24"/>
      <c r="H6" s="24"/>
      <c r="I6" s="25"/>
      <c r="J6" s="25"/>
      <c r="K6" s="25"/>
      <c r="L6" s="25"/>
      <c r="M6" s="25"/>
      <c r="N6" s="25"/>
      <c r="O6" s="25"/>
      <c r="P6" s="25"/>
      <c r="Q6" s="25"/>
      <c r="R6" s="26"/>
      <c r="S6" s="26"/>
      <c r="T6" s="26"/>
      <c r="U6" s="26"/>
      <c r="V6" s="26"/>
      <c r="W6" s="24"/>
      <c r="X6" s="24"/>
      <c r="Y6" s="24"/>
      <c r="Z6" s="325"/>
    </row>
    <row r="7" spans="2:26" ht="15" customHeight="1">
      <c r="B7" s="28"/>
      <c r="C7" s="655" t="s">
        <v>225</v>
      </c>
      <c r="D7" s="656"/>
      <c r="E7" s="656"/>
      <c r="F7" s="656"/>
      <c r="G7" s="656"/>
      <c r="H7" s="657"/>
      <c r="I7" s="670" t="s">
        <v>73</v>
      </c>
      <c r="J7" s="671"/>
      <c r="K7" s="671"/>
      <c r="L7" s="671"/>
      <c r="M7" s="671"/>
      <c r="N7" s="671"/>
      <c r="O7" s="671"/>
      <c r="P7" s="671"/>
      <c r="Q7" s="671"/>
      <c r="R7" s="671"/>
      <c r="S7" s="671"/>
      <c r="T7" s="671"/>
      <c r="U7" s="671"/>
      <c r="V7" s="671"/>
      <c r="W7" s="671"/>
      <c r="X7" s="671"/>
      <c r="Y7" s="672"/>
      <c r="Z7" s="59"/>
    </row>
    <row r="8" spans="2:26" ht="15.75" thickBot="1">
      <c r="B8" s="28"/>
      <c r="C8" s="658"/>
      <c r="D8" s="659"/>
      <c r="E8" s="659"/>
      <c r="F8" s="659"/>
      <c r="G8" s="659"/>
      <c r="H8" s="660"/>
      <c r="I8" s="673"/>
      <c r="J8" s="674"/>
      <c r="K8" s="674"/>
      <c r="L8" s="674"/>
      <c r="M8" s="674"/>
      <c r="N8" s="674"/>
      <c r="O8" s="674"/>
      <c r="P8" s="674"/>
      <c r="Q8" s="674"/>
      <c r="R8" s="674"/>
      <c r="S8" s="674"/>
      <c r="T8" s="674"/>
      <c r="U8" s="674"/>
      <c r="V8" s="674"/>
      <c r="W8" s="674"/>
      <c r="X8" s="674"/>
      <c r="Y8" s="675"/>
      <c r="Z8" s="59"/>
    </row>
    <row r="9" spans="2:26" ht="15.75" thickBot="1">
      <c r="B9" s="28"/>
      <c r="C9" s="30"/>
      <c r="D9" s="30"/>
      <c r="E9" s="30"/>
      <c r="F9" s="30"/>
      <c r="G9" s="30"/>
      <c r="H9" s="30"/>
      <c r="I9" s="31"/>
      <c r="J9" s="31"/>
      <c r="K9" s="31"/>
      <c r="L9" s="31"/>
      <c r="M9" s="31"/>
      <c r="N9" s="31"/>
      <c r="O9" s="31"/>
      <c r="P9" s="31"/>
      <c r="Q9" s="31"/>
      <c r="R9" s="32"/>
      <c r="S9" s="32"/>
      <c r="T9" s="32"/>
      <c r="U9" s="32"/>
      <c r="V9" s="32"/>
      <c r="W9" s="30"/>
      <c r="X9" s="30"/>
      <c r="Y9" s="30"/>
      <c r="Z9" s="59"/>
    </row>
    <row r="10" spans="2:26" ht="15" customHeight="1" thickBot="1">
      <c r="B10" s="28"/>
      <c r="C10" s="655" t="s">
        <v>226</v>
      </c>
      <c r="D10" s="656"/>
      <c r="E10" s="656"/>
      <c r="F10" s="656"/>
      <c r="G10" s="656"/>
      <c r="H10" s="657"/>
      <c r="I10" s="1424" t="s">
        <v>82</v>
      </c>
      <c r="J10" s="1425"/>
      <c r="K10" s="1425"/>
      <c r="L10" s="1425"/>
      <c r="M10" s="1425"/>
      <c r="N10" s="1425"/>
      <c r="O10" s="1425"/>
      <c r="P10" s="1425"/>
      <c r="Q10" s="1426"/>
      <c r="R10" s="678" t="s">
        <v>227</v>
      </c>
      <c r="S10" s="679"/>
      <c r="T10" s="679"/>
      <c r="U10" s="680"/>
      <c r="V10" s="592" t="s">
        <v>228</v>
      </c>
      <c r="W10" s="593"/>
      <c r="X10" s="593"/>
      <c r="Y10" s="594"/>
      <c r="Z10" s="59"/>
    </row>
    <row r="11" spans="2:26" ht="28.5" customHeight="1" thickBot="1">
      <c r="B11" s="28"/>
      <c r="C11" s="658"/>
      <c r="D11" s="659"/>
      <c r="E11" s="659"/>
      <c r="F11" s="659"/>
      <c r="G11" s="659"/>
      <c r="H11" s="660"/>
      <c r="I11" s="1427"/>
      <c r="J11" s="1428"/>
      <c r="K11" s="1428"/>
      <c r="L11" s="1428"/>
      <c r="M11" s="1428"/>
      <c r="N11" s="1428"/>
      <c r="O11" s="1428"/>
      <c r="P11" s="1428"/>
      <c r="Q11" s="1429"/>
      <c r="R11" s="627" t="s">
        <v>83</v>
      </c>
      <c r="S11" s="687"/>
      <c r="T11" s="687"/>
      <c r="U11" s="688"/>
      <c r="V11" s="1421">
        <v>4</v>
      </c>
      <c r="W11" s="1422"/>
      <c r="X11" s="1422"/>
      <c r="Y11" s="1423"/>
      <c r="Z11" s="59"/>
    </row>
    <row r="12" spans="2:26"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59"/>
    </row>
    <row r="13" spans="2:26" ht="15" customHeight="1">
      <c r="B13" s="33"/>
      <c r="C13" s="655" t="s">
        <v>229</v>
      </c>
      <c r="D13" s="656"/>
      <c r="E13" s="656"/>
      <c r="F13" s="656"/>
      <c r="G13" s="656"/>
      <c r="H13" s="657"/>
      <c r="I13" s="1415" t="s">
        <v>551</v>
      </c>
      <c r="J13" s="1416"/>
      <c r="K13" s="1416"/>
      <c r="L13" s="1416"/>
      <c r="M13" s="1416"/>
      <c r="N13" s="1416"/>
      <c r="O13" s="1416"/>
      <c r="P13" s="1416"/>
      <c r="Q13" s="1416"/>
      <c r="R13" s="1416"/>
      <c r="S13" s="1417"/>
      <c r="T13" s="655" t="s">
        <v>231</v>
      </c>
      <c r="U13" s="656"/>
      <c r="V13" s="656"/>
      <c r="W13" s="656"/>
      <c r="X13" s="656"/>
      <c r="Y13" s="657"/>
      <c r="Z13" s="59"/>
    </row>
    <row r="14" spans="2:26" ht="50.25" customHeight="1" thickBot="1">
      <c r="B14" s="33"/>
      <c r="C14" s="658"/>
      <c r="D14" s="659"/>
      <c r="E14" s="659"/>
      <c r="F14" s="659"/>
      <c r="G14" s="659"/>
      <c r="H14" s="660"/>
      <c r="I14" s="1418"/>
      <c r="J14" s="1419"/>
      <c r="K14" s="1419"/>
      <c r="L14" s="1419"/>
      <c r="M14" s="1419"/>
      <c r="N14" s="1419"/>
      <c r="O14" s="1419"/>
      <c r="P14" s="1419"/>
      <c r="Q14" s="1419"/>
      <c r="R14" s="1419"/>
      <c r="S14" s="1420"/>
      <c r="T14" s="667" t="s">
        <v>552</v>
      </c>
      <c r="U14" s="668"/>
      <c r="V14" s="668"/>
      <c r="W14" s="668"/>
      <c r="X14" s="668"/>
      <c r="Y14" s="669"/>
      <c r="Z14" s="59"/>
    </row>
    <row r="15" spans="2:26"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59"/>
    </row>
    <row r="16" spans="2:26" ht="57.75" customHeight="1" thickBot="1">
      <c r="B16" s="33"/>
      <c r="C16" s="621" t="s">
        <v>233</v>
      </c>
      <c r="D16" s="622"/>
      <c r="E16" s="622"/>
      <c r="F16" s="622"/>
      <c r="G16" s="622"/>
      <c r="H16" s="623"/>
      <c r="I16" s="955" t="s">
        <v>553</v>
      </c>
      <c r="J16" s="1430"/>
      <c r="K16" s="1430"/>
      <c r="L16" s="1430"/>
      <c r="M16" s="1430"/>
      <c r="N16" s="1430"/>
      <c r="O16" s="1430"/>
      <c r="P16" s="1430"/>
      <c r="Q16" s="1430"/>
      <c r="R16" s="1430"/>
      <c r="S16" s="1430"/>
      <c r="T16" s="1430"/>
      <c r="U16" s="1430"/>
      <c r="V16" s="1430"/>
      <c r="W16" s="1430"/>
      <c r="X16" s="1430"/>
      <c r="Y16" s="1431"/>
      <c r="Z16" s="59"/>
    </row>
    <row r="17" spans="2:26"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59"/>
    </row>
    <row r="18" spans="2:26" ht="89.25" customHeight="1" thickBot="1">
      <c r="B18" s="33"/>
      <c r="C18" s="621" t="s">
        <v>276</v>
      </c>
      <c r="D18" s="622"/>
      <c r="E18" s="622"/>
      <c r="F18" s="622"/>
      <c r="G18" s="622"/>
      <c r="H18" s="623"/>
      <c r="I18" s="1432" t="s">
        <v>554</v>
      </c>
      <c r="J18" s="1433"/>
      <c r="K18" s="1433"/>
      <c r="L18" s="1433"/>
      <c r="M18" s="1433"/>
      <c r="N18" s="1433"/>
      <c r="O18" s="1433"/>
      <c r="P18" s="1433"/>
      <c r="Q18" s="1433"/>
      <c r="R18" s="1433"/>
      <c r="S18" s="1433"/>
      <c r="T18" s="1433"/>
      <c r="U18" s="1433"/>
      <c r="V18" s="1433"/>
      <c r="W18" s="1433"/>
      <c r="X18" s="1433"/>
      <c r="Y18" s="1434"/>
      <c r="Z18" s="59"/>
    </row>
    <row r="19" spans="2:26"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59"/>
    </row>
    <row r="20" spans="2:26" ht="22.5" customHeight="1">
      <c r="B20" s="33"/>
      <c r="C20" s="631" t="s">
        <v>237</v>
      </c>
      <c r="D20" s="632"/>
      <c r="E20" s="632"/>
      <c r="F20" s="632"/>
      <c r="G20" s="632"/>
      <c r="H20" s="633"/>
      <c r="I20" s="1435" t="s">
        <v>312</v>
      </c>
      <c r="J20" s="1436"/>
      <c r="K20" s="1436"/>
      <c r="L20" s="1437"/>
      <c r="M20" s="592" t="s">
        <v>239</v>
      </c>
      <c r="N20" s="593"/>
      <c r="O20" s="593"/>
      <c r="P20" s="593"/>
      <c r="Q20" s="593"/>
      <c r="R20" s="593"/>
      <c r="S20" s="594"/>
      <c r="T20" s="592" t="s">
        <v>240</v>
      </c>
      <c r="U20" s="593"/>
      <c r="V20" s="593"/>
      <c r="W20" s="593"/>
      <c r="X20" s="593"/>
      <c r="Y20" s="594"/>
      <c r="Z20" s="59"/>
    </row>
    <row r="21" spans="2:26" ht="30.75" customHeight="1" thickBot="1">
      <c r="B21" s="33"/>
      <c r="C21" s="634"/>
      <c r="D21" s="635"/>
      <c r="E21" s="635"/>
      <c r="F21" s="635"/>
      <c r="G21" s="635"/>
      <c r="H21" s="636"/>
      <c r="I21" s="1438"/>
      <c r="J21" s="1439"/>
      <c r="K21" s="1439"/>
      <c r="L21" s="1440"/>
      <c r="M21" s="605" t="s">
        <v>357</v>
      </c>
      <c r="N21" s="606"/>
      <c r="O21" s="606"/>
      <c r="P21" s="606"/>
      <c r="Q21" s="606"/>
      <c r="R21" s="606"/>
      <c r="S21" s="607"/>
      <c r="T21" s="1441" t="s">
        <v>555</v>
      </c>
      <c r="U21" s="1442"/>
      <c r="V21" s="1442"/>
      <c r="W21" s="1442"/>
      <c r="X21" s="1442"/>
      <c r="Y21" s="1442"/>
      <c r="Z21" s="59"/>
    </row>
    <row r="22" spans="2:26"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59"/>
    </row>
    <row r="23" spans="2:26"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4"/>
      <c r="Z23" s="59"/>
    </row>
    <row r="24" spans="2:26" ht="30" customHeight="1" thickBot="1">
      <c r="B24" s="33"/>
      <c r="C24" s="595" t="s">
        <v>538</v>
      </c>
      <c r="D24" s="596"/>
      <c r="E24" s="596"/>
      <c r="F24" s="596"/>
      <c r="G24" s="596"/>
      <c r="H24" s="596"/>
      <c r="I24" s="597"/>
      <c r="J24" s="595" t="s">
        <v>556</v>
      </c>
      <c r="K24" s="596"/>
      <c r="L24" s="596"/>
      <c r="M24" s="596"/>
      <c r="N24" s="596"/>
      <c r="O24" s="596"/>
      <c r="P24" s="597"/>
      <c r="Q24" s="991" t="s">
        <v>540</v>
      </c>
      <c r="R24" s="992"/>
      <c r="S24" s="992"/>
      <c r="T24" s="992"/>
      <c r="U24" s="992"/>
      <c r="V24" s="992"/>
      <c r="W24" s="992"/>
      <c r="X24" s="992"/>
      <c r="Y24" s="993"/>
      <c r="Z24" s="59"/>
    </row>
    <row r="25" spans="2:26"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59"/>
    </row>
    <row r="26" spans="2:26" ht="46.5" customHeight="1" thickBot="1">
      <c r="B26" s="33"/>
      <c r="C26" s="621" t="s">
        <v>249</v>
      </c>
      <c r="D26" s="622"/>
      <c r="E26" s="622"/>
      <c r="F26" s="622"/>
      <c r="G26" s="622"/>
      <c r="H26" s="623"/>
      <c r="I26" s="955" t="s">
        <v>557</v>
      </c>
      <c r="J26" s="1430"/>
      <c r="K26" s="1430"/>
      <c r="L26" s="1430"/>
      <c r="M26" s="1430"/>
      <c r="N26" s="1430"/>
      <c r="O26" s="1430"/>
      <c r="P26" s="1430"/>
      <c r="Q26" s="1430"/>
      <c r="R26" s="1430"/>
      <c r="S26" s="1430"/>
      <c r="T26" s="1430"/>
      <c r="U26" s="1430"/>
      <c r="V26" s="1430"/>
      <c r="W26" s="1430"/>
      <c r="X26" s="1430"/>
      <c r="Y26" s="1431"/>
      <c r="Z26" s="59"/>
    </row>
    <row r="27" spans="2:26"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59"/>
    </row>
    <row r="28" spans="2:26" ht="39.75" customHeight="1" thickBot="1">
      <c r="B28" s="33"/>
      <c r="C28" s="621" t="s">
        <v>250</v>
      </c>
      <c r="D28" s="622"/>
      <c r="E28" s="622"/>
      <c r="F28" s="622"/>
      <c r="G28" s="622"/>
      <c r="H28" s="623"/>
      <c r="I28" s="1449">
        <v>4</v>
      </c>
      <c r="J28" s="1450"/>
      <c r="K28" s="877" t="s">
        <v>251</v>
      </c>
      <c r="L28" s="878"/>
      <c r="M28" s="878"/>
      <c r="N28" s="879"/>
      <c r="O28" s="880" t="s">
        <v>252</v>
      </c>
      <c r="P28" s="628"/>
      <c r="Q28" s="628"/>
      <c r="R28" s="107"/>
      <c r="S28" s="630" t="s">
        <v>253</v>
      </c>
      <c r="T28" s="629"/>
      <c r="U28" s="324" t="s">
        <v>282</v>
      </c>
      <c r="V28" s="628" t="s">
        <v>255</v>
      </c>
      <c r="W28" s="628"/>
      <c r="X28" s="629"/>
      <c r="Y28" s="39"/>
      <c r="Z28" s="59"/>
    </row>
    <row r="29" spans="2:26"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59"/>
    </row>
    <row r="30" spans="2:26" ht="15">
      <c r="B30" s="33"/>
      <c r="C30" s="580" t="s">
        <v>256</v>
      </c>
      <c r="D30" s="581"/>
      <c r="E30" s="581"/>
      <c r="F30" s="581"/>
      <c r="G30" s="581"/>
      <c r="H30" s="581"/>
      <c r="I30" s="581"/>
      <c r="J30" s="1392" t="s">
        <v>1</v>
      </c>
      <c r="K30" s="1392"/>
      <c r="L30" s="1392"/>
      <c r="M30" s="1392"/>
      <c r="N30" s="1392"/>
      <c r="O30" s="1411" t="s">
        <v>2</v>
      </c>
      <c r="P30" s="1411"/>
      <c r="Q30" s="1411"/>
      <c r="R30" s="1411"/>
      <c r="S30" s="1411"/>
      <c r="T30" s="1411"/>
      <c r="U30" s="1412" t="s">
        <v>3</v>
      </c>
      <c r="V30" s="1412"/>
      <c r="W30" s="1412"/>
      <c r="X30" s="1412"/>
      <c r="Y30" s="1412"/>
      <c r="Z30" s="323"/>
    </row>
    <row r="31" spans="2:26" ht="14.25" customHeight="1">
      <c r="B31" s="33"/>
      <c r="C31" s="583"/>
      <c r="D31" s="584"/>
      <c r="E31" s="584"/>
      <c r="F31" s="584"/>
      <c r="G31" s="584"/>
      <c r="H31" s="584"/>
      <c r="I31" s="584"/>
      <c r="J31" s="96" t="s">
        <v>11</v>
      </c>
      <c r="K31" s="1413" t="s">
        <v>12</v>
      </c>
      <c r="L31" s="1413"/>
      <c r="M31" s="1413"/>
      <c r="N31" s="1413"/>
      <c r="O31" s="1413" t="s">
        <v>11</v>
      </c>
      <c r="P31" s="1413"/>
      <c r="Q31" s="1413"/>
      <c r="R31" s="1413" t="s">
        <v>12</v>
      </c>
      <c r="S31" s="1413"/>
      <c r="T31" s="1413"/>
      <c r="U31" s="1413" t="s">
        <v>11</v>
      </c>
      <c r="V31" s="1413"/>
      <c r="W31" s="1413" t="s">
        <v>12</v>
      </c>
      <c r="X31" s="1413"/>
      <c r="Y31" s="1413"/>
      <c r="Z31" s="322"/>
    </row>
    <row r="32" spans="2:26" ht="15" customHeight="1" thickBot="1">
      <c r="B32" s="33"/>
      <c r="C32" s="586"/>
      <c r="D32" s="587"/>
      <c r="E32" s="587"/>
      <c r="F32" s="587"/>
      <c r="G32" s="587"/>
      <c r="H32" s="587"/>
      <c r="I32" s="587"/>
      <c r="J32" s="321" t="s">
        <v>558</v>
      </c>
      <c r="K32" s="1414" t="s">
        <v>85</v>
      </c>
      <c r="L32" s="1414"/>
      <c r="M32" s="1414"/>
      <c r="N32" s="1414"/>
      <c r="O32" s="1414" t="s">
        <v>559</v>
      </c>
      <c r="P32" s="1414"/>
      <c r="Q32" s="1414"/>
      <c r="R32" s="1414" t="s">
        <v>560</v>
      </c>
      <c r="S32" s="1414"/>
      <c r="T32" s="1414"/>
      <c r="U32" s="1414" t="s">
        <v>561</v>
      </c>
      <c r="V32" s="1414"/>
      <c r="W32" s="1414" t="s">
        <v>562</v>
      </c>
      <c r="X32" s="1414"/>
      <c r="Y32" s="1414"/>
      <c r="Z32" s="320"/>
    </row>
    <row r="33" spans="2:26" ht="15.75"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59"/>
    </row>
    <row r="34" spans="2:26"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1"/>
      <c r="Z34" s="314"/>
    </row>
    <row r="35" spans="2:26" s="41" customFormat="1" ht="15" thickBot="1">
      <c r="B35" s="40"/>
      <c r="C35" s="852"/>
      <c r="D35" s="853"/>
      <c r="E35" s="853"/>
      <c r="F35" s="853"/>
      <c r="G35" s="853"/>
      <c r="H35" s="853"/>
      <c r="I35" s="853"/>
      <c r="J35" s="853"/>
      <c r="K35" s="853"/>
      <c r="L35" s="853"/>
      <c r="M35" s="853"/>
      <c r="N35" s="853"/>
      <c r="O35" s="853"/>
      <c r="P35" s="853"/>
      <c r="Q35" s="853"/>
      <c r="R35" s="853"/>
      <c r="S35" s="853"/>
      <c r="T35" s="853"/>
      <c r="U35" s="853"/>
      <c r="V35" s="853"/>
      <c r="W35" s="853"/>
      <c r="X35" s="853"/>
      <c r="Y35" s="854"/>
      <c r="Z35" s="314"/>
    </row>
    <row r="36" spans="2:26" s="41" customFormat="1" ht="14.25" customHeight="1">
      <c r="B36" s="40"/>
      <c r="C36" s="849" t="s">
        <v>258</v>
      </c>
      <c r="D36" s="850"/>
      <c r="E36" s="850"/>
      <c r="F36" s="850"/>
      <c r="G36" s="851"/>
      <c r="H36" s="1395" t="s">
        <v>563</v>
      </c>
      <c r="I36" s="1395" t="s">
        <v>564</v>
      </c>
      <c r="J36" s="1395" t="s">
        <v>565</v>
      </c>
      <c r="K36" s="859" t="s">
        <v>262</v>
      </c>
      <c r="L36" s="850"/>
      <c r="M36" s="850"/>
      <c r="N36" s="850"/>
      <c r="O36" s="850"/>
      <c r="P36" s="850"/>
      <c r="Q36" s="850"/>
      <c r="R36" s="850"/>
      <c r="S36" s="850"/>
      <c r="T36" s="850"/>
      <c r="U36" s="850"/>
      <c r="V36" s="850"/>
      <c r="W36" s="850"/>
      <c r="X36" s="850"/>
      <c r="Y36" s="851"/>
      <c r="Z36" s="314"/>
    </row>
    <row r="37" spans="2:26" s="41" customFormat="1" ht="60" customHeight="1" thickBot="1">
      <c r="B37" s="40"/>
      <c r="C37" s="852"/>
      <c r="D37" s="853"/>
      <c r="E37" s="853"/>
      <c r="F37" s="853"/>
      <c r="G37" s="854"/>
      <c r="H37" s="1396"/>
      <c r="I37" s="1396"/>
      <c r="J37" s="1396"/>
      <c r="K37" s="860"/>
      <c r="L37" s="853"/>
      <c r="M37" s="853"/>
      <c r="N37" s="853"/>
      <c r="O37" s="853"/>
      <c r="P37" s="853"/>
      <c r="Q37" s="853"/>
      <c r="R37" s="853"/>
      <c r="S37" s="853"/>
      <c r="T37" s="853"/>
      <c r="U37" s="853"/>
      <c r="V37" s="853"/>
      <c r="W37" s="853"/>
      <c r="X37" s="853"/>
      <c r="Y37" s="854"/>
      <c r="Z37" s="314"/>
    </row>
    <row r="38" spans="2:26" s="41" customFormat="1" ht="130.5" customHeight="1" thickBot="1">
      <c r="B38" s="40"/>
      <c r="C38" s="801" t="s">
        <v>263</v>
      </c>
      <c r="D38" s="2270"/>
      <c r="E38" s="2270"/>
      <c r="F38" s="2270"/>
      <c r="G38" s="2271"/>
      <c r="H38" s="319">
        <v>5159</v>
      </c>
      <c r="I38" s="319">
        <v>1200</v>
      </c>
      <c r="J38" s="318">
        <v>4.3</v>
      </c>
      <c r="K38" s="1443" t="s">
        <v>566</v>
      </c>
      <c r="L38" s="1444"/>
      <c r="M38" s="1444"/>
      <c r="N38" s="1444"/>
      <c r="O38" s="1444"/>
      <c r="P38" s="1444"/>
      <c r="Q38" s="1444"/>
      <c r="R38" s="1444"/>
      <c r="S38" s="1444"/>
      <c r="T38" s="1444"/>
      <c r="U38" s="1444"/>
      <c r="V38" s="1444"/>
      <c r="W38" s="1444"/>
      <c r="X38" s="1444"/>
      <c r="Y38" s="1445"/>
      <c r="Z38" s="314"/>
    </row>
    <row r="39" spans="2:26" s="41" customFormat="1" ht="132" hidden="1" customHeight="1">
      <c r="B39" s="40"/>
      <c r="C39" s="801"/>
      <c r="D39" s="2270"/>
      <c r="E39" s="2270"/>
      <c r="F39" s="2270"/>
      <c r="G39" s="2271"/>
      <c r="H39" s="319"/>
      <c r="I39" s="319"/>
      <c r="J39" s="318"/>
      <c r="K39" s="1446"/>
      <c r="L39" s="1447"/>
      <c r="M39" s="1447"/>
      <c r="N39" s="1447"/>
      <c r="O39" s="1447"/>
      <c r="P39" s="1447"/>
      <c r="Q39" s="1447"/>
      <c r="R39" s="1447"/>
      <c r="S39" s="1447"/>
      <c r="T39" s="1447"/>
      <c r="U39" s="1447"/>
      <c r="V39" s="1447"/>
      <c r="W39" s="1447"/>
      <c r="X39" s="1447"/>
      <c r="Y39" s="1448"/>
      <c r="Z39" s="314"/>
    </row>
    <row r="40" spans="2:26" s="41" customFormat="1" ht="150" hidden="1" customHeight="1">
      <c r="B40" s="40"/>
      <c r="C40" s="801"/>
      <c r="D40" s="2270"/>
      <c r="E40" s="2270"/>
      <c r="F40" s="2270"/>
      <c r="G40" s="2271"/>
      <c r="H40" s="319"/>
      <c r="I40" s="319"/>
      <c r="J40" s="318"/>
      <c r="K40" s="1443"/>
      <c r="L40" s="1444"/>
      <c r="M40" s="1444"/>
      <c r="N40" s="1444"/>
      <c r="O40" s="1444"/>
      <c r="P40" s="1444"/>
      <c r="Q40" s="1444"/>
      <c r="R40" s="1444"/>
      <c r="S40" s="1444"/>
      <c r="T40" s="1444"/>
      <c r="U40" s="1444"/>
      <c r="V40" s="1444"/>
      <c r="W40" s="1444"/>
      <c r="X40" s="1444"/>
      <c r="Y40" s="1445"/>
      <c r="Z40" s="314"/>
    </row>
    <row r="41" spans="2:26" s="41" customFormat="1" ht="185.25" hidden="1" customHeight="1" thickBot="1">
      <c r="B41" s="40"/>
      <c r="C41" s="801"/>
      <c r="D41" s="2270"/>
      <c r="E41" s="2270"/>
      <c r="F41" s="2270"/>
      <c r="G41" s="2271"/>
      <c r="H41" s="149"/>
      <c r="I41" s="149"/>
      <c r="J41" s="317"/>
      <c r="K41" s="1443"/>
      <c r="L41" s="1444"/>
      <c r="M41" s="1444"/>
      <c r="N41" s="1444"/>
      <c r="O41" s="1444"/>
      <c r="P41" s="1444"/>
      <c r="Q41" s="1444"/>
      <c r="R41" s="1444"/>
      <c r="S41" s="1444"/>
      <c r="T41" s="1444"/>
      <c r="U41" s="1444"/>
      <c r="V41" s="1444"/>
      <c r="W41" s="1444"/>
      <c r="X41" s="1444"/>
      <c r="Y41" s="1445"/>
      <c r="Z41" s="314"/>
    </row>
    <row r="42" spans="2:26" s="41" customFormat="1" ht="15.75" customHeight="1" thickBot="1">
      <c r="B42" s="40"/>
      <c r="C42" s="843"/>
      <c r="D42" s="844"/>
      <c r="E42" s="844"/>
      <c r="F42" s="844"/>
      <c r="G42" s="845"/>
      <c r="H42" s="316">
        <v>5159</v>
      </c>
      <c r="I42" s="315">
        <v>1200</v>
      </c>
      <c r="J42" s="315">
        <v>4.3</v>
      </c>
      <c r="K42" s="846"/>
      <c r="L42" s="847"/>
      <c r="M42" s="847"/>
      <c r="N42" s="847"/>
      <c r="O42" s="847"/>
      <c r="P42" s="847"/>
      <c r="Q42" s="847"/>
      <c r="R42" s="847"/>
      <c r="S42" s="847"/>
      <c r="T42" s="847"/>
      <c r="U42" s="847"/>
      <c r="V42" s="847"/>
      <c r="W42" s="847"/>
      <c r="X42" s="847"/>
      <c r="Y42" s="848"/>
      <c r="Z42" s="314"/>
    </row>
    <row r="43" spans="2:26" s="41" customFormat="1" ht="5.25" customHeight="1">
      <c r="B43" s="40"/>
      <c r="C43" s="34"/>
      <c r="D43" s="34"/>
      <c r="E43" s="34"/>
      <c r="F43" s="34"/>
      <c r="G43" s="34"/>
      <c r="H43" s="154"/>
      <c r="I43" s="154"/>
      <c r="J43" s="155"/>
      <c r="K43" s="34"/>
      <c r="L43" s="34"/>
      <c r="M43" s="34"/>
      <c r="N43" s="34"/>
      <c r="O43" s="34"/>
      <c r="P43" s="34"/>
      <c r="Q43" s="34"/>
      <c r="R43" s="34"/>
      <c r="S43" s="34"/>
      <c r="T43" s="34"/>
      <c r="U43" s="34"/>
      <c r="V43" s="34"/>
      <c r="W43" s="34"/>
      <c r="X43" s="34"/>
      <c r="Y43" s="34"/>
      <c r="Z43" s="314"/>
    </row>
    <row r="44" spans="2:26" s="41" customFormat="1" ht="15" thickBot="1">
      <c r="B44" s="40"/>
      <c r="C44" s="34"/>
      <c r="D44" s="34"/>
      <c r="E44" s="34"/>
      <c r="F44" s="34"/>
      <c r="G44" s="34"/>
      <c r="H44" s="154"/>
      <c r="I44" s="154"/>
      <c r="J44" s="155"/>
      <c r="K44" s="34"/>
      <c r="L44" s="34"/>
      <c r="M44" s="34"/>
      <c r="N44" s="34"/>
      <c r="O44" s="34"/>
      <c r="P44" s="34"/>
      <c r="Q44" s="34"/>
      <c r="R44" s="34"/>
      <c r="S44" s="34"/>
      <c r="T44" s="34"/>
      <c r="U44" s="34"/>
      <c r="V44" s="34"/>
      <c r="W44" s="34"/>
      <c r="X44" s="34"/>
      <c r="Y44" s="34"/>
      <c r="Z44" s="314"/>
    </row>
    <row r="45" spans="2:26" s="41" customFormat="1">
      <c r="B45" s="40"/>
      <c r="C45" s="697" t="s">
        <v>266</v>
      </c>
      <c r="D45" s="698"/>
      <c r="E45" s="698"/>
      <c r="F45" s="698"/>
      <c r="G45" s="698"/>
      <c r="H45" s="698"/>
      <c r="I45" s="698"/>
      <c r="J45" s="698"/>
      <c r="K45" s="698"/>
      <c r="L45" s="698"/>
      <c r="M45" s="698"/>
      <c r="N45" s="698"/>
      <c r="O45" s="698"/>
      <c r="P45" s="698"/>
      <c r="Q45" s="698"/>
      <c r="R45" s="698"/>
      <c r="S45" s="698"/>
      <c r="T45" s="698"/>
      <c r="U45" s="698"/>
      <c r="V45" s="698"/>
      <c r="W45" s="698"/>
      <c r="X45" s="698"/>
      <c r="Y45" s="699"/>
      <c r="Z45" s="314"/>
    </row>
    <row r="46" spans="2:26" ht="15" thickBot="1">
      <c r="B46" s="33"/>
      <c r="C46" s="967"/>
      <c r="D46" s="968"/>
      <c r="E46" s="968"/>
      <c r="F46" s="968"/>
      <c r="G46" s="968"/>
      <c r="H46" s="968"/>
      <c r="I46" s="968"/>
      <c r="J46" s="968"/>
      <c r="K46" s="968"/>
      <c r="L46" s="968"/>
      <c r="M46" s="968"/>
      <c r="N46" s="968"/>
      <c r="O46" s="968"/>
      <c r="P46" s="968"/>
      <c r="Q46" s="968"/>
      <c r="R46" s="968"/>
      <c r="S46" s="968"/>
      <c r="T46" s="968"/>
      <c r="U46" s="968"/>
      <c r="V46" s="968"/>
      <c r="W46" s="968"/>
      <c r="X46" s="968"/>
      <c r="Y46" s="969"/>
      <c r="Z46" s="59"/>
    </row>
    <row r="47" spans="2:26">
      <c r="B47" s="33"/>
      <c r="C47" s="768" t="s">
        <v>320</v>
      </c>
      <c r="D47" s="816"/>
      <c r="E47" s="816"/>
      <c r="F47" s="816"/>
      <c r="G47" s="816"/>
      <c r="H47" s="816"/>
      <c r="I47" s="816"/>
      <c r="J47" s="816"/>
      <c r="K47" s="816"/>
      <c r="L47" s="816"/>
      <c r="M47" s="816"/>
      <c r="N47" s="816"/>
      <c r="O47" s="816"/>
      <c r="P47" s="816"/>
      <c r="Q47" s="816"/>
      <c r="R47" s="816"/>
      <c r="S47" s="816"/>
      <c r="T47" s="816"/>
      <c r="U47" s="816"/>
      <c r="V47" s="816"/>
      <c r="W47" s="816"/>
      <c r="X47" s="816"/>
      <c r="Y47" s="817"/>
      <c r="Z47" s="59"/>
    </row>
    <row r="48" spans="2:26">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59"/>
    </row>
    <row r="49" spans="2:26">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59"/>
    </row>
    <row r="50" spans="2:26">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59"/>
    </row>
    <row r="51" spans="2:26">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59"/>
    </row>
    <row r="52" spans="2:26">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59"/>
    </row>
    <row r="53" spans="2:26">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59"/>
    </row>
    <row r="54" spans="2:26">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59"/>
    </row>
    <row r="55" spans="2:26">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20"/>
      <c r="Z55" s="59"/>
    </row>
    <row r="56" spans="2:26">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20"/>
      <c r="Z56" s="59"/>
    </row>
    <row r="57" spans="2:26">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20"/>
      <c r="Z57" s="59"/>
    </row>
    <row r="58" spans="2:26">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20"/>
      <c r="Z58" s="59"/>
    </row>
    <row r="59" spans="2:26" ht="15" thickBot="1">
      <c r="B59" s="33"/>
      <c r="C59" s="821"/>
      <c r="D59" s="822"/>
      <c r="E59" s="822"/>
      <c r="F59" s="822"/>
      <c r="G59" s="822"/>
      <c r="H59" s="822"/>
      <c r="I59" s="822"/>
      <c r="J59" s="822"/>
      <c r="K59" s="822"/>
      <c r="L59" s="822"/>
      <c r="M59" s="822"/>
      <c r="N59" s="822"/>
      <c r="O59" s="822"/>
      <c r="P59" s="822"/>
      <c r="Q59" s="822"/>
      <c r="R59" s="822"/>
      <c r="S59" s="822"/>
      <c r="T59" s="822"/>
      <c r="U59" s="822"/>
      <c r="V59" s="822"/>
      <c r="W59" s="822"/>
      <c r="X59" s="822"/>
      <c r="Y59" s="823"/>
      <c r="Z59" s="59"/>
    </row>
    <row r="60" spans="2:26">
      <c r="B60" s="50"/>
      <c r="C60" s="95"/>
      <c r="D60" s="95"/>
      <c r="E60" s="95"/>
      <c r="F60" s="95"/>
      <c r="G60" s="95"/>
      <c r="H60" s="95"/>
      <c r="I60" s="95"/>
      <c r="J60" s="95"/>
      <c r="K60" s="95"/>
      <c r="L60" s="95"/>
      <c r="M60" s="95"/>
      <c r="N60" s="95"/>
      <c r="O60" s="95"/>
      <c r="P60" s="95"/>
      <c r="Q60" s="95"/>
      <c r="R60" s="95"/>
      <c r="S60" s="95"/>
      <c r="T60" s="95"/>
      <c r="U60" s="95"/>
      <c r="V60" s="95"/>
      <c r="W60" s="95"/>
      <c r="X60" s="95"/>
      <c r="Y60" s="95"/>
      <c r="Z60" s="59"/>
    </row>
    <row r="61" spans="2:26" ht="15" thickBot="1">
      <c r="B61" s="53"/>
      <c r="C61" s="65"/>
      <c r="D61" s="65"/>
      <c r="E61" s="65"/>
      <c r="F61" s="65"/>
      <c r="G61" s="65"/>
      <c r="H61" s="65"/>
      <c r="I61" s="65"/>
      <c r="J61" s="65"/>
      <c r="K61" s="65"/>
      <c r="L61" s="65"/>
      <c r="M61" s="65"/>
      <c r="N61" s="65"/>
      <c r="O61" s="65"/>
      <c r="P61" s="65"/>
      <c r="Q61" s="65"/>
      <c r="R61" s="65"/>
      <c r="S61" s="65"/>
      <c r="T61" s="65"/>
      <c r="U61" s="65"/>
      <c r="V61" s="65"/>
      <c r="W61" s="65"/>
      <c r="X61" s="65"/>
      <c r="Y61" s="65"/>
      <c r="Z61" s="59"/>
    </row>
    <row r="62" spans="2:26" ht="14.25" customHeight="1">
      <c r="B62" s="56"/>
      <c r="C62" s="824" t="s">
        <v>258</v>
      </c>
      <c r="D62" s="825"/>
      <c r="E62" s="825"/>
      <c r="F62" s="825"/>
      <c r="G62" s="826"/>
      <c r="H62" s="824" t="s">
        <v>288</v>
      </c>
      <c r="I62" s="826"/>
      <c r="J62" s="824" t="s">
        <v>268</v>
      </c>
      <c r="K62" s="825"/>
      <c r="L62" s="825"/>
      <c r="M62" s="826"/>
      <c r="N62" s="824" t="s">
        <v>546</v>
      </c>
      <c r="O62" s="825"/>
      <c r="P62" s="825"/>
      <c r="Q62" s="825"/>
      <c r="R62" s="825"/>
      <c r="S62" s="825"/>
      <c r="T62" s="826"/>
      <c r="U62" s="825" t="s">
        <v>270</v>
      </c>
      <c r="V62" s="825"/>
      <c r="W62" s="825"/>
      <c r="X62" s="825"/>
      <c r="Y62" s="826"/>
      <c r="Z62" s="59"/>
    </row>
    <row r="63" spans="2:26" ht="14.25" customHeight="1">
      <c r="B63" s="58"/>
      <c r="C63" s="827"/>
      <c r="D63" s="828"/>
      <c r="E63" s="828"/>
      <c r="F63" s="828"/>
      <c r="G63" s="829"/>
      <c r="H63" s="827"/>
      <c r="I63" s="829"/>
      <c r="J63" s="827"/>
      <c r="K63" s="828"/>
      <c r="L63" s="828"/>
      <c r="M63" s="829"/>
      <c r="N63" s="827"/>
      <c r="O63" s="828"/>
      <c r="P63" s="828"/>
      <c r="Q63" s="828"/>
      <c r="R63" s="828"/>
      <c r="S63" s="828"/>
      <c r="T63" s="829"/>
      <c r="U63" s="828"/>
      <c r="V63" s="828"/>
      <c r="W63" s="828"/>
      <c r="X63" s="828"/>
      <c r="Y63" s="829"/>
      <c r="Z63" s="59"/>
    </row>
    <row r="64" spans="2:26" ht="15" customHeight="1" thickBot="1">
      <c r="B64" s="58"/>
      <c r="C64" s="830"/>
      <c r="D64" s="831"/>
      <c r="E64" s="831"/>
      <c r="F64" s="831"/>
      <c r="G64" s="832"/>
      <c r="H64" s="827"/>
      <c r="I64" s="829"/>
      <c r="J64" s="827"/>
      <c r="K64" s="828"/>
      <c r="L64" s="828"/>
      <c r="M64" s="829"/>
      <c r="N64" s="830"/>
      <c r="O64" s="831"/>
      <c r="P64" s="831"/>
      <c r="Q64" s="831"/>
      <c r="R64" s="831"/>
      <c r="S64" s="831"/>
      <c r="T64" s="832"/>
      <c r="U64" s="828"/>
      <c r="V64" s="828"/>
      <c r="W64" s="828"/>
      <c r="X64" s="828"/>
      <c r="Y64" s="829"/>
      <c r="Z64" s="59"/>
    </row>
    <row r="65" spans="2:26" ht="159.75" customHeight="1">
      <c r="B65" s="56"/>
      <c r="C65" s="1455" t="s">
        <v>263</v>
      </c>
      <c r="D65" s="1456"/>
      <c r="E65" s="1456"/>
      <c r="F65" s="1456"/>
      <c r="G65" s="1457"/>
      <c r="H65" s="1458" t="s">
        <v>567</v>
      </c>
      <c r="I65" s="1459"/>
      <c r="J65" s="1460" t="s">
        <v>568</v>
      </c>
      <c r="K65" s="1461"/>
      <c r="L65" s="1461"/>
      <c r="M65" s="1462"/>
      <c r="N65" s="1463" t="s">
        <v>569</v>
      </c>
      <c r="O65" s="1464"/>
      <c r="P65" s="1464"/>
      <c r="Q65" s="1464"/>
      <c r="R65" s="1464"/>
      <c r="S65" s="1464"/>
      <c r="T65" s="1465"/>
      <c r="U65" s="1463" t="s">
        <v>570</v>
      </c>
      <c r="V65" s="1464"/>
      <c r="W65" s="1464"/>
      <c r="X65" s="1464"/>
      <c r="Y65" s="1466"/>
      <c r="Z65" s="59"/>
    </row>
    <row r="66" spans="2:26" ht="150" hidden="1" customHeight="1" thickBot="1">
      <c r="B66" s="56"/>
      <c r="C66" s="1451"/>
      <c r="D66" s="1452"/>
      <c r="E66" s="1452"/>
      <c r="F66" s="1452"/>
      <c r="G66" s="1453"/>
      <c r="H66" s="1454"/>
      <c r="I66" s="1102"/>
      <c r="J66" s="1094"/>
      <c r="K66" s="1101"/>
      <c r="L66" s="1101"/>
      <c r="M66" s="1102"/>
      <c r="N66" s="1094"/>
      <c r="O66" s="1095"/>
      <c r="P66" s="1095"/>
      <c r="Q66" s="1095"/>
      <c r="R66" s="1095"/>
      <c r="S66" s="1095"/>
      <c r="T66" s="1096"/>
      <c r="U66" s="1094"/>
      <c r="V66" s="1095"/>
      <c r="W66" s="1095"/>
      <c r="X66" s="1095"/>
      <c r="Y66" s="1467"/>
      <c r="Z66" s="59"/>
    </row>
    <row r="67" spans="2:26" ht="144.75" hidden="1" customHeight="1" thickBot="1">
      <c r="B67" s="56"/>
      <c r="C67" s="1451"/>
      <c r="D67" s="1452"/>
      <c r="E67" s="1452"/>
      <c r="F67" s="1452"/>
      <c r="G67" s="1453"/>
      <c r="H67" s="1454"/>
      <c r="I67" s="1102"/>
      <c r="J67" s="1094"/>
      <c r="K67" s="1101"/>
      <c r="L67" s="1101"/>
      <c r="M67" s="1102"/>
      <c r="N67" s="1094"/>
      <c r="O67" s="1095"/>
      <c r="P67" s="1095"/>
      <c r="Q67" s="1095"/>
      <c r="R67" s="1095"/>
      <c r="S67" s="1095"/>
      <c r="T67" s="1096"/>
      <c r="U67" s="1094"/>
      <c r="V67" s="1095"/>
      <c r="W67" s="1095"/>
      <c r="X67" s="1095"/>
      <c r="Y67" s="1467"/>
      <c r="Z67" s="59"/>
    </row>
    <row r="68" spans="2:26" ht="145.5" hidden="1" customHeight="1">
      <c r="B68" s="56"/>
      <c r="C68" s="1451"/>
      <c r="D68" s="1452"/>
      <c r="E68" s="1452"/>
      <c r="F68" s="1452"/>
      <c r="G68" s="1453"/>
      <c r="H68" s="1094"/>
      <c r="I68" s="1102"/>
      <c r="J68" s="1094"/>
      <c r="K68" s="1101"/>
      <c r="L68" s="1101"/>
      <c r="M68" s="1102"/>
      <c r="N68" s="1094"/>
      <c r="O68" s="1095"/>
      <c r="P68" s="1095"/>
      <c r="Q68" s="1095"/>
      <c r="R68" s="1095"/>
      <c r="S68" s="1095"/>
      <c r="T68" s="1096"/>
      <c r="U68" s="1094"/>
      <c r="V68" s="1095"/>
      <c r="W68" s="1095"/>
      <c r="X68" s="1095"/>
      <c r="Y68" s="1467"/>
      <c r="Z68" s="59"/>
    </row>
    <row r="69" spans="2:26">
      <c r="B69" s="60"/>
      <c r="C69" s="95"/>
      <c r="D69" s="95"/>
      <c r="E69" s="95"/>
      <c r="F69" s="95"/>
      <c r="G69" s="95"/>
      <c r="H69" s="95"/>
      <c r="I69" s="95"/>
      <c r="J69" s="95"/>
      <c r="K69" s="95"/>
      <c r="L69" s="95"/>
      <c r="M69" s="95"/>
      <c r="N69" s="95"/>
      <c r="O69" s="95"/>
      <c r="P69" s="95"/>
      <c r="Q69" s="95"/>
      <c r="R69" s="95"/>
      <c r="S69" s="95"/>
      <c r="T69" s="95"/>
      <c r="U69" s="95"/>
      <c r="V69" s="95"/>
      <c r="W69" s="95"/>
      <c r="X69" s="95"/>
      <c r="Y69" s="95"/>
      <c r="Z69" s="62"/>
    </row>
    <row r="108" ht="6" customHeight="1"/>
  </sheetData>
  <mergeCells count="98">
    <mergeCell ref="N68:T68"/>
    <mergeCell ref="U68:Y68"/>
    <mergeCell ref="C67:G67"/>
    <mergeCell ref="H67:I67"/>
    <mergeCell ref="J67:M67"/>
    <mergeCell ref="C68:G68"/>
    <mergeCell ref="H68:I68"/>
    <mergeCell ref="J68:M68"/>
    <mergeCell ref="N65:T65"/>
    <mergeCell ref="N66:T66"/>
    <mergeCell ref="N67:T67"/>
    <mergeCell ref="U65:Y65"/>
    <mergeCell ref="U66:Y66"/>
    <mergeCell ref="U67:Y67"/>
    <mergeCell ref="C66:G66"/>
    <mergeCell ref="H66:I66"/>
    <mergeCell ref="J66:M66"/>
    <mergeCell ref="C65:G65"/>
    <mergeCell ref="H65:I65"/>
    <mergeCell ref="J65:M65"/>
    <mergeCell ref="C42:G42"/>
    <mergeCell ref="K42:Y42"/>
    <mergeCell ref="C45:Y46"/>
    <mergeCell ref="C47:Y59"/>
    <mergeCell ref="C62:G64"/>
    <mergeCell ref="H62:I64"/>
    <mergeCell ref="J62:M64"/>
    <mergeCell ref="N62:T64"/>
    <mergeCell ref="U62:Y64"/>
    <mergeCell ref="C41:G41"/>
    <mergeCell ref="K41:Y41"/>
    <mergeCell ref="C34:Y35"/>
    <mergeCell ref="C36:G37"/>
    <mergeCell ref="H36:H37"/>
    <mergeCell ref="I36:I37"/>
    <mergeCell ref="J36:J37"/>
    <mergeCell ref="K36:Y37"/>
    <mergeCell ref="C40:G40"/>
    <mergeCell ref="K40:Y40"/>
    <mergeCell ref="C39:G39"/>
    <mergeCell ref="K39:Y39"/>
    <mergeCell ref="C26:H26"/>
    <mergeCell ref="I26:Y26"/>
    <mergeCell ref="C28:H28"/>
    <mergeCell ref="I28:J28"/>
    <mergeCell ref="K28:N28"/>
    <mergeCell ref="O28:Q28"/>
    <mergeCell ref="C38:G38"/>
    <mergeCell ref="K38:Y38"/>
    <mergeCell ref="C23:I23"/>
    <mergeCell ref="J23:P23"/>
    <mergeCell ref="Q23:Y23"/>
    <mergeCell ref="C24:I24"/>
    <mergeCell ref="J24:P24"/>
    <mergeCell ref="Q24:Y24"/>
    <mergeCell ref="C30:I32"/>
    <mergeCell ref="K31:N31"/>
    <mergeCell ref="K32:N32"/>
    <mergeCell ref="C7:H8"/>
    <mergeCell ref="I7:Y8"/>
    <mergeCell ref="I16:Y16"/>
    <mergeCell ref="C18:H18"/>
    <mergeCell ref="I18:Y18"/>
    <mergeCell ref="C20:H21"/>
    <mergeCell ref="I20:L21"/>
    <mergeCell ref="M20:S20"/>
    <mergeCell ref="T20:Y20"/>
    <mergeCell ref="M21:S21"/>
    <mergeCell ref="T21:Y21"/>
    <mergeCell ref="S28:T28"/>
    <mergeCell ref="V28:X28"/>
    <mergeCell ref="C10:H11"/>
    <mergeCell ref="B2:G4"/>
    <mergeCell ref="H2:Y2"/>
    <mergeCell ref="H3:O3"/>
    <mergeCell ref="P3:Y3"/>
    <mergeCell ref="H4:Y4"/>
    <mergeCell ref="V10:Y10"/>
    <mergeCell ref="V11:Y11"/>
    <mergeCell ref="R10:U10"/>
    <mergeCell ref="I10:Q11"/>
    <mergeCell ref="R11:U11"/>
    <mergeCell ref="C13:H14"/>
    <mergeCell ref="I13:S14"/>
    <mergeCell ref="T13:Y13"/>
    <mergeCell ref="T14:Y14"/>
    <mergeCell ref="C16:H16"/>
    <mergeCell ref="U31:V31"/>
    <mergeCell ref="W31:Y31"/>
    <mergeCell ref="U32:V32"/>
    <mergeCell ref="W32:Y32"/>
    <mergeCell ref="J30:N30"/>
    <mergeCell ref="O32:Q32"/>
    <mergeCell ref="O31:Q31"/>
    <mergeCell ref="O30:T30"/>
    <mergeCell ref="R31:T31"/>
    <mergeCell ref="R32:T32"/>
    <mergeCell ref="U30:Y30"/>
  </mergeCells>
  <pageMargins left="0.70866141732283472" right="0.70866141732283472" top="0.74803149606299213" bottom="1.1023622047244095" header="0.31496062992125984" footer="0.31496062992125984"/>
  <pageSetup paperSize="9" scale="5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AK111"/>
  <sheetViews>
    <sheetView view="pageBreakPreview" topLeftCell="A38" zoomScaleNormal="100" zoomScaleSheetLayoutView="100" zoomScalePageLayoutView="70" workbookViewId="0">
      <selection activeCell="AD56" sqref="AD5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4.5703125" style="20" customWidth="1"/>
    <col min="10" max="10" width="16.570312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8.85546875" style="20" customWidth="1"/>
    <col min="28" max="28" width="2" style="20" customWidth="1"/>
    <col min="29" max="29" width="9" style="20" customWidth="1"/>
    <col min="30" max="30" width="15" style="20" bestFit="1" customWidth="1"/>
    <col min="31" max="32" width="3.7109375" style="20"/>
    <col min="33" max="33" width="10.28515625" style="20" bestFit="1" customWidth="1"/>
    <col min="34" max="34" width="8.42578125" style="20" bestFit="1" customWidth="1"/>
    <col min="35"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7.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73</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7.5"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705" t="s">
        <v>86</v>
      </c>
      <c r="J10" s="1477"/>
      <c r="K10" s="1477"/>
      <c r="L10" s="1477"/>
      <c r="M10" s="1477"/>
      <c r="N10" s="1477"/>
      <c r="O10" s="1477"/>
      <c r="P10" s="1477"/>
      <c r="Q10" s="1478"/>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1479"/>
      <c r="J11" s="1480"/>
      <c r="K11" s="1480"/>
      <c r="L11" s="1480"/>
      <c r="M11" s="1480"/>
      <c r="N11" s="1480"/>
      <c r="O11" s="1480"/>
      <c r="P11" s="1480"/>
      <c r="Q11" s="1481"/>
      <c r="R11" s="627" t="s">
        <v>87</v>
      </c>
      <c r="S11" s="687"/>
      <c r="T11" s="687"/>
      <c r="U11" s="688"/>
      <c r="V11" s="608">
        <v>1</v>
      </c>
      <c r="W11" s="676"/>
      <c r="X11" s="676"/>
      <c r="Y11" s="676"/>
      <c r="Z11" s="676"/>
      <c r="AA11" s="677"/>
      <c r="AB11" s="29"/>
    </row>
    <row r="12" spans="2:28" ht="6"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482" t="s">
        <v>571</v>
      </c>
      <c r="J13" s="1483"/>
      <c r="K13" s="1483"/>
      <c r="L13" s="1483"/>
      <c r="M13" s="1483"/>
      <c r="N13" s="1483"/>
      <c r="O13" s="1483"/>
      <c r="P13" s="1483"/>
      <c r="Q13" s="1483"/>
      <c r="R13" s="1483"/>
      <c r="S13" s="1484"/>
      <c r="T13" s="655" t="s">
        <v>231</v>
      </c>
      <c r="U13" s="656"/>
      <c r="V13" s="656"/>
      <c r="W13" s="656"/>
      <c r="X13" s="656"/>
      <c r="Y13" s="656"/>
      <c r="Z13" s="656"/>
      <c r="AA13" s="657"/>
      <c r="AB13" s="35"/>
    </row>
    <row r="14" spans="2:28" ht="36" customHeight="1" thickBot="1">
      <c r="B14" s="33"/>
      <c r="C14" s="658"/>
      <c r="D14" s="659"/>
      <c r="E14" s="659"/>
      <c r="F14" s="659"/>
      <c r="G14" s="659"/>
      <c r="H14" s="660"/>
      <c r="I14" s="1485"/>
      <c r="J14" s="1486"/>
      <c r="K14" s="1486"/>
      <c r="L14" s="1486"/>
      <c r="M14" s="1486"/>
      <c r="N14" s="1486"/>
      <c r="O14" s="1486"/>
      <c r="P14" s="1486"/>
      <c r="Q14" s="1486"/>
      <c r="R14" s="1486"/>
      <c r="S14" s="1487"/>
      <c r="T14" s="667" t="s">
        <v>274</v>
      </c>
      <c r="U14" s="668"/>
      <c r="V14" s="668"/>
      <c r="W14" s="668"/>
      <c r="X14" s="668"/>
      <c r="Y14" s="668"/>
      <c r="Z14" s="668"/>
      <c r="AA14" s="669"/>
      <c r="AB14" s="35"/>
    </row>
    <row r="15" spans="2:28" ht="6.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955" t="s">
        <v>572</v>
      </c>
      <c r="J16" s="1430"/>
      <c r="K16" s="1430"/>
      <c r="L16" s="1430"/>
      <c r="M16" s="1430"/>
      <c r="N16" s="1430"/>
      <c r="O16" s="1430"/>
      <c r="P16" s="1430"/>
      <c r="Q16" s="1430"/>
      <c r="R16" s="1430"/>
      <c r="S16" s="1430"/>
      <c r="T16" s="1430"/>
      <c r="U16" s="1430"/>
      <c r="V16" s="1430"/>
      <c r="W16" s="1430"/>
      <c r="X16" s="1430"/>
      <c r="Y16" s="1430"/>
      <c r="Z16" s="1430"/>
      <c r="AA16" s="1431"/>
      <c r="AB16" s="35"/>
    </row>
    <row r="17" spans="2:28" ht="7.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276</v>
      </c>
      <c r="D18" s="622"/>
      <c r="E18" s="622"/>
      <c r="F18" s="622"/>
      <c r="G18" s="622"/>
      <c r="H18" s="623"/>
      <c r="I18" s="955" t="s">
        <v>573</v>
      </c>
      <c r="J18" s="1430"/>
      <c r="K18" s="1430"/>
      <c r="L18" s="1430"/>
      <c r="M18" s="1430"/>
      <c r="N18" s="1430"/>
      <c r="O18" s="1430"/>
      <c r="P18" s="1430"/>
      <c r="Q18" s="1430"/>
      <c r="R18" s="1430"/>
      <c r="S18" s="1430"/>
      <c r="T18" s="1430"/>
      <c r="U18" s="1430"/>
      <c r="V18" s="1430"/>
      <c r="W18" s="1430"/>
      <c r="X18" s="1430"/>
      <c r="Y18" s="1430"/>
      <c r="Z18" s="1430"/>
      <c r="AA18" s="1431"/>
      <c r="AB18" s="35"/>
    </row>
    <row r="19" spans="2:28" ht="9"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506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76</v>
      </c>
      <c r="N21" s="606"/>
      <c r="O21" s="606"/>
      <c r="P21" s="606"/>
      <c r="Q21" s="606"/>
      <c r="R21" s="606"/>
      <c r="S21" s="607"/>
      <c r="T21" s="608" t="s">
        <v>339</v>
      </c>
      <c r="U21" s="606"/>
      <c r="V21" s="606"/>
      <c r="W21" s="606"/>
      <c r="X21" s="606"/>
      <c r="Y21" s="606"/>
      <c r="Z21" s="606"/>
      <c r="AA21" s="607"/>
      <c r="AB21" s="35"/>
    </row>
    <row r="22" spans="2:28" ht="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0.75" customHeight="1" thickBot="1">
      <c r="B24" s="33"/>
      <c r="C24" s="1488" t="s">
        <v>507</v>
      </c>
      <c r="D24" s="1489"/>
      <c r="E24" s="1489"/>
      <c r="F24" s="1489"/>
      <c r="G24" s="1489"/>
      <c r="H24" s="1489"/>
      <c r="I24" s="1490"/>
      <c r="J24" s="595" t="s">
        <v>508</v>
      </c>
      <c r="K24" s="596"/>
      <c r="L24" s="596"/>
      <c r="M24" s="596"/>
      <c r="N24" s="596"/>
      <c r="O24" s="596"/>
      <c r="P24" s="597"/>
      <c r="Q24" s="598" t="s">
        <v>509</v>
      </c>
      <c r="R24" s="599"/>
      <c r="S24" s="599"/>
      <c r="T24" s="599"/>
      <c r="U24" s="599"/>
      <c r="V24" s="599"/>
      <c r="W24" s="599"/>
      <c r="X24" s="599"/>
      <c r="Y24" s="599"/>
      <c r="Z24" s="599"/>
      <c r="AA24" s="600"/>
      <c r="AB24" s="35"/>
    </row>
    <row r="25" spans="2:28" ht="9"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7" customHeight="1" thickBot="1">
      <c r="B26" s="33"/>
      <c r="C26" s="621" t="s">
        <v>249</v>
      </c>
      <c r="D26" s="622"/>
      <c r="E26" s="622"/>
      <c r="F26" s="622"/>
      <c r="G26" s="622"/>
      <c r="H26" s="623"/>
      <c r="I26" s="624" t="s">
        <v>88</v>
      </c>
      <c r="J26" s="625"/>
      <c r="K26" s="625"/>
      <c r="L26" s="625"/>
      <c r="M26" s="625"/>
      <c r="N26" s="625"/>
      <c r="O26" s="625"/>
      <c r="P26" s="625"/>
      <c r="Q26" s="625"/>
      <c r="R26" s="625"/>
      <c r="S26" s="625"/>
      <c r="T26" s="625"/>
      <c r="U26" s="625"/>
      <c r="V26" s="625"/>
      <c r="W26" s="625"/>
      <c r="X26" s="625"/>
      <c r="Y26" s="625"/>
      <c r="Z26" s="625"/>
      <c r="AA26" s="626"/>
      <c r="AB26" s="35"/>
    </row>
    <row r="27" spans="2:28" ht="7.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34.5" customHeight="1" thickBot="1">
      <c r="B28" s="33"/>
      <c r="C28" s="621" t="s">
        <v>250</v>
      </c>
      <c r="D28" s="622"/>
      <c r="E28" s="622"/>
      <c r="F28" s="622"/>
      <c r="G28" s="622"/>
      <c r="H28" s="623"/>
      <c r="I28" s="1491" t="s">
        <v>574</v>
      </c>
      <c r="J28" s="955"/>
      <c r="K28" s="609" t="s">
        <v>251</v>
      </c>
      <c r="L28" s="610"/>
      <c r="M28" s="610"/>
      <c r="N28" s="611"/>
      <c r="O28" s="630" t="s">
        <v>252</v>
      </c>
      <c r="P28" s="628"/>
      <c r="Q28" s="628"/>
      <c r="R28" s="629"/>
      <c r="S28" s="39"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6.5" customHeight="1" thickBot="1">
      <c r="B32" s="33"/>
      <c r="C32" s="586"/>
      <c r="D32" s="587"/>
      <c r="E32" s="587"/>
      <c r="F32" s="587"/>
      <c r="G32" s="587"/>
      <c r="H32" s="587"/>
      <c r="I32" s="587"/>
      <c r="J32" s="588"/>
      <c r="K32" s="601">
        <v>0</v>
      </c>
      <c r="L32" s="602"/>
      <c r="M32" s="602"/>
      <c r="N32" s="602"/>
      <c r="O32" s="602">
        <v>84</v>
      </c>
      <c r="P32" s="602"/>
      <c r="Q32" s="602"/>
      <c r="R32" s="602"/>
      <c r="S32" s="602">
        <v>85</v>
      </c>
      <c r="T32" s="602"/>
      <c r="U32" s="602">
        <v>95</v>
      </c>
      <c r="V32" s="602"/>
      <c r="W32" s="602"/>
      <c r="X32" s="602">
        <v>96</v>
      </c>
      <c r="Y32" s="602"/>
      <c r="Z32" s="602">
        <v>100</v>
      </c>
      <c r="AA32" s="604"/>
      <c r="AB32" s="35"/>
    </row>
    <row r="33" spans="2:37" ht="12"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37"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37" s="41" customFormat="1" ht="58.5" customHeight="1" thickBot="1">
      <c r="B35" s="40"/>
      <c r="C35" s="1368" t="s">
        <v>258</v>
      </c>
      <c r="D35" s="1369"/>
      <c r="E35" s="1369"/>
      <c r="F35" s="1369"/>
      <c r="G35" s="1370"/>
      <c r="H35" s="295" t="s">
        <v>575</v>
      </c>
      <c r="I35" s="295" t="s">
        <v>576</v>
      </c>
      <c r="J35" s="295" t="s">
        <v>513</v>
      </c>
      <c r="K35" s="1028" t="s">
        <v>514</v>
      </c>
      <c r="L35" s="1029"/>
      <c r="M35" s="1029"/>
      <c r="N35" s="1029"/>
      <c r="O35" s="1029"/>
      <c r="P35" s="1030"/>
      <c r="Q35" s="1029" t="s">
        <v>262</v>
      </c>
      <c r="R35" s="1029"/>
      <c r="S35" s="1029"/>
      <c r="T35" s="1029"/>
      <c r="U35" s="1029"/>
      <c r="V35" s="1029"/>
      <c r="W35" s="1029"/>
      <c r="X35" s="1029"/>
      <c r="Y35" s="1029"/>
      <c r="Z35" s="1029"/>
      <c r="AA35" s="1030"/>
      <c r="AB35" s="35"/>
    </row>
    <row r="36" spans="2:37" s="41" customFormat="1" ht="71.25" customHeight="1">
      <c r="B36" s="40"/>
      <c r="C36" s="712" t="s">
        <v>515</v>
      </c>
      <c r="D36" s="2266"/>
      <c r="E36" s="2266"/>
      <c r="F36" s="2266"/>
      <c r="G36" s="2267"/>
      <c r="H36" s="296">
        <v>3.28</v>
      </c>
      <c r="I36" s="327">
        <v>3.28</v>
      </c>
      <c r="J36" s="129">
        <f>+H36/I36</f>
        <v>1</v>
      </c>
      <c r="K36" s="1492">
        <f>+H36/I49</f>
        <v>0.17172774869109944</v>
      </c>
      <c r="L36" s="1493"/>
      <c r="M36" s="1493"/>
      <c r="N36" s="1493"/>
      <c r="O36" s="1493"/>
      <c r="P36" s="1494"/>
      <c r="Q36" s="1468" t="s">
        <v>577</v>
      </c>
      <c r="R36" s="1469"/>
      <c r="S36" s="1469"/>
      <c r="T36" s="1469"/>
      <c r="U36" s="1469"/>
      <c r="V36" s="1469"/>
      <c r="W36" s="1469"/>
      <c r="X36" s="1469"/>
      <c r="Y36" s="1469"/>
      <c r="Z36" s="1469"/>
      <c r="AA36" s="1470"/>
      <c r="AB36" s="35"/>
      <c r="AD36" s="298"/>
    </row>
    <row r="37" spans="2:37" s="41" customFormat="1" ht="71.25" customHeight="1">
      <c r="B37" s="40"/>
      <c r="C37" s="712" t="s">
        <v>517</v>
      </c>
      <c r="D37" s="2266"/>
      <c r="E37" s="2266"/>
      <c r="F37" s="2266"/>
      <c r="G37" s="2267"/>
      <c r="H37" s="296">
        <v>3.35</v>
      </c>
      <c r="I37" s="182">
        <v>3.35</v>
      </c>
      <c r="J37" s="129">
        <f>+H37/I37</f>
        <v>1</v>
      </c>
      <c r="K37" s="1344">
        <f>+(H36+H37)/$I$49</f>
        <v>0.34712041884816752</v>
      </c>
      <c r="L37" s="1345"/>
      <c r="M37" s="1345"/>
      <c r="N37" s="1345"/>
      <c r="O37" s="1345"/>
      <c r="P37" s="1346"/>
      <c r="Q37" s="1471"/>
      <c r="R37" s="1472"/>
      <c r="S37" s="1472"/>
      <c r="T37" s="1472"/>
      <c r="U37" s="1472"/>
      <c r="V37" s="1472"/>
      <c r="W37" s="1472"/>
      <c r="X37" s="1472"/>
      <c r="Y37" s="1472"/>
      <c r="Z37" s="1472"/>
      <c r="AA37" s="1473"/>
      <c r="AB37" s="35"/>
      <c r="AD37" s="301"/>
    </row>
    <row r="38" spans="2:37" s="41" customFormat="1" ht="71.25" customHeight="1" thickBot="1">
      <c r="B38" s="40"/>
      <c r="C38" s="712" t="s">
        <v>518</v>
      </c>
      <c r="D38" s="2266"/>
      <c r="E38" s="2266"/>
      <c r="F38" s="2266"/>
      <c r="G38" s="2267"/>
      <c r="H38" s="296">
        <v>1.87</v>
      </c>
      <c r="I38" s="182">
        <v>1.87</v>
      </c>
      <c r="J38" s="129">
        <f>+H38/I38</f>
        <v>1</v>
      </c>
      <c r="K38" s="1344">
        <f>+(H36+H37+H38)/$I$49</f>
        <v>0.44502617801047117</v>
      </c>
      <c r="L38" s="1345"/>
      <c r="M38" s="1345"/>
      <c r="N38" s="1345"/>
      <c r="O38" s="1345"/>
      <c r="P38" s="1346"/>
      <c r="Q38" s="1474"/>
      <c r="R38" s="1475"/>
      <c r="S38" s="1475"/>
      <c r="T38" s="1475"/>
      <c r="U38" s="1475"/>
      <c r="V38" s="1475"/>
      <c r="W38" s="1475"/>
      <c r="X38" s="1475"/>
      <c r="Y38" s="1475"/>
      <c r="Z38" s="1475"/>
      <c r="AA38" s="1476"/>
      <c r="AB38" s="35"/>
      <c r="AD38" s="298"/>
      <c r="AG38" s="302"/>
    </row>
    <row r="39" spans="2:37" s="41" customFormat="1" ht="73.5" hidden="1" customHeight="1">
      <c r="B39" s="40"/>
      <c r="C39" s="712" t="s">
        <v>519</v>
      </c>
      <c r="D39" s="2266"/>
      <c r="E39" s="2266"/>
      <c r="F39" s="2266"/>
      <c r="G39" s="2267"/>
      <c r="H39" s="303"/>
      <c r="I39" s="182"/>
      <c r="J39" s="129" t="e">
        <f>+H39/I39</f>
        <v>#DIV/0!</v>
      </c>
      <c r="K39" s="1344">
        <f>+(+H36+H37+H38+H39)/$I$49</f>
        <v>0.44502617801047117</v>
      </c>
      <c r="L39" s="1345"/>
      <c r="M39" s="1345"/>
      <c r="N39" s="1345"/>
      <c r="O39" s="1345"/>
      <c r="P39" s="1346"/>
      <c r="Q39" s="1359"/>
      <c r="R39" s="1360"/>
      <c r="S39" s="1360"/>
      <c r="T39" s="1360"/>
      <c r="U39" s="1360"/>
      <c r="V39" s="1360"/>
      <c r="W39" s="1360"/>
      <c r="X39" s="1360"/>
      <c r="Y39" s="1360"/>
      <c r="Z39" s="1360"/>
      <c r="AA39" s="1361"/>
      <c r="AB39" s="35"/>
    </row>
    <row r="40" spans="2:37" s="41" customFormat="1" ht="73.5" hidden="1" customHeight="1">
      <c r="B40" s="40"/>
      <c r="C40" s="712" t="s">
        <v>520</v>
      </c>
      <c r="D40" s="2266"/>
      <c r="E40" s="2266"/>
      <c r="F40" s="2266"/>
      <c r="G40" s="2267"/>
      <c r="H40" s="303"/>
      <c r="I40" s="182"/>
      <c r="J40" s="129" t="e">
        <f>+H40/I40</f>
        <v>#DIV/0!</v>
      </c>
      <c r="K40" s="1344">
        <f>+(H36+H37+H38+H39+H40)/$I$49</f>
        <v>0.44502617801047117</v>
      </c>
      <c r="L40" s="1345"/>
      <c r="M40" s="1345"/>
      <c r="N40" s="1345"/>
      <c r="O40" s="1345"/>
      <c r="P40" s="1346"/>
      <c r="Q40" s="1362"/>
      <c r="R40" s="1363"/>
      <c r="S40" s="1363"/>
      <c r="T40" s="1363"/>
      <c r="U40" s="1363"/>
      <c r="V40" s="1363"/>
      <c r="W40" s="1363"/>
      <c r="X40" s="1363"/>
      <c r="Y40" s="1363"/>
      <c r="Z40" s="1363"/>
      <c r="AA40" s="1364"/>
      <c r="AB40" s="35"/>
      <c r="AC40" s="298"/>
      <c r="AD40" s="301"/>
    </row>
    <row r="41" spans="2:37" s="41" customFormat="1" ht="73.5" hidden="1" customHeight="1">
      <c r="B41" s="40"/>
      <c r="C41" s="712" t="s">
        <v>521</v>
      </c>
      <c r="D41" s="2266"/>
      <c r="E41" s="2266"/>
      <c r="F41" s="2266"/>
      <c r="G41" s="2267"/>
      <c r="H41" s="303"/>
      <c r="I41" s="182"/>
      <c r="J41" s="129" t="e">
        <f>+H41/I41</f>
        <v>#DIV/0!</v>
      </c>
      <c r="K41" s="1344">
        <f>+(H36+H37+H38+H39+H40+H41)/$I$49</f>
        <v>0.44502617801047117</v>
      </c>
      <c r="L41" s="1345"/>
      <c r="M41" s="1345"/>
      <c r="N41" s="1345"/>
      <c r="O41" s="1345"/>
      <c r="P41" s="1346"/>
      <c r="Q41" s="1365"/>
      <c r="R41" s="1366"/>
      <c r="S41" s="1366"/>
      <c r="T41" s="1366"/>
      <c r="U41" s="1366"/>
      <c r="V41" s="1366"/>
      <c r="W41" s="1366"/>
      <c r="X41" s="1366"/>
      <c r="Y41" s="1366"/>
      <c r="Z41" s="1366"/>
      <c r="AA41" s="1367"/>
      <c r="AB41" s="35"/>
      <c r="AC41" s="298"/>
      <c r="AD41" s="298"/>
    </row>
    <row r="42" spans="2:37" s="41" customFormat="1" ht="60.75" hidden="1" customHeight="1">
      <c r="B42" s="40"/>
      <c r="C42" s="712" t="s">
        <v>522</v>
      </c>
      <c r="D42" s="2266"/>
      <c r="E42" s="2266"/>
      <c r="F42" s="2266"/>
      <c r="G42" s="2267"/>
      <c r="H42" s="182"/>
      <c r="I42" s="326"/>
      <c r="J42" s="129" t="e">
        <f>+H42/I42</f>
        <v>#DIV/0!</v>
      </c>
      <c r="K42" s="1344">
        <f>+(H36+H37+H38+H39+H40+H41+H42)/$I$49</f>
        <v>0.44502617801047117</v>
      </c>
      <c r="L42" s="1345"/>
      <c r="M42" s="1345"/>
      <c r="N42" s="1345"/>
      <c r="O42" s="1345"/>
      <c r="P42" s="1346"/>
      <c r="Q42" s="1347"/>
      <c r="R42" s="1348"/>
      <c r="S42" s="1348"/>
      <c r="T42" s="1348"/>
      <c r="U42" s="1348"/>
      <c r="V42" s="1348"/>
      <c r="W42" s="1348"/>
      <c r="X42" s="1348"/>
      <c r="Y42" s="1348"/>
      <c r="Z42" s="1348"/>
      <c r="AA42" s="1349"/>
      <c r="AB42" s="35"/>
      <c r="AD42" s="305"/>
    </row>
    <row r="43" spans="2:37" s="41" customFormat="1" ht="60.75" hidden="1" customHeight="1">
      <c r="B43" s="40"/>
      <c r="C43" s="712" t="s">
        <v>523</v>
      </c>
      <c r="D43" s="2266"/>
      <c r="E43" s="2266"/>
      <c r="F43" s="2266"/>
      <c r="G43" s="2267"/>
      <c r="H43" s="182"/>
      <c r="I43" s="326"/>
      <c r="J43" s="129" t="e">
        <f>+H43/I43</f>
        <v>#DIV/0!</v>
      </c>
      <c r="K43" s="1344">
        <f>+(H36+H37+H38+H39+H40+H41+H42+H43)/$I$49</f>
        <v>0.44502617801047117</v>
      </c>
      <c r="L43" s="1345"/>
      <c r="M43" s="1345"/>
      <c r="N43" s="1345"/>
      <c r="O43" s="1345"/>
      <c r="P43" s="1346"/>
      <c r="Q43" s="1350"/>
      <c r="R43" s="1351"/>
      <c r="S43" s="1351"/>
      <c r="T43" s="1351"/>
      <c r="U43" s="1351"/>
      <c r="V43" s="1351"/>
      <c r="W43" s="1351"/>
      <c r="X43" s="1351"/>
      <c r="Y43" s="1351"/>
      <c r="Z43" s="1351"/>
      <c r="AA43" s="1352"/>
      <c r="AB43" s="35"/>
    </row>
    <row r="44" spans="2:37" s="41" customFormat="1" ht="60.75" hidden="1" customHeight="1">
      <c r="B44" s="40"/>
      <c r="C44" s="712" t="s">
        <v>524</v>
      </c>
      <c r="D44" s="2266"/>
      <c r="E44" s="2266"/>
      <c r="F44" s="2266"/>
      <c r="G44" s="2267"/>
      <c r="H44" s="182"/>
      <c r="I44" s="326"/>
      <c r="J44" s="129" t="e">
        <f>+H44/I44</f>
        <v>#DIV/0!</v>
      </c>
      <c r="K44" s="1344">
        <f>+(H36+H37+H38+H39+H40+H41+H42+H43+H44)/$I$49</f>
        <v>0.44502617801047117</v>
      </c>
      <c r="L44" s="1345"/>
      <c r="M44" s="1345"/>
      <c r="N44" s="1345"/>
      <c r="O44" s="1345"/>
      <c r="P44" s="1346"/>
      <c r="Q44" s="1356"/>
      <c r="R44" s="1357"/>
      <c r="S44" s="1357"/>
      <c r="T44" s="1357"/>
      <c r="U44" s="1357"/>
      <c r="V44" s="1357"/>
      <c r="W44" s="1357"/>
      <c r="X44" s="1357"/>
      <c r="Y44" s="1357"/>
      <c r="Z44" s="1357"/>
      <c r="AA44" s="1358"/>
      <c r="AB44" s="35"/>
      <c r="AG44" s="298"/>
      <c r="AH44" s="305"/>
      <c r="AK44" s="298"/>
    </row>
    <row r="45" spans="2:37" s="41" customFormat="1" ht="60.75" hidden="1" customHeight="1">
      <c r="B45" s="40"/>
      <c r="C45" s="712" t="s">
        <v>525</v>
      </c>
      <c r="D45" s="2266"/>
      <c r="E45" s="2266"/>
      <c r="F45" s="2266"/>
      <c r="G45" s="2267"/>
      <c r="H45" s="182"/>
      <c r="I45" s="326"/>
      <c r="J45" s="129" t="e">
        <f>+H45/I45</f>
        <v>#DIV/0!</v>
      </c>
      <c r="K45" s="1344">
        <f>+(H36+H37+H38+H39+H40+H41+H42+H43+H44+H45)/$I$49</f>
        <v>0.44502617801047117</v>
      </c>
      <c r="L45" s="1345"/>
      <c r="M45" s="1345"/>
      <c r="N45" s="1345"/>
      <c r="O45" s="1345"/>
      <c r="P45" s="1346"/>
      <c r="Q45" s="1347"/>
      <c r="R45" s="1348"/>
      <c r="S45" s="1348"/>
      <c r="T45" s="1348"/>
      <c r="U45" s="1348"/>
      <c r="V45" s="1348"/>
      <c r="W45" s="1348"/>
      <c r="X45" s="1348"/>
      <c r="Y45" s="1348"/>
      <c r="Z45" s="1348"/>
      <c r="AA45" s="1349"/>
      <c r="AB45" s="35"/>
    </row>
    <row r="46" spans="2:37" s="41" customFormat="1" ht="60.75" hidden="1" customHeight="1">
      <c r="B46" s="40"/>
      <c r="C46" s="712" t="s">
        <v>526</v>
      </c>
      <c r="D46" s="2266"/>
      <c r="E46" s="2266"/>
      <c r="F46" s="2266"/>
      <c r="G46" s="2267"/>
      <c r="H46" s="182"/>
      <c r="I46" s="326"/>
      <c r="J46" s="129" t="e">
        <f>+H46/I46</f>
        <v>#DIV/0!</v>
      </c>
      <c r="K46" s="1344">
        <f>+(H36+H37+H38+H39+H40+H41+H42+H43+H44+H45+H46)/$I$49</f>
        <v>0.44502617801047117</v>
      </c>
      <c r="L46" s="1345"/>
      <c r="M46" s="1345"/>
      <c r="N46" s="1345"/>
      <c r="O46" s="1345"/>
      <c r="P46" s="1346"/>
      <c r="Q46" s="1350"/>
      <c r="R46" s="1351"/>
      <c r="S46" s="1351"/>
      <c r="T46" s="1351"/>
      <c r="U46" s="1351"/>
      <c r="V46" s="1351"/>
      <c r="W46" s="1351"/>
      <c r="X46" s="1351"/>
      <c r="Y46" s="1351"/>
      <c r="Z46" s="1351"/>
      <c r="AA46" s="1352"/>
      <c r="AB46" s="35"/>
      <c r="AD46" s="298"/>
    </row>
    <row r="47" spans="2:37" s="41" customFormat="1" ht="60.75" hidden="1" customHeight="1" thickBot="1">
      <c r="B47" s="40"/>
      <c r="C47" s="712" t="s">
        <v>527</v>
      </c>
      <c r="D47" s="2266"/>
      <c r="E47" s="2266"/>
      <c r="F47" s="2266"/>
      <c r="G47" s="2267"/>
      <c r="H47" s="182"/>
      <c r="I47" s="326"/>
      <c r="J47" s="129" t="e">
        <f>+H47/I47</f>
        <v>#DIV/0!</v>
      </c>
      <c r="K47" s="1344">
        <f>+(H36+H37+H38+H39+H40+H41+H42+H43+H44+H45+H46+H47)/$I$49</f>
        <v>0.44502617801047117</v>
      </c>
      <c r="L47" s="1345"/>
      <c r="M47" s="1345"/>
      <c r="N47" s="1345"/>
      <c r="O47" s="1345"/>
      <c r="P47" s="1346"/>
      <c r="Q47" s="1353"/>
      <c r="R47" s="1354"/>
      <c r="S47" s="1354"/>
      <c r="T47" s="1354"/>
      <c r="U47" s="1354"/>
      <c r="V47" s="1354"/>
      <c r="W47" s="1354"/>
      <c r="X47" s="1354"/>
      <c r="Y47" s="1354"/>
      <c r="Z47" s="1354"/>
      <c r="AA47" s="1355"/>
      <c r="AB47" s="35"/>
      <c r="AD47" s="298"/>
    </row>
    <row r="48" spans="2:37" s="41" customFormat="1" ht="24" customHeight="1" thickBot="1">
      <c r="B48" s="40"/>
      <c r="C48" s="925" t="s">
        <v>265</v>
      </c>
      <c r="D48" s="926"/>
      <c r="E48" s="926"/>
      <c r="F48" s="926"/>
      <c r="G48" s="927"/>
      <c r="H48" s="7">
        <f>+SUM(H36:H47)</f>
        <v>8.5</v>
      </c>
      <c r="I48" s="8">
        <f>+SUM(I36:I47)</f>
        <v>8.5</v>
      </c>
      <c r="J48" s="306"/>
      <c r="K48" s="1340"/>
      <c r="L48" s="1341"/>
      <c r="M48" s="1341"/>
      <c r="N48" s="1341"/>
      <c r="O48" s="1341"/>
      <c r="P48" s="1342"/>
      <c r="Q48" s="928"/>
      <c r="R48" s="928"/>
      <c r="S48" s="928"/>
      <c r="T48" s="928"/>
      <c r="U48" s="928"/>
      <c r="V48" s="928"/>
      <c r="W48" s="928"/>
      <c r="X48" s="928"/>
      <c r="Y48" s="928"/>
      <c r="Z48" s="928"/>
      <c r="AA48" s="929"/>
      <c r="AB48" s="35"/>
    </row>
    <row r="49" spans="2:33" s="41" customFormat="1" ht="18" customHeight="1">
      <c r="B49" s="40"/>
      <c r="C49" s="1343" t="s">
        <v>578</v>
      </c>
      <c r="D49" s="1343"/>
      <c r="E49" s="1343"/>
      <c r="F49" s="1343"/>
      <c r="G49" s="1343"/>
      <c r="H49" s="1343"/>
      <c r="I49" s="307">
        <v>19.100000000000001</v>
      </c>
      <c r="J49" s="307"/>
      <c r="K49" s="308"/>
      <c r="L49" s="308"/>
      <c r="M49" s="308"/>
      <c r="N49" s="308"/>
      <c r="O49" s="308"/>
      <c r="P49" s="308"/>
      <c r="Q49" s="308"/>
      <c r="R49" s="308"/>
      <c r="S49" s="308"/>
      <c r="T49" s="308"/>
      <c r="U49" s="308"/>
      <c r="V49" s="308"/>
      <c r="W49" s="308"/>
      <c r="X49" s="308"/>
      <c r="Y49" s="308"/>
      <c r="Z49" s="308"/>
      <c r="AA49" s="308"/>
      <c r="AB49" s="35"/>
    </row>
    <row r="50" spans="2:33" s="41" customFormat="1" ht="3.75" customHeight="1">
      <c r="B50" s="40"/>
      <c r="C50" s="121"/>
      <c r="D50" s="121"/>
      <c r="E50" s="121"/>
      <c r="F50" s="121"/>
      <c r="G50" s="121"/>
      <c r="H50" s="123"/>
      <c r="I50" s="123"/>
      <c r="J50" s="122"/>
      <c r="K50" s="121"/>
      <c r="L50" s="121"/>
      <c r="M50" s="121"/>
      <c r="N50" s="121"/>
      <c r="O50" s="121"/>
      <c r="P50" s="121"/>
      <c r="Q50" s="121"/>
      <c r="R50" s="121"/>
      <c r="S50" s="121"/>
      <c r="T50" s="121"/>
      <c r="U50" s="121"/>
      <c r="V50" s="121"/>
      <c r="W50" s="121"/>
      <c r="X50" s="121"/>
      <c r="Y50" s="121"/>
      <c r="Z50" s="121"/>
      <c r="AA50" s="121"/>
      <c r="AB50" s="35"/>
    </row>
    <row r="51" spans="2:33" s="41" customFormat="1" ht="6" customHeight="1" thickBot="1">
      <c r="B51" s="40"/>
      <c r="C51" s="121"/>
      <c r="D51" s="121"/>
      <c r="E51" s="121"/>
      <c r="F51" s="121"/>
      <c r="G51" s="121"/>
      <c r="H51" s="123"/>
      <c r="I51" s="123"/>
      <c r="J51" s="122"/>
      <c r="K51" s="121"/>
      <c r="L51" s="121"/>
      <c r="M51" s="121"/>
      <c r="N51" s="121"/>
      <c r="O51" s="121"/>
      <c r="P51" s="121"/>
      <c r="Q51" s="121"/>
      <c r="R51" s="121"/>
      <c r="S51" s="121"/>
      <c r="T51" s="121"/>
      <c r="U51" s="121"/>
      <c r="V51" s="121"/>
      <c r="W51" s="121"/>
      <c r="X51" s="121"/>
      <c r="Y51" s="121"/>
      <c r="Z51" s="121"/>
      <c r="AA51" s="121"/>
      <c r="AB51" s="35"/>
    </row>
    <row r="52" spans="2:33" s="41" customFormat="1" ht="11.25" customHeight="1">
      <c r="B52" s="40"/>
      <c r="C52" s="930" t="s">
        <v>266</v>
      </c>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2"/>
      <c r="AB52" s="35"/>
    </row>
    <row r="53" spans="2:33" ht="20.25" customHeight="1">
      <c r="B53" s="33"/>
      <c r="C53" s="933"/>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5"/>
      <c r="AB53" s="35"/>
    </row>
    <row r="54" spans="2:33" ht="22.5" customHeight="1">
      <c r="B54" s="33"/>
      <c r="C54" s="939"/>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1"/>
      <c r="AB54" s="35"/>
    </row>
    <row r="55" spans="2:33" ht="87" customHeight="1">
      <c r="B55" s="33"/>
      <c r="C55" s="939"/>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1"/>
      <c r="AB55" s="35"/>
    </row>
    <row r="56" spans="2:33" ht="98.25" customHeight="1" thickBot="1">
      <c r="B56" s="33"/>
      <c r="C56" s="942"/>
      <c r="D56" s="943"/>
      <c r="E56" s="943"/>
      <c r="F56" s="943"/>
      <c r="G56" s="943"/>
      <c r="H56" s="943"/>
      <c r="I56" s="943"/>
      <c r="J56" s="943"/>
      <c r="K56" s="943"/>
      <c r="L56" s="943"/>
      <c r="M56" s="943"/>
      <c r="N56" s="943"/>
      <c r="O56" s="943"/>
      <c r="P56" s="943"/>
      <c r="Q56" s="943"/>
      <c r="R56" s="943"/>
      <c r="S56" s="943"/>
      <c r="T56" s="943"/>
      <c r="U56" s="943"/>
      <c r="V56" s="943"/>
      <c r="W56" s="943"/>
      <c r="X56" s="943"/>
      <c r="Y56" s="943"/>
      <c r="Z56" s="943"/>
      <c r="AA56" s="944"/>
      <c r="AB56" s="35"/>
    </row>
    <row r="57" spans="2:33" ht="8.25" customHeight="1">
      <c r="B57" s="5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52"/>
    </row>
    <row r="58" spans="2:33" ht="6" customHeight="1" thickBot="1">
      <c r="B58" s="5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55"/>
    </row>
    <row r="59" spans="2:33" ht="15.75">
      <c r="B59" s="56"/>
      <c r="C59" s="1014" t="s">
        <v>258</v>
      </c>
      <c r="D59" s="1015"/>
      <c r="E59" s="1015"/>
      <c r="F59" s="1015"/>
      <c r="G59" s="1016"/>
      <c r="H59" s="1014" t="s">
        <v>288</v>
      </c>
      <c r="I59" s="1016"/>
      <c r="J59" s="1014" t="s">
        <v>268</v>
      </c>
      <c r="K59" s="1015"/>
      <c r="L59" s="1015"/>
      <c r="M59" s="1016"/>
      <c r="N59" s="1014" t="s">
        <v>269</v>
      </c>
      <c r="O59" s="1015"/>
      <c r="P59" s="1015"/>
      <c r="Q59" s="1015"/>
      <c r="R59" s="1015"/>
      <c r="S59" s="1015"/>
      <c r="T59" s="1015"/>
      <c r="U59" s="1016"/>
      <c r="V59" s="1008" t="s">
        <v>270</v>
      </c>
      <c r="W59" s="1008"/>
      <c r="X59" s="1008"/>
      <c r="Y59" s="1008"/>
      <c r="Z59" s="1008"/>
      <c r="AA59" s="1009"/>
      <c r="AB59" s="57"/>
    </row>
    <row r="60" spans="2:33" ht="16.5" thickBot="1">
      <c r="B60" s="58"/>
      <c r="C60" s="1017"/>
      <c r="D60" s="1018"/>
      <c r="E60" s="1018"/>
      <c r="F60" s="1018"/>
      <c r="G60" s="1019"/>
      <c r="H60" s="1017"/>
      <c r="I60" s="1019"/>
      <c r="J60" s="1020"/>
      <c r="K60" s="1021"/>
      <c r="L60" s="1021"/>
      <c r="M60" s="1022"/>
      <c r="N60" s="1017"/>
      <c r="O60" s="1018"/>
      <c r="P60" s="1018"/>
      <c r="Q60" s="1018"/>
      <c r="R60" s="1018"/>
      <c r="S60" s="1018"/>
      <c r="T60" s="1018"/>
      <c r="U60" s="1019"/>
      <c r="V60" s="1010"/>
      <c r="W60" s="1010"/>
      <c r="X60" s="1010"/>
      <c r="Y60" s="1010"/>
      <c r="Z60" s="1010"/>
      <c r="AA60" s="1011"/>
      <c r="AB60" s="57"/>
      <c r="AG60" s="309"/>
    </row>
    <row r="61" spans="2:33" ht="14.25" customHeight="1">
      <c r="B61" s="56"/>
      <c r="C61" s="1006" t="s">
        <v>515</v>
      </c>
      <c r="D61" s="1007"/>
      <c r="E61" s="1007"/>
      <c r="F61" s="1007"/>
      <c r="G61" s="1007"/>
      <c r="H61" s="1324" t="s">
        <v>29</v>
      </c>
      <c r="I61" s="1324"/>
      <c r="J61" s="1495">
        <f>+H36</f>
        <v>3.28</v>
      </c>
      <c r="K61" s="1496"/>
      <c r="L61" s="1496"/>
      <c r="M61" s="1497"/>
      <c r="N61" s="1328" t="e">
        <f>+J61*1/H61</f>
        <v>#VALUE!</v>
      </c>
      <c r="O61" s="1329"/>
      <c r="P61" s="1329"/>
      <c r="Q61" s="1329"/>
      <c r="R61" s="1329"/>
      <c r="S61" s="1329"/>
      <c r="T61" s="1329"/>
      <c r="U61" s="1330"/>
      <c r="V61" s="1331" t="s">
        <v>579</v>
      </c>
      <c r="W61" s="1332"/>
      <c r="X61" s="1332"/>
      <c r="Y61" s="1332"/>
      <c r="Z61" s="1332"/>
      <c r="AA61" s="1333"/>
      <c r="AB61" s="59"/>
    </row>
    <row r="62" spans="2:33" ht="14.25" customHeight="1">
      <c r="B62" s="56"/>
      <c r="C62" s="995" t="s">
        <v>530</v>
      </c>
      <c r="D62" s="994"/>
      <c r="E62" s="994"/>
      <c r="F62" s="994"/>
      <c r="G62" s="994"/>
      <c r="H62" s="1308" t="s">
        <v>29</v>
      </c>
      <c r="I62" s="1308"/>
      <c r="J62" s="1309">
        <f>+H37</f>
        <v>3.35</v>
      </c>
      <c r="K62" s="1310"/>
      <c r="L62" s="1310"/>
      <c r="M62" s="1311"/>
      <c r="N62" s="1312" t="e">
        <f>+J62*1/H62</f>
        <v>#VALUE!</v>
      </c>
      <c r="O62" s="1313"/>
      <c r="P62" s="1313"/>
      <c r="Q62" s="1313"/>
      <c r="R62" s="1313"/>
      <c r="S62" s="1313"/>
      <c r="T62" s="1313"/>
      <c r="U62" s="1314"/>
      <c r="V62" s="1334"/>
      <c r="W62" s="1335"/>
      <c r="X62" s="1335"/>
      <c r="Y62" s="1335"/>
      <c r="Z62" s="1335"/>
      <c r="AA62" s="1336"/>
      <c r="AB62" s="59"/>
    </row>
    <row r="63" spans="2:33" ht="14.25" customHeight="1">
      <c r="B63" s="56"/>
      <c r="C63" s="995" t="s">
        <v>518</v>
      </c>
      <c r="D63" s="994"/>
      <c r="E63" s="994"/>
      <c r="F63" s="994"/>
      <c r="G63" s="994"/>
      <c r="H63" s="1308" t="s">
        <v>29</v>
      </c>
      <c r="I63" s="1308"/>
      <c r="J63" s="1309">
        <f>+H38</f>
        <v>1.87</v>
      </c>
      <c r="K63" s="1310"/>
      <c r="L63" s="1310"/>
      <c r="M63" s="1311"/>
      <c r="N63" s="1312" t="e">
        <f>+J63*1/H63</f>
        <v>#VALUE!</v>
      </c>
      <c r="O63" s="1313"/>
      <c r="P63" s="1313"/>
      <c r="Q63" s="1313"/>
      <c r="R63" s="1313"/>
      <c r="S63" s="1313"/>
      <c r="T63" s="1313"/>
      <c r="U63" s="1314"/>
      <c r="V63" s="1334"/>
      <c r="W63" s="1335"/>
      <c r="X63" s="1335"/>
      <c r="Y63" s="1335"/>
      <c r="Z63" s="1335"/>
      <c r="AA63" s="1336"/>
      <c r="AB63" s="59"/>
    </row>
    <row r="64" spans="2:33" ht="14.25" customHeight="1">
      <c r="B64" s="56"/>
      <c r="C64" s="995" t="s">
        <v>531</v>
      </c>
      <c r="D64" s="994"/>
      <c r="E64" s="994"/>
      <c r="F64" s="994"/>
      <c r="G64" s="994"/>
      <c r="H64" s="1308" t="s">
        <v>29</v>
      </c>
      <c r="I64" s="1308"/>
      <c r="J64" s="1308">
        <f>SUM(J61:M63)</f>
        <v>8.5</v>
      </c>
      <c r="K64" s="1308"/>
      <c r="L64" s="1308"/>
      <c r="M64" s="1308"/>
      <c r="N64" s="1312" t="e">
        <f>+J64*1/H64</f>
        <v>#VALUE!</v>
      </c>
      <c r="O64" s="1313"/>
      <c r="P64" s="1313"/>
      <c r="Q64" s="1313"/>
      <c r="R64" s="1313"/>
      <c r="S64" s="1313"/>
      <c r="T64" s="1313"/>
      <c r="U64" s="1314"/>
      <c r="V64" s="1337"/>
      <c r="W64" s="1338"/>
      <c r="X64" s="1338"/>
      <c r="Y64" s="1338"/>
      <c r="Z64" s="1338"/>
      <c r="AA64" s="1339"/>
      <c r="AB64" s="59"/>
    </row>
    <row r="65" spans="2:28" ht="14.25" hidden="1" customHeight="1">
      <c r="B65" s="56"/>
      <c r="C65" s="995" t="s">
        <v>519</v>
      </c>
      <c r="D65" s="994"/>
      <c r="E65" s="994"/>
      <c r="F65" s="994"/>
      <c r="G65" s="994"/>
      <c r="H65" s="1308"/>
      <c r="I65" s="1308"/>
      <c r="J65" s="1309">
        <f>+H39</f>
        <v>0</v>
      </c>
      <c r="K65" s="1310"/>
      <c r="L65" s="1310"/>
      <c r="M65" s="1311"/>
      <c r="N65" s="1312" t="e">
        <f>+J65/H65</f>
        <v>#DIV/0!</v>
      </c>
      <c r="O65" s="1313"/>
      <c r="P65" s="1313"/>
      <c r="Q65" s="1313"/>
      <c r="R65" s="1313"/>
      <c r="S65" s="1313"/>
      <c r="T65" s="1313"/>
      <c r="U65" s="1314"/>
      <c r="V65" s="1315"/>
      <c r="W65" s="1316"/>
      <c r="X65" s="1316"/>
      <c r="Y65" s="1316"/>
      <c r="Z65" s="1316"/>
      <c r="AA65" s="1317"/>
      <c r="AB65" s="59"/>
    </row>
    <row r="66" spans="2:28" ht="14.25" hidden="1" customHeight="1">
      <c r="B66" s="56"/>
      <c r="C66" s="995" t="s">
        <v>520</v>
      </c>
      <c r="D66" s="994"/>
      <c r="E66" s="994"/>
      <c r="F66" s="994"/>
      <c r="G66" s="994"/>
      <c r="H66" s="1308"/>
      <c r="I66" s="1308"/>
      <c r="J66" s="1309">
        <f>+H40</f>
        <v>0</v>
      </c>
      <c r="K66" s="1310"/>
      <c r="L66" s="1310"/>
      <c r="M66" s="1311"/>
      <c r="N66" s="1312" t="e">
        <f>+J66*1/H66</f>
        <v>#DIV/0!</v>
      </c>
      <c r="O66" s="1313"/>
      <c r="P66" s="1313"/>
      <c r="Q66" s="1313"/>
      <c r="R66" s="1313"/>
      <c r="S66" s="1313"/>
      <c r="T66" s="1313"/>
      <c r="U66" s="1314"/>
      <c r="V66" s="1318"/>
      <c r="W66" s="1319"/>
      <c r="X66" s="1319"/>
      <c r="Y66" s="1319"/>
      <c r="Z66" s="1319"/>
      <c r="AA66" s="1320"/>
      <c r="AB66" s="59"/>
    </row>
    <row r="67" spans="2:28" ht="14.25" hidden="1" customHeight="1">
      <c r="B67" s="56"/>
      <c r="C67" s="995" t="s">
        <v>521</v>
      </c>
      <c r="D67" s="994"/>
      <c r="E67" s="994"/>
      <c r="F67" s="994"/>
      <c r="G67" s="994"/>
      <c r="H67" s="1308"/>
      <c r="I67" s="1308"/>
      <c r="J67" s="1309">
        <f>+H41</f>
        <v>0</v>
      </c>
      <c r="K67" s="1310"/>
      <c r="L67" s="1310"/>
      <c r="M67" s="1311"/>
      <c r="N67" s="1312" t="e">
        <f>+J67*1/H67</f>
        <v>#DIV/0!</v>
      </c>
      <c r="O67" s="1313"/>
      <c r="P67" s="1313"/>
      <c r="Q67" s="1313"/>
      <c r="R67" s="1313"/>
      <c r="S67" s="1313"/>
      <c r="T67" s="1313"/>
      <c r="U67" s="1314"/>
      <c r="V67" s="1318"/>
      <c r="W67" s="1319"/>
      <c r="X67" s="1319"/>
      <c r="Y67" s="1319"/>
      <c r="Z67" s="1319"/>
      <c r="AA67" s="1320"/>
      <c r="AB67" s="59"/>
    </row>
    <row r="68" spans="2:28" ht="14.25" hidden="1" customHeight="1">
      <c r="B68" s="56"/>
      <c r="C68" s="995" t="s">
        <v>532</v>
      </c>
      <c r="D68" s="994"/>
      <c r="E68" s="994"/>
      <c r="F68" s="994"/>
      <c r="G68" s="994"/>
      <c r="H68" s="1308"/>
      <c r="I68" s="1308"/>
      <c r="J68" s="1309">
        <f>+SUM(J65:M67)</f>
        <v>0</v>
      </c>
      <c r="K68" s="1310"/>
      <c r="L68" s="1310"/>
      <c r="M68" s="1311"/>
      <c r="N68" s="1312" t="e">
        <f>+J68*1/H68</f>
        <v>#DIV/0!</v>
      </c>
      <c r="O68" s="1313"/>
      <c r="P68" s="1313"/>
      <c r="Q68" s="1313"/>
      <c r="R68" s="1313"/>
      <c r="S68" s="1313"/>
      <c r="T68" s="1313"/>
      <c r="U68" s="1314"/>
      <c r="V68" s="1321"/>
      <c r="W68" s="1322"/>
      <c r="X68" s="1322"/>
      <c r="Y68" s="1322"/>
      <c r="Z68" s="1322"/>
      <c r="AA68" s="1323"/>
      <c r="AB68" s="59"/>
    </row>
    <row r="69" spans="2:28" ht="14.25" hidden="1" customHeight="1">
      <c r="B69" s="56"/>
      <c r="C69" s="995" t="s">
        <v>522</v>
      </c>
      <c r="D69" s="994"/>
      <c r="E69" s="994"/>
      <c r="F69" s="994"/>
      <c r="G69" s="994"/>
      <c r="H69" s="1308"/>
      <c r="I69" s="1308"/>
      <c r="J69" s="1309">
        <f>+H42</f>
        <v>0</v>
      </c>
      <c r="K69" s="1310"/>
      <c r="L69" s="1310"/>
      <c r="M69" s="1311"/>
      <c r="N69" s="1312" t="e">
        <f>+J69*1/H69</f>
        <v>#DIV/0!</v>
      </c>
      <c r="O69" s="1313"/>
      <c r="P69" s="1313"/>
      <c r="Q69" s="1313"/>
      <c r="R69" s="1313"/>
      <c r="S69" s="1313"/>
      <c r="T69" s="1313"/>
      <c r="U69" s="1314"/>
      <c r="V69" s="1315"/>
      <c r="W69" s="1316"/>
      <c r="X69" s="1316"/>
      <c r="Y69" s="1316"/>
      <c r="Z69" s="1316"/>
      <c r="AA69" s="1317"/>
      <c r="AB69" s="59"/>
    </row>
    <row r="70" spans="2:28" ht="14.25" hidden="1" customHeight="1">
      <c r="B70" s="56"/>
      <c r="C70" s="995" t="s">
        <v>523</v>
      </c>
      <c r="D70" s="994"/>
      <c r="E70" s="994"/>
      <c r="F70" s="994"/>
      <c r="G70" s="994"/>
      <c r="H70" s="1308"/>
      <c r="I70" s="1308"/>
      <c r="J70" s="1309">
        <f>+H43</f>
        <v>0</v>
      </c>
      <c r="K70" s="1310"/>
      <c r="L70" s="1310"/>
      <c r="M70" s="1311"/>
      <c r="N70" s="1312" t="e">
        <f>+J70*1/H70</f>
        <v>#DIV/0!</v>
      </c>
      <c r="O70" s="1313"/>
      <c r="P70" s="1313"/>
      <c r="Q70" s="1313"/>
      <c r="R70" s="1313"/>
      <c r="S70" s="1313"/>
      <c r="T70" s="1313"/>
      <c r="U70" s="1314"/>
      <c r="V70" s="1318"/>
      <c r="W70" s="1319"/>
      <c r="X70" s="1319"/>
      <c r="Y70" s="1319"/>
      <c r="Z70" s="1319"/>
      <c r="AA70" s="1320"/>
      <c r="AB70" s="59"/>
    </row>
    <row r="71" spans="2:28" ht="14.25" hidden="1" customHeight="1">
      <c r="B71" s="56"/>
      <c r="C71" s="995" t="s">
        <v>524</v>
      </c>
      <c r="D71" s="994"/>
      <c r="E71" s="994"/>
      <c r="F71" s="994"/>
      <c r="G71" s="994"/>
      <c r="H71" s="1308"/>
      <c r="I71" s="1308"/>
      <c r="J71" s="1309">
        <f>+H44</f>
        <v>0</v>
      </c>
      <c r="K71" s="1310"/>
      <c r="L71" s="1310"/>
      <c r="M71" s="1311"/>
      <c r="N71" s="1312" t="e">
        <f>+J71*1/H71</f>
        <v>#DIV/0!</v>
      </c>
      <c r="O71" s="1313"/>
      <c r="P71" s="1313"/>
      <c r="Q71" s="1313"/>
      <c r="R71" s="1313"/>
      <c r="S71" s="1313"/>
      <c r="T71" s="1313"/>
      <c r="U71" s="1314"/>
      <c r="V71" s="1318"/>
      <c r="W71" s="1319"/>
      <c r="X71" s="1319"/>
      <c r="Y71" s="1319"/>
      <c r="Z71" s="1319"/>
      <c r="AA71" s="1320"/>
      <c r="AB71" s="59"/>
    </row>
    <row r="72" spans="2:28" ht="14.25" hidden="1" customHeight="1">
      <c r="B72" s="60"/>
      <c r="C72" s="995" t="s">
        <v>533</v>
      </c>
      <c r="D72" s="994"/>
      <c r="E72" s="994"/>
      <c r="F72" s="994"/>
      <c r="G72" s="994"/>
      <c r="H72" s="1308"/>
      <c r="I72" s="1308"/>
      <c r="J72" s="1309">
        <f>+SUM(J69:M71)</f>
        <v>0</v>
      </c>
      <c r="K72" s="1310"/>
      <c r="L72" s="1310"/>
      <c r="M72" s="1311"/>
      <c r="N72" s="1312" t="e">
        <f>+J72*1/H72</f>
        <v>#DIV/0!</v>
      </c>
      <c r="O72" s="1313"/>
      <c r="P72" s="1313"/>
      <c r="Q72" s="1313"/>
      <c r="R72" s="1313"/>
      <c r="S72" s="1313"/>
      <c r="T72" s="1313"/>
      <c r="U72" s="1314"/>
      <c r="V72" s="1321"/>
      <c r="W72" s="1322"/>
      <c r="X72" s="1322"/>
      <c r="Y72" s="1322"/>
      <c r="Z72" s="1322"/>
      <c r="AA72" s="1323"/>
      <c r="AB72" s="62"/>
    </row>
    <row r="73" spans="2:28" ht="14.25" hidden="1" customHeight="1">
      <c r="B73" s="56"/>
      <c r="C73" s="995" t="s">
        <v>525</v>
      </c>
      <c r="D73" s="994"/>
      <c r="E73" s="994"/>
      <c r="F73" s="994"/>
      <c r="G73" s="994"/>
      <c r="H73" s="1308"/>
      <c r="I73" s="1308"/>
      <c r="J73" s="1309">
        <f>+H45</f>
        <v>0</v>
      </c>
      <c r="K73" s="1310"/>
      <c r="L73" s="1310"/>
      <c r="M73" s="1311"/>
      <c r="N73" s="1312" t="e">
        <f>+J73*1/H73</f>
        <v>#DIV/0!</v>
      </c>
      <c r="O73" s="1313"/>
      <c r="P73" s="1313"/>
      <c r="Q73" s="1313"/>
      <c r="R73" s="1313"/>
      <c r="S73" s="1313"/>
      <c r="T73" s="1313"/>
      <c r="U73" s="1314"/>
      <c r="V73" s="1315"/>
      <c r="W73" s="1316"/>
      <c r="X73" s="1316"/>
      <c r="Y73" s="1316"/>
      <c r="Z73" s="1316"/>
      <c r="AA73" s="1317"/>
      <c r="AB73" s="59"/>
    </row>
    <row r="74" spans="2:28" ht="14.25" hidden="1" customHeight="1">
      <c r="B74" s="56"/>
      <c r="C74" s="995" t="s">
        <v>526</v>
      </c>
      <c r="D74" s="994"/>
      <c r="E74" s="994"/>
      <c r="F74" s="994"/>
      <c r="G74" s="994"/>
      <c r="H74" s="1308"/>
      <c r="I74" s="1308"/>
      <c r="J74" s="1309">
        <f>+H46</f>
        <v>0</v>
      </c>
      <c r="K74" s="1310"/>
      <c r="L74" s="1310"/>
      <c r="M74" s="1311"/>
      <c r="N74" s="1312" t="e">
        <f>+J74*1/H74</f>
        <v>#DIV/0!</v>
      </c>
      <c r="O74" s="1313"/>
      <c r="P74" s="1313"/>
      <c r="Q74" s="1313"/>
      <c r="R74" s="1313"/>
      <c r="S74" s="1313"/>
      <c r="T74" s="1313"/>
      <c r="U74" s="1314"/>
      <c r="V74" s="1318"/>
      <c r="W74" s="1319"/>
      <c r="X74" s="1319"/>
      <c r="Y74" s="1319"/>
      <c r="Z74" s="1319"/>
      <c r="AA74" s="1320"/>
      <c r="AB74" s="59"/>
    </row>
    <row r="75" spans="2:28" ht="14.25" hidden="1" customHeight="1">
      <c r="B75" s="56"/>
      <c r="C75" s="995" t="s">
        <v>527</v>
      </c>
      <c r="D75" s="994"/>
      <c r="E75" s="994"/>
      <c r="F75" s="994"/>
      <c r="G75" s="994"/>
      <c r="H75" s="1308"/>
      <c r="I75" s="1308"/>
      <c r="J75" s="1309">
        <f>+H47</f>
        <v>0</v>
      </c>
      <c r="K75" s="1310"/>
      <c r="L75" s="1310"/>
      <c r="M75" s="1311"/>
      <c r="N75" s="1312" t="e">
        <f>+J75*1/H75</f>
        <v>#DIV/0!</v>
      </c>
      <c r="O75" s="1313"/>
      <c r="P75" s="1313"/>
      <c r="Q75" s="1313"/>
      <c r="R75" s="1313"/>
      <c r="S75" s="1313"/>
      <c r="T75" s="1313"/>
      <c r="U75" s="1314"/>
      <c r="V75" s="1318"/>
      <c r="W75" s="1319"/>
      <c r="X75" s="1319"/>
      <c r="Y75" s="1319"/>
      <c r="Z75" s="1319"/>
      <c r="AA75" s="1320"/>
      <c r="AB75" s="59"/>
    </row>
    <row r="76" spans="2:28" ht="14.25" hidden="1" customHeight="1">
      <c r="B76" s="60"/>
      <c r="C76" s="995" t="s">
        <v>534</v>
      </c>
      <c r="D76" s="994"/>
      <c r="E76" s="994"/>
      <c r="F76" s="994"/>
      <c r="G76" s="994"/>
      <c r="H76" s="1308"/>
      <c r="I76" s="1308"/>
      <c r="J76" s="1309">
        <f>+SUM(J73:M75)</f>
        <v>0</v>
      </c>
      <c r="K76" s="1310"/>
      <c r="L76" s="1310"/>
      <c r="M76" s="1311"/>
      <c r="N76" s="1312" t="e">
        <f>+J76*1/H76</f>
        <v>#DIV/0!</v>
      </c>
      <c r="O76" s="1313"/>
      <c r="P76" s="1313"/>
      <c r="Q76" s="1313"/>
      <c r="R76" s="1313"/>
      <c r="S76" s="1313"/>
      <c r="T76" s="1313"/>
      <c r="U76" s="1314"/>
      <c r="V76" s="1321"/>
      <c r="W76" s="1322"/>
      <c r="X76" s="1322"/>
      <c r="Y76" s="1322"/>
      <c r="Z76" s="1322"/>
      <c r="AA76" s="1323"/>
      <c r="AB76" s="62"/>
    </row>
    <row r="111" ht="6" customHeight="1"/>
  </sheetData>
  <mergeCells count="168">
    <mergeCell ref="V73:AA76"/>
    <mergeCell ref="C74:G74"/>
    <mergeCell ref="H74:I74"/>
    <mergeCell ref="J74:M74"/>
    <mergeCell ref="N74:U74"/>
    <mergeCell ref="C75:G75"/>
    <mergeCell ref="H75:I75"/>
    <mergeCell ref="J75:M75"/>
    <mergeCell ref="N75:U75"/>
    <mergeCell ref="C76:G76"/>
    <mergeCell ref="H76:I76"/>
    <mergeCell ref="J76:M76"/>
    <mergeCell ref="N76:U76"/>
    <mergeCell ref="C73:G73"/>
    <mergeCell ref="H73:I73"/>
    <mergeCell ref="J73:M73"/>
    <mergeCell ref="N73:U73"/>
    <mergeCell ref="N71:U71"/>
    <mergeCell ref="C71:G71"/>
    <mergeCell ref="H71:I71"/>
    <mergeCell ref="J71:M71"/>
    <mergeCell ref="C39:G39"/>
    <mergeCell ref="C40:G40"/>
    <mergeCell ref="C41:G41"/>
    <mergeCell ref="C63:G63"/>
    <mergeCell ref="H63:I63"/>
    <mergeCell ref="J63:M63"/>
    <mergeCell ref="H68:I68"/>
    <mergeCell ref="J68:M68"/>
    <mergeCell ref="N68:U68"/>
    <mergeCell ref="K45:P45"/>
    <mergeCell ref="C54:AA56"/>
    <mergeCell ref="C59:G60"/>
    <mergeCell ref="H59:I60"/>
    <mergeCell ref="J59:M60"/>
    <mergeCell ref="N63:U63"/>
    <mergeCell ref="V59:AA60"/>
    <mergeCell ref="H66:I66"/>
    <mergeCell ref="J66:M66"/>
    <mergeCell ref="N66:U66"/>
    <mergeCell ref="H67:I67"/>
    <mergeCell ref="N70:U70"/>
    <mergeCell ref="C65:G65"/>
    <mergeCell ref="K36:P36"/>
    <mergeCell ref="C61:G61"/>
    <mergeCell ref="H61:I61"/>
    <mergeCell ref="J61:M61"/>
    <mergeCell ref="C70:G70"/>
    <mergeCell ref="H70:I70"/>
    <mergeCell ref="J70:M70"/>
    <mergeCell ref="C64:G64"/>
    <mergeCell ref="C36:G36"/>
    <mergeCell ref="C37:G37"/>
    <mergeCell ref="C38:G38"/>
    <mergeCell ref="K40:P40"/>
    <mergeCell ref="K41:P41"/>
    <mergeCell ref="C62:G62"/>
    <mergeCell ref="H62:I62"/>
    <mergeCell ref="J62:M62"/>
    <mergeCell ref="N62:U62"/>
    <mergeCell ref="N61:U61"/>
    <mergeCell ref="J67:M67"/>
    <mergeCell ref="N67:U67"/>
    <mergeCell ref="K37:P37"/>
    <mergeCell ref="K38:P38"/>
    <mergeCell ref="H64:I64"/>
    <mergeCell ref="J64:M64"/>
    <mergeCell ref="N64:U64"/>
    <mergeCell ref="C69:G69"/>
    <mergeCell ref="N59:U60"/>
    <mergeCell ref="V61:AA64"/>
    <mergeCell ref="C66:G66"/>
    <mergeCell ref="C67:G67"/>
    <mergeCell ref="C68:G68"/>
    <mergeCell ref="H69:I69"/>
    <mergeCell ref="J69:M69"/>
    <mergeCell ref="N69:U69"/>
    <mergeCell ref="H65:I65"/>
    <mergeCell ref="J65:M65"/>
    <mergeCell ref="N65:U65"/>
    <mergeCell ref="C48:G48"/>
    <mergeCell ref="C52:AA53"/>
    <mergeCell ref="K48:P48"/>
    <mergeCell ref="Q48:AA48"/>
    <mergeCell ref="C49:H49"/>
    <mergeCell ref="C45:G45"/>
    <mergeCell ref="C46:G46"/>
    <mergeCell ref="C47:G47"/>
    <mergeCell ref="Q45:AA47"/>
    <mergeCell ref="K46:P46"/>
    <mergeCell ref="B2:G4"/>
    <mergeCell ref="H2:AB2"/>
    <mergeCell ref="H3:O3"/>
    <mergeCell ref="P3:AB3"/>
    <mergeCell ref="H4:AB4"/>
    <mergeCell ref="C7:H8"/>
    <mergeCell ref="I7:AA8"/>
    <mergeCell ref="V10:AA10"/>
    <mergeCell ref="K35:P35"/>
    <mergeCell ref="Q23:AA23"/>
    <mergeCell ref="C20:H21"/>
    <mergeCell ref="I20:L21"/>
    <mergeCell ref="M20:S20"/>
    <mergeCell ref="T20:AA20"/>
    <mergeCell ref="M21:S21"/>
    <mergeCell ref="T21:AA21"/>
    <mergeCell ref="C23:I23"/>
    <mergeCell ref="C24:I24"/>
    <mergeCell ref="U32:W32"/>
    <mergeCell ref="X32:Y32"/>
    <mergeCell ref="Z32:AA32"/>
    <mergeCell ref="Q35:AA35"/>
    <mergeCell ref="X28:Z28"/>
    <mergeCell ref="T28:V28"/>
    <mergeCell ref="V11:AA11"/>
    <mergeCell ref="R10:U10"/>
    <mergeCell ref="I10:Q11"/>
    <mergeCell ref="R11:U11"/>
    <mergeCell ref="C10:H11"/>
    <mergeCell ref="C13:H14"/>
    <mergeCell ref="I13:S14"/>
    <mergeCell ref="T13:AA13"/>
    <mergeCell ref="T14:AA14"/>
    <mergeCell ref="C16:H16"/>
    <mergeCell ref="I16:AA16"/>
    <mergeCell ref="C18:H18"/>
    <mergeCell ref="I18:AA18"/>
    <mergeCell ref="C72:G72"/>
    <mergeCell ref="H72:I72"/>
    <mergeCell ref="J72:M72"/>
    <mergeCell ref="N72:U72"/>
    <mergeCell ref="V69:AA72"/>
    <mergeCell ref="V65:AA68"/>
    <mergeCell ref="J24:P24"/>
    <mergeCell ref="Q24:AA24"/>
    <mergeCell ref="O28:R28"/>
    <mergeCell ref="K30:R30"/>
    <mergeCell ref="S30:W30"/>
    <mergeCell ref="X30:AA30"/>
    <mergeCell ref="K28:N28"/>
    <mergeCell ref="C34:AA34"/>
    <mergeCell ref="C35:G35"/>
    <mergeCell ref="C26:H26"/>
    <mergeCell ref="I26:AA26"/>
    <mergeCell ref="C28:H28"/>
    <mergeCell ref="I28:J28"/>
    <mergeCell ref="K32:N32"/>
    <mergeCell ref="C30:J32"/>
    <mergeCell ref="K47:P47"/>
    <mergeCell ref="J23:P23"/>
    <mergeCell ref="Q36:AA38"/>
    <mergeCell ref="K31:N31"/>
    <mergeCell ref="O31:R31"/>
    <mergeCell ref="S31:T31"/>
    <mergeCell ref="U31:W31"/>
    <mergeCell ref="X31:Y31"/>
    <mergeCell ref="Z31:AA31"/>
    <mergeCell ref="O32:R32"/>
    <mergeCell ref="S32:T32"/>
    <mergeCell ref="C44:G44"/>
    <mergeCell ref="K42:P42"/>
    <mergeCell ref="K43:P43"/>
    <mergeCell ref="K44:P44"/>
    <mergeCell ref="Q42:AA44"/>
    <mergeCell ref="C42:G42"/>
    <mergeCell ref="C43:G43"/>
    <mergeCell ref="K39:P39"/>
    <mergeCell ref="Q39:AA41"/>
  </mergeCells>
  <pageMargins left="0.70866141732283472" right="0.70866141732283472" top="0.74803149606299213" bottom="1.1098214285714285" header="0.31496062992125984" footer="0.31496062992125984"/>
  <pageSetup paperSize="9" scale="48" fitToHeight="0" orientation="portrait" r:id="rId1"/>
  <headerFooter>
    <oddFooter>&amp;LCalle 26 No.57-41 Torre 8, Piso 8 CEMSA – C.P. 111321
PBX: 3779555 – Información: Línea 195
www.umv.gov.co&amp;CDESI-FM-007
&amp;P de &amp;N</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AK111"/>
  <sheetViews>
    <sheetView view="pageBreakPreview" topLeftCell="A38" zoomScaleNormal="100" zoomScaleSheetLayoutView="100" zoomScalePageLayoutView="70" workbookViewId="0">
      <selection activeCell="Q36" sqref="Q36:AA3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4.5703125" style="20" customWidth="1"/>
    <col min="10" max="10" width="16.570312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8.85546875" style="20" customWidth="1"/>
    <col min="28" max="28" width="2" style="20" customWidth="1"/>
    <col min="29" max="29" width="9" style="20" customWidth="1"/>
    <col min="30" max="30" width="15" style="20" bestFit="1" customWidth="1"/>
    <col min="31" max="32" width="3.7109375" style="20"/>
    <col min="33" max="33" width="10.28515625" style="20" bestFit="1" customWidth="1"/>
    <col min="34" max="34" width="8.42578125" style="20" bestFit="1" customWidth="1"/>
    <col min="35"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7.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73</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7.5"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705" t="s">
        <v>89</v>
      </c>
      <c r="J10" s="1477"/>
      <c r="K10" s="1477"/>
      <c r="L10" s="1477"/>
      <c r="M10" s="1477"/>
      <c r="N10" s="1477"/>
      <c r="O10" s="1477"/>
      <c r="P10" s="1477"/>
      <c r="Q10" s="1478"/>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1479"/>
      <c r="J11" s="1480"/>
      <c r="K11" s="1480"/>
      <c r="L11" s="1480"/>
      <c r="M11" s="1480"/>
      <c r="N11" s="1480"/>
      <c r="O11" s="1480"/>
      <c r="P11" s="1480"/>
      <c r="Q11" s="1481"/>
      <c r="R11" s="627" t="s">
        <v>90</v>
      </c>
      <c r="S11" s="687"/>
      <c r="T11" s="687"/>
      <c r="U11" s="688"/>
      <c r="V11" s="608">
        <v>1</v>
      </c>
      <c r="W11" s="676"/>
      <c r="X11" s="676"/>
      <c r="Y11" s="676"/>
      <c r="Z11" s="676"/>
      <c r="AA11" s="677"/>
      <c r="AB11" s="29"/>
    </row>
    <row r="12" spans="2:28" ht="6"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482" t="s">
        <v>580</v>
      </c>
      <c r="J13" s="1483"/>
      <c r="K13" s="1483"/>
      <c r="L13" s="1483"/>
      <c r="M13" s="1483"/>
      <c r="N13" s="1483"/>
      <c r="O13" s="1483"/>
      <c r="P13" s="1483"/>
      <c r="Q13" s="1483"/>
      <c r="R13" s="1483"/>
      <c r="S13" s="1484"/>
      <c r="T13" s="655" t="s">
        <v>231</v>
      </c>
      <c r="U13" s="656"/>
      <c r="V13" s="656"/>
      <c r="W13" s="656"/>
      <c r="X13" s="656"/>
      <c r="Y13" s="656"/>
      <c r="Z13" s="656"/>
      <c r="AA13" s="657"/>
      <c r="AB13" s="35"/>
    </row>
    <row r="14" spans="2:28" ht="36" customHeight="1" thickBot="1">
      <c r="B14" s="33"/>
      <c r="C14" s="658"/>
      <c r="D14" s="659"/>
      <c r="E14" s="659"/>
      <c r="F14" s="659"/>
      <c r="G14" s="659"/>
      <c r="H14" s="660"/>
      <c r="I14" s="1485"/>
      <c r="J14" s="1486"/>
      <c r="K14" s="1486"/>
      <c r="L14" s="1486"/>
      <c r="M14" s="1486"/>
      <c r="N14" s="1486"/>
      <c r="O14" s="1486"/>
      <c r="P14" s="1486"/>
      <c r="Q14" s="1486"/>
      <c r="R14" s="1486"/>
      <c r="S14" s="1487"/>
      <c r="T14" s="667" t="s">
        <v>274</v>
      </c>
      <c r="U14" s="668"/>
      <c r="V14" s="668"/>
      <c r="W14" s="668"/>
      <c r="X14" s="668"/>
      <c r="Y14" s="668"/>
      <c r="Z14" s="668"/>
      <c r="AA14" s="669"/>
      <c r="AB14" s="35"/>
    </row>
    <row r="15" spans="2:28" ht="6.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955" t="s">
        <v>581</v>
      </c>
      <c r="J16" s="1430"/>
      <c r="K16" s="1430"/>
      <c r="L16" s="1430"/>
      <c r="M16" s="1430"/>
      <c r="N16" s="1430"/>
      <c r="O16" s="1430"/>
      <c r="P16" s="1430"/>
      <c r="Q16" s="1430"/>
      <c r="R16" s="1430"/>
      <c r="S16" s="1430"/>
      <c r="T16" s="1430"/>
      <c r="U16" s="1430"/>
      <c r="V16" s="1430"/>
      <c r="W16" s="1430"/>
      <c r="X16" s="1430"/>
      <c r="Y16" s="1430"/>
      <c r="Z16" s="1430"/>
      <c r="AA16" s="1431"/>
      <c r="AB16" s="35"/>
    </row>
    <row r="17" spans="2:28" ht="7.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276</v>
      </c>
      <c r="D18" s="622"/>
      <c r="E18" s="622"/>
      <c r="F18" s="622"/>
      <c r="G18" s="622"/>
      <c r="H18" s="623"/>
      <c r="I18" s="955" t="s">
        <v>582</v>
      </c>
      <c r="J18" s="1430"/>
      <c r="K18" s="1430"/>
      <c r="L18" s="1430"/>
      <c r="M18" s="1430"/>
      <c r="N18" s="1430"/>
      <c r="O18" s="1430"/>
      <c r="P18" s="1430"/>
      <c r="Q18" s="1430"/>
      <c r="R18" s="1430"/>
      <c r="S18" s="1430"/>
      <c r="T18" s="1430"/>
      <c r="U18" s="1430"/>
      <c r="V18" s="1430"/>
      <c r="W18" s="1430"/>
      <c r="X18" s="1430"/>
      <c r="Y18" s="1430"/>
      <c r="Z18" s="1430"/>
      <c r="AA18" s="1431"/>
      <c r="AB18" s="35"/>
    </row>
    <row r="19" spans="2:28" ht="9"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506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76</v>
      </c>
      <c r="N21" s="606"/>
      <c r="O21" s="606"/>
      <c r="P21" s="606"/>
      <c r="Q21" s="606"/>
      <c r="R21" s="606"/>
      <c r="S21" s="607"/>
      <c r="T21" s="608" t="s">
        <v>339</v>
      </c>
      <c r="U21" s="606"/>
      <c r="V21" s="606"/>
      <c r="W21" s="606"/>
      <c r="X21" s="606"/>
      <c r="Y21" s="606"/>
      <c r="Z21" s="606"/>
      <c r="AA21" s="607"/>
      <c r="AB21" s="35"/>
    </row>
    <row r="22" spans="2:28" ht="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0.75" customHeight="1" thickBot="1">
      <c r="B24" s="33"/>
      <c r="C24" s="1488" t="s">
        <v>507</v>
      </c>
      <c r="D24" s="1489"/>
      <c r="E24" s="1489"/>
      <c r="F24" s="1489"/>
      <c r="G24" s="1489"/>
      <c r="H24" s="1489"/>
      <c r="I24" s="1490"/>
      <c r="J24" s="595" t="s">
        <v>508</v>
      </c>
      <c r="K24" s="596"/>
      <c r="L24" s="596"/>
      <c r="M24" s="596"/>
      <c r="N24" s="596"/>
      <c r="O24" s="596"/>
      <c r="P24" s="597"/>
      <c r="Q24" s="598" t="s">
        <v>509</v>
      </c>
      <c r="R24" s="599"/>
      <c r="S24" s="599"/>
      <c r="T24" s="599"/>
      <c r="U24" s="599"/>
      <c r="V24" s="599"/>
      <c r="W24" s="599"/>
      <c r="X24" s="599"/>
      <c r="Y24" s="599"/>
      <c r="Z24" s="599"/>
      <c r="AA24" s="600"/>
      <c r="AB24" s="35"/>
    </row>
    <row r="25" spans="2:28" ht="9"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7" customHeight="1" thickBot="1">
      <c r="B26" s="33"/>
      <c r="C26" s="621" t="s">
        <v>249</v>
      </c>
      <c r="D26" s="622"/>
      <c r="E26" s="622"/>
      <c r="F26" s="622"/>
      <c r="G26" s="622"/>
      <c r="H26" s="623"/>
      <c r="I26" s="955" t="s">
        <v>91</v>
      </c>
      <c r="J26" s="1430"/>
      <c r="K26" s="1430"/>
      <c r="L26" s="1430"/>
      <c r="M26" s="1430"/>
      <c r="N26" s="1430"/>
      <c r="O26" s="1430"/>
      <c r="P26" s="1430"/>
      <c r="Q26" s="1430"/>
      <c r="R26" s="1430"/>
      <c r="S26" s="1430"/>
      <c r="T26" s="1430"/>
      <c r="U26" s="1430"/>
      <c r="V26" s="1430"/>
      <c r="W26" s="1430"/>
      <c r="X26" s="1430"/>
      <c r="Y26" s="1430"/>
      <c r="Z26" s="1430"/>
      <c r="AA26" s="1431"/>
      <c r="AB26" s="35"/>
    </row>
    <row r="27" spans="2:28" ht="7.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34.5" customHeight="1" thickBot="1">
      <c r="B28" s="33"/>
      <c r="C28" s="621" t="s">
        <v>250</v>
      </c>
      <c r="D28" s="622"/>
      <c r="E28" s="622"/>
      <c r="F28" s="622"/>
      <c r="G28" s="622"/>
      <c r="H28" s="623"/>
      <c r="I28" s="1491" t="s">
        <v>574</v>
      </c>
      <c r="J28" s="955"/>
      <c r="K28" s="609" t="s">
        <v>251</v>
      </c>
      <c r="L28" s="610"/>
      <c r="M28" s="610"/>
      <c r="N28" s="611"/>
      <c r="O28" s="630" t="s">
        <v>252</v>
      </c>
      <c r="P28" s="628"/>
      <c r="Q28" s="628"/>
      <c r="R28" s="629"/>
      <c r="S28" s="39"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6.5" customHeight="1" thickBot="1">
      <c r="B32" s="33"/>
      <c r="C32" s="586"/>
      <c r="D32" s="587"/>
      <c r="E32" s="587"/>
      <c r="F32" s="587"/>
      <c r="G32" s="587"/>
      <c r="H32" s="587"/>
      <c r="I32" s="587"/>
      <c r="J32" s="588"/>
      <c r="K32" s="601">
        <v>0</v>
      </c>
      <c r="L32" s="602"/>
      <c r="M32" s="602"/>
      <c r="N32" s="602"/>
      <c r="O32" s="602">
        <v>84</v>
      </c>
      <c r="P32" s="602"/>
      <c r="Q32" s="602"/>
      <c r="R32" s="602"/>
      <c r="S32" s="602">
        <v>85</v>
      </c>
      <c r="T32" s="602"/>
      <c r="U32" s="602">
        <v>95</v>
      </c>
      <c r="V32" s="602"/>
      <c r="W32" s="602"/>
      <c r="X32" s="602">
        <v>96</v>
      </c>
      <c r="Y32" s="602"/>
      <c r="Z32" s="602">
        <v>100</v>
      </c>
      <c r="AA32" s="604"/>
      <c r="AB32" s="35"/>
    </row>
    <row r="33" spans="2:37" ht="12"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37"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37" s="41" customFormat="1" ht="58.5" customHeight="1" thickBot="1">
      <c r="B35" s="40"/>
      <c r="C35" s="1368" t="s">
        <v>258</v>
      </c>
      <c r="D35" s="1369"/>
      <c r="E35" s="1369"/>
      <c r="F35" s="1369"/>
      <c r="G35" s="1370"/>
      <c r="H35" s="295" t="s">
        <v>583</v>
      </c>
      <c r="I35" s="295" t="s">
        <v>584</v>
      </c>
      <c r="J35" s="295" t="s">
        <v>513</v>
      </c>
      <c r="K35" s="1028" t="s">
        <v>514</v>
      </c>
      <c r="L35" s="1029"/>
      <c r="M35" s="1029"/>
      <c r="N35" s="1029"/>
      <c r="O35" s="1029"/>
      <c r="P35" s="1030"/>
      <c r="Q35" s="1029" t="s">
        <v>262</v>
      </c>
      <c r="R35" s="1029"/>
      <c r="S35" s="1029"/>
      <c r="T35" s="1029"/>
      <c r="U35" s="1029"/>
      <c r="V35" s="1029"/>
      <c r="W35" s="1029"/>
      <c r="X35" s="1029"/>
      <c r="Y35" s="1029"/>
      <c r="Z35" s="1029"/>
      <c r="AA35" s="1030"/>
      <c r="AB35" s="35"/>
    </row>
    <row r="36" spans="2:37" s="41" customFormat="1" ht="63.75" customHeight="1">
      <c r="B36" s="40"/>
      <c r="C36" s="712" t="s">
        <v>515</v>
      </c>
      <c r="D36" s="2266"/>
      <c r="E36" s="2266"/>
      <c r="F36" s="2266"/>
      <c r="G36" s="2267"/>
      <c r="H36" s="296">
        <v>2515.23</v>
      </c>
      <c r="I36" s="327">
        <v>2500</v>
      </c>
      <c r="J36" s="129">
        <f>+H36/I36</f>
        <v>1.006092</v>
      </c>
      <c r="K36" s="1344">
        <f>+H36/I49</f>
        <v>5.5893999999999999E-2</v>
      </c>
      <c r="L36" s="1345"/>
      <c r="M36" s="1345"/>
      <c r="N36" s="1345"/>
      <c r="O36" s="1345"/>
      <c r="P36" s="1346"/>
      <c r="Q36" s="1371" t="s">
        <v>585</v>
      </c>
      <c r="R36" s="1372"/>
      <c r="S36" s="1372"/>
      <c r="T36" s="1372"/>
      <c r="U36" s="1372"/>
      <c r="V36" s="1372"/>
      <c r="W36" s="1372"/>
      <c r="X36" s="1372"/>
      <c r="Y36" s="1372"/>
      <c r="Z36" s="1372"/>
      <c r="AA36" s="1373"/>
      <c r="AB36" s="35"/>
      <c r="AD36" s="298"/>
    </row>
    <row r="37" spans="2:37" s="41" customFormat="1" ht="63.75" customHeight="1">
      <c r="B37" s="40"/>
      <c r="C37" s="712" t="s">
        <v>517</v>
      </c>
      <c r="D37" s="2266"/>
      <c r="E37" s="2266"/>
      <c r="F37" s="2266"/>
      <c r="G37" s="2267"/>
      <c r="H37" s="296">
        <v>6942.75</v>
      </c>
      <c r="I37" s="182">
        <v>6900</v>
      </c>
      <c r="J37" s="129">
        <f>+H37/I37</f>
        <v>1.006195652173913</v>
      </c>
      <c r="K37" s="1344">
        <f>+(H36+H37)/$I$49</f>
        <v>0.21017733333333333</v>
      </c>
      <c r="L37" s="1345"/>
      <c r="M37" s="1345"/>
      <c r="N37" s="1345"/>
      <c r="O37" s="1345"/>
      <c r="P37" s="1346"/>
      <c r="Q37" s="1374"/>
      <c r="R37" s="1375"/>
      <c r="S37" s="1375"/>
      <c r="T37" s="1375"/>
      <c r="U37" s="1375"/>
      <c r="V37" s="1375"/>
      <c r="W37" s="1375"/>
      <c r="X37" s="1375"/>
      <c r="Y37" s="1375"/>
      <c r="Z37" s="1375"/>
      <c r="AA37" s="1376"/>
      <c r="AB37" s="35"/>
      <c r="AD37" s="301"/>
    </row>
    <row r="38" spans="2:37" s="41" customFormat="1" ht="63.75" customHeight="1" thickBot="1">
      <c r="B38" s="40"/>
      <c r="C38" s="712" t="s">
        <v>518</v>
      </c>
      <c r="D38" s="2266"/>
      <c r="E38" s="2266"/>
      <c r="F38" s="2266"/>
      <c r="G38" s="2267"/>
      <c r="H38" s="296">
        <v>1442.65</v>
      </c>
      <c r="I38" s="182">
        <v>1400</v>
      </c>
      <c r="J38" s="129">
        <f>+H38/I38</f>
        <v>1.0304642857142858</v>
      </c>
      <c r="K38" s="1344">
        <f>+(H36+H37+H38)/$I$49</f>
        <v>0.24223622222222221</v>
      </c>
      <c r="L38" s="1345"/>
      <c r="M38" s="1345"/>
      <c r="N38" s="1345"/>
      <c r="O38" s="1345"/>
      <c r="P38" s="1346"/>
      <c r="Q38" s="1377"/>
      <c r="R38" s="1378"/>
      <c r="S38" s="1378"/>
      <c r="T38" s="1378"/>
      <c r="U38" s="1378"/>
      <c r="V38" s="1378"/>
      <c r="W38" s="1378"/>
      <c r="X38" s="1378"/>
      <c r="Y38" s="1378"/>
      <c r="Z38" s="1378"/>
      <c r="AA38" s="1379"/>
      <c r="AB38" s="35"/>
      <c r="AD38" s="298"/>
      <c r="AG38" s="302"/>
    </row>
    <row r="39" spans="2:37" s="41" customFormat="1" ht="73.5" hidden="1" customHeight="1">
      <c r="B39" s="40"/>
      <c r="C39" s="712" t="s">
        <v>519</v>
      </c>
      <c r="D39" s="2266"/>
      <c r="E39" s="2266"/>
      <c r="F39" s="2266"/>
      <c r="G39" s="2267"/>
      <c r="H39" s="303"/>
      <c r="I39" s="182"/>
      <c r="J39" s="129" t="e">
        <f>+H39/I39</f>
        <v>#DIV/0!</v>
      </c>
      <c r="K39" s="1344">
        <f>+(+H36+H37+H38+H39)/$I$49</f>
        <v>0.24223622222222221</v>
      </c>
      <c r="L39" s="1345"/>
      <c r="M39" s="1345"/>
      <c r="N39" s="1345"/>
      <c r="O39" s="1345"/>
      <c r="P39" s="1346"/>
      <c r="Q39" s="1359"/>
      <c r="R39" s="1360"/>
      <c r="S39" s="1360"/>
      <c r="T39" s="1360"/>
      <c r="U39" s="1360"/>
      <c r="V39" s="1360"/>
      <c r="W39" s="1360"/>
      <c r="X39" s="1360"/>
      <c r="Y39" s="1360"/>
      <c r="Z39" s="1360"/>
      <c r="AA39" s="1361"/>
      <c r="AB39" s="35"/>
    </row>
    <row r="40" spans="2:37" s="41" customFormat="1" ht="73.5" hidden="1" customHeight="1">
      <c r="B40" s="40"/>
      <c r="C40" s="712" t="s">
        <v>520</v>
      </c>
      <c r="D40" s="2266"/>
      <c r="E40" s="2266"/>
      <c r="F40" s="2266"/>
      <c r="G40" s="2267"/>
      <c r="H40" s="303"/>
      <c r="I40" s="182"/>
      <c r="J40" s="129" t="e">
        <f>+H40/I40</f>
        <v>#DIV/0!</v>
      </c>
      <c r="K40" s="1344">
        <f>+(H36+H37+H38+H39+H40)/$I$49</f>
        <v>0.24223622222222221</v>
      </c>
      <c r="L40" s="1345"/>
      <c r="M40" s="1345"/>
      <c r="N40" s="1345"/>
      <c r="O40" s="1345"/>
      <c r="P40" s="1346"/>
      <c r="Q40" s="1362"/>
      <c r="R40" s="1363"/>
      <c r="S40" s="1363"/>
      <c r="T40" s="1363"/>
      <c r="U40" s="1363"/>
      <c r="V40" s="1363"/>
      <c r="W40" s="1363"/>
      <c r="X40" s="1363"/>
      <c r="Y40" s="1363"/>
      <c r="Z40" s="1363"/>
      <c r="AA40" s="1364"/>
      <c r="AB40" s="35"/>
      <c r="AC40" s="298"/>
      <c r="AD40" s="301"/>
    </row>
    <row r="41" spans="2:37" s="41" customFormat="1" ht="73.5" hidden="1" customHeight="1">
      <c r="B41" s="40"/>
      <c r="C41" s="712" t="s">
        <v>521</v>
      </c>
      <c r="D41" s="2266"/>
      <c r="E41" s="2266"/>
      <c r="F41" s="2266"/>
      <c r="G41" s="2267"/>
      <c r="H41" s="303"/>
      <c r="I41" s="182"/>
      <c r="J41" s="129" t="e">
        <f>+H41/I41</f>
        <v>#DIV/0!</v>
      </c>
      <c r="K41" s="1344">
        <f>+(H36+H37+H38+H39+H40+H41)/$I$49</f>
        <v>0.24223622222222221</v>
      </c>
      <c r="L41" s="1345"/>
      <c r="M41" s="1345"/>
      <c r="N41" s="1345"/>
      <c r="O41" s="1345"/>
      <c r="P41" s="1346"/>
      <c r="Q41" s="1365"/>
      <c r="R41" s="1366"/>
      <c r="S41" s="1366"/>
      <c r="T41" s="1366"/>
      <c r="U41" s="1366"/>
      <c r="V41" s="1366"/>
      <c r="W41" s="1366"/>
      <c r="X41" s="1366"/>
      <c r="Y41" s="1366"/>
      <c r="Z41" s="1366"/>
      <c r="AA41" s="1367"/>
      <c r="AB41" s="35"/>
      <c r="AC41" s="298"/>
      <c r="AD41" s="298"/>
    </row>
    <row r="42" spans="2:37" s="41" customFormat="1" ht="60.75" hidden="1" customHeight="1">
      <c r="B42" s="40"/>
      <c r="C42" s="712" t="s">
        <v>522</v>
      </c>
      <c r="D42" s="2266"/>
      <c r="E42" s="2266"/>
      <c r="F42" s="2266"/>
      <c r="G42" s="2267"/>
      <c r="H42" s="182"/>
      <c r="I42" s="326"/>
      <c r="J42" s="129" t="e">
        <f>+H42/I42</f>
        <v>#DIV/0!</v>
      </c>
      <c r="K42" s="1344">
        <f>+(H36+H37+H38+H39+H40+H41+H42)/$I$49</f>
        <v>0.24223622222222221</v>
      </c>
      <c r="L42" s="1345"/>
      <c r="M42" s="1345"/>
      <c r="N42" s="1345"/>
      <c r="O42" s="1345"/>
      <c r="P42" s="1346"/>
      <c r="Q42" s="1347"/>
      <c r="R42" s="1348"/>
      <c r="S42" s="1348"/>
      <c r="T42" s="1348"/>
      <c r="U42" s="1348"/>
      <c r="V42" s="1348"/>
      <c r="W42" s="1348"/>
      <c r="X42" s="1348"/>
      <c r="Y42" s="1348"/>
      <c r="Z42" s="1348"/>
      <c r="AA42" s="1349"/>
      <c r="AB42" s="35"/>
      <c r="AD42" s="305"/>
    </row>
    <row r="43" spans="2:37" s="41" customFormat="1" ht="60.75" hidden="1" customHeight="1">
      <c r="B43" s="40"/>
      <c r="C43" s="712" t="s">
        <v>523</v>
      </c>
      <c r="D43" s="2266"/>
      <c r="E43" s="2266"/>
      <c r="F43" s="2266"/>
      <c r="G43" s="2267"/>
      <c r="H43" s="182"/>
      <c r="I43" s="326"/>
      <c r="J43" s="129" t="e">
        <f>+H43/I43</f>
        <v>#DIV/0!</v>
      </c>
      <c r="K43" s="1344">
        <f>+(H36+H37+H38+H39+H40+H41+H42+H43)/$I$49</f>
        <v>0.24223622222222221</v>
      </c>
      <c r="L43" s="1345"/>
      <c r="M43" s="1345"/>
      <c r="N43" s="1345"/>
      <c r="O43" s="1345"/>
      <c r="P43" s="1346"/>
      <c r="Q43" s="1350"/>
      <c r="R43" s="1351"/>
      <c r="S43" s="1351"/>
      <c r="T43" s="1351"/>
      <c r="U43" s="1351"/>
      <c r="V43" s="1351"/>
      <c r="W43" s="1351"/>
      <c r="X43" s="1351"/>
      <c r="Y43" s="1351"/>
      <c r="Z43" s="1351"/>
      <c r="AA43" s="1352"/>
      <c r="AB43" s="35"/>
    </row>
    <row r="44" spans="2:37" s="41" customFormat="1" ht="60.75" hidden="1" customHeight="1">
      <c r="B44" s="40"/>
      <c r="C44" s="712" t="s">
        <v>524</v>
      </c>
      <c r="D44" s="2266"/>
      <c r="E44" s="2266"/>
      <c r="F44" s="2266"/>
      <c r="G44" s="2267"/>
      <c r="H44" s="182"/>
      <c r="I44" s="326"/>
      <c r="J44" s="129" t="e">
        <f>+H44/I44</f>
        <v>#DIV/0!</v>
      </c>
      <c r="K44" s="1344">
        <f>+(H36+H37+H38+H39+H40+H41+H42+H43+H44)/$I$49</f>
        <v>0.24223622222222221</v>
      </c>
      <c r="L44" s="1345"/>
      <c r="M44" s="1345"/>
      <c r="N44" s="1345"/>
      <c r="O44" s="1345"/>
      <c r="P44" s="1346"/>
      <c r="Q44" s="1356"/>
      <c r="R44" s="1357"/>
      <c r="S44" s="1357"/>
      <c r="T44" s="1357"/>
      <c r="U44" s="1357"/>
      <c r="V44" s="1357"/>
      <c r="W44" s="1357"/>
      <c r="X44" s="1357"/>
      <c r="Y44" s="1357"/>
      <c r="Z44" s="1357"/>
      <c r="AA44" s="1358"/>
      <c r="AB44" s="35"/>
      <c r="AG44" s="298"/>
      <c r="AH44" s="305"/>
      <c r="AK44" s="298"/>
    </row>
    <row r="45" spans="2:37" s="41" customFormat="1" ht="60.75" hidden="1" customHeight="1">
      <c r="B45" s="40"/>
      <c r="C45" s="712" t="s">
        <v>525</v>
      </c>
      <c r="D45" s="2266"/>
      <c r="E45" s="2266"/>
      <c r="F45" s="2266"/>
      <c r="G45" s="2267"/>
      <c r="H45" s="182"/>
      <c r="I45" s="326"/>
      <c r="J45" s="129" t="e">
        <f>+H45/I45</f>
        <v>#DIV/0!</v>
      </c>
      <c r="K45" s="1344">
        <f>+(H36+H37+H38+H39+H40+H41+H42+H43+H44+H45)/$I$49</f>
        <v>0.24223622222222221</v>
      </c>
      <c r="L45" s="1345"/>
      <c r="M45" s="1345"/>
      <c r="N45" s="1345"/>
      <c r="O45" s="1345"/>
      <c r="P45" s="1346"/>
      <c r="Q45" s="1347"/>
      <c r="R45" s="1348"/>
      <c r="S45" s="1348"/>
      <c r="T45" s="1348"/>
      <c r="U45" s="1348"/>
      <c r="V45" s="1348"/>
      <c r="W45" s="1348"/>
      <c r="X45" s="1348"/>
      <c r="Y45" s="1348"/>
      <c r="Z45" s="1348"/>
      <c r="AA45" s="1349"/>
      <c r="AB45" s="35"/>
    </row>
    <row r="46" spans="2:37" s="41" customFormat="1" ht="60.75" hidden="1" customHeight="1">
      <c r="B46" s="40"/>
      <c r="C46" s="712" t="s">
        <v>526</v>
      </c>
      <c r="D46" s="2266"/>
      <c r="E46" s="2266"/>
      <c r="F46" s="2266"/>
      <c r="G46" s="2267"/>
      <c r="H46" s="182"/>
      <c r="I46" s="326"/>
      <c r="J46" s="129" t="e">
        <f>+H46/I46</f>
        <v>#DIV/0!</v>
      </c>
      <c r="K46" s="1344">
        <f>+(H36+H37+H38+H39+H40+H41+H42+H43+H44+H45+H46)/$I$49</f>
        <v>0.24223622222222221</v>
      </c>
      <c r="L46" s="1345"/>
      <c r="M46" s="1345"/>
      <c r="N46" s="1345"/>
      <c r="O46" s="1345"/>
      <c r="P46" s="1346"/>
      <c r="Q46" s="1350"/>
      <c r="R46" s="1351"/>
      <c r="S46" s="1351"/>
      <c r="T46" s="1351"/>
      <c r="U46" s="1351"/>
      <c r="V46" s="1351"/>
      <c r="W46" s="1351"/>
      <c r="X46" s="1351"/>
      <c r="Y46" s="1351"/>
      <c r="Z46" s="1351"/>
      <c r="AA46" s="1352"/>
      <c r="AB46" s="35"/>
      <c r="AD46" s="298"/>
    </row>
    <row r="47" spans="2:37" s="41" customFormat="1" ht="60.75" hidden="1" customHeight="1" thickBot="1">
      <c r="B47" s="40"/>
      <c r="C47" s="712" t="s">
        <v>527</v>
      </c>
      <c r="D47" s="2266"/>
      <c r="E47" s="2266"/>
      <c r="F47" s="2266"/>
      <c r="G47" s="2267"/>
      <c r="H47" s="182"/>
      <c r="I47" s="326"/>
      <c r="J47" s="129" t="e">
        <f>+H47/I47</f>
        <v>#DIV/0!</v>
      </c>
      <c r="K47" s="1344">
        <f>+(H36+H37+H38+H39+H40+H41+H42+H43+H44+H45+H46+H47)/$I$49</f>
        <v>0.24223622222222221</v>
      </c>
      <c r="L47" s="1345"/>
      <c r="M47" s="1345"/>
      <c r="N47" s="1345"/>
      <c r="O47" s="1345"/>
      <c r="P47" s="1346"/>
      <c r="Q47" s="1353"/>
      <c r="R47" s="1354"/>
      <c r="S47" s="1354"/>
      <c r="T47" s="1354"/>
      <c r="U47" s="1354"/>
      <c r="V47" s="1354"/>
      <c r="W47" s="1354"/>
      <c r="X47" s="1354"/>
      <c r="Y47" s="1354"/>
      <c r="Z47" s="1354"/>
      <c r="AA47" s="1355"/>
      <c r="AB47" s="35"/>
      <c r="AD47" s="298"/>
    </row>
    <row r="48" spans="2:37" s="41" customFormat="1" ht="24" customHeight="1" thickBot="1">
      <c r="B48" s="40"/>
      <c r="C48" s="925" t="s">
        <v>265</v>
      </c>
      <c r="D48" s="926"/>
      <c r="E48" s="926"/>
      <c r="F48" s="926"/>
      <c r="G48" s="927"/>
      <c r="H48" s="7">
        <f>+SUM(H36:H47)</f>
        <v>10900.63</v>
      </c>
      <c r="I48" s="8">
        <f>+SUM(I36:I47)</f>
        <v>10800</v>
      </c>
      <c r="J48" s="328"/>
      <c r="K48" s="1340"/>
      <c r="L48" s="1341"/>
      <c r="M48" s="1341"/>
      <c r="N48" s="1341"/>
      <c r="O48" s="1341"/>
      <c r="P48" s="1342"/>
      <c r="Q48" s="928"/>
      <c r="R48" s="928"/>
      <c r="S48" s="928"/>
      <c r="T48" s="928"/>
      <c r="U48" s="928"/>
      <c r="V48" s="928"/>
      <c r="W48" s="928"/>
      <c r="X48" s="928"/>
      <c r="Y48" s="928"/>
      <c r="Z48" s="928"/>
      <c r="AA48" s="929"/>
      <c r="AB48" s="35"/>
    </row>
    <row r="49" spans="2:33" s="41" customFormat="1" ht="18" customHeight="1">
      <c r="B49" s="40"/>
      <c r="C49" s="1498" t="s">
        <v>586</v>
      </c>
      <c r="D49" s="1498"/>
      <c r="E49" s="1498"/>
      <c r="F49" s="1498"/>
      <c r="G49" s="1498"/>
      <c r="H49" s="1498"/>
      <c r="I49" s="307">
        <v>45000</v>
      </c>
      <c r="J49" s="307"/>
      <c r="K49" s="308"/>
      <c r="L49" s="308"/>
      <c r="M49" s="308"/>
      <c r="N49" s="308"/>
      <c r="O49" s="308"/>
      <c r="P49" s="308"/>
      <c r="Q49" s="308"/>
      <c r="R49" s="308"/>
      <c r="S49" s="308"/>
      <c r="T49" s="308"/>
      <c r="U49" s="308"/>
      <c r="V49" s="308"/>
      <c r="W49" s="308"/>
      <c r="X49" s="308"/>
      <c r="Y49" s="308"/>
      <c r="Z49" s="308"/>
      <c r="AA49" s="308"/>
      <c r="AB49" s="35"/>
    </row>
    <row r="50" spans="2:33" s="41" customFormat="1" ht="3.75" customHeight="1">
      <c r="B50" s="40"/>
      <c r="C50" s="121"/>
      <c r="D50" s="121"/>
      <c r="E50" s="121"/>
      <c r="F50" s="121"/>
      <c r="G50" s="121"/>
      <c r="H50" s="123"/>
      <c r="I50" s="123"/>
      <c r="J50" s="122"/>
      <c r="K50" s="121"/>
      <c r="L50" s="121"/>
      <c r="M50" s="121"/>
      <c r="N50" s="121"/>
      <c r="O50" s="121"/>
      <c r="P50" s="121"/>
      <c r="Q50" s="121"/>
      <c r="R50" s="121"/>
      <c r="S50" s="121"/>
      <c r="T50" s="121"/>
      <c r="U50" s="121"/>
      <c r="V50" s="121"/>
      <c r="W50" s="121"/>
      <c r="X50" s="121"/>
      <c r="Y50" s="121"/>
      <c r="Z50" s="121"/>
      <c r="AA50" s="121"/>
      <c r="AB50" s="35"/>
    </row>
    <row r="51" spans="2:33" s="41" customFormat="1" ht="6" customHeight="1" thickBot="1">
      <c r="B51" s="40"/>
      <c r="C51" s="121"/>
      <c r="D51" s="121"/>
      <c r="E51" s="121"/>
      <c r="F51" s="121"/>
      <c r="G51" s="121"/>
      <c r="H51" s="123"/>
      <c r="I51" s="123"/>
      <c r="J51" s="122"/>
      <c r="K51" s="121"/>
      <c r="L51" s="121"/>
      <c r="M51" s="121"/>
      <c r="N51" s="121"/>
      <c r="O51" s="121"/>
      <c r="P51" s="121"/>
      <c r="Q51" s="121"/>
      <c r="R51" s="121"/>
      <c r="S51" s="121"/>
      <c r="T51" s="121"/>
      <c r="U51" s="121"/>
      <c r="V51" s="121"/>
      <c r="W51" s="121"/>
      <c r="X51" s="121"/>
      <c r="Y51" s="121"/>
      <c r="Z51" s="121"/>
      <c r="AA51" s="121"/>
      <c r="AB51" s="35"/>
    </row>
    <row r="52" spans="2:33" s="41" customFormat="1" ht="11.25" customHeight="1">
      <c r="B52" s="40"/>
      <c r="C52" s="930" t="s">
        <v>266</v>
      </c>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2"/>
      <c r="AB52" s="35"/>
    </row>
    <row r="53" spans="2:33" ht="20.25" customHeight="1">
      <c r="B53" s="33"/>
      <c r="C53" s="933"/>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5"/>
      <c r="AB53" s="35"/>
    </row>
    <row r="54" spans="2:33" ht="22.5" customHeight="1">
      <c r="B54" s="33"/>
      <c r="C54" s="939"/>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1"/>
      <c r="AB54" s="35"/>
    </row>
    <row r="55" spans="2:33" ht="87" customHeight="1">
      <c r="B55" s="33"/>
      <c r="C55" s="939"/>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1"/>
      <c r="AB55" s="35"/>
    </row>
    <row r="56" spans="2:33" ht="98.25" customHeight="1" thickBot="1">
      <c r="B56" s="33"/>
      <c r="C56" s="942"/>
      <c r="D56" s="943"/>
      <c r="E56" s="943"/>
      <c r="F56" s="943"/>
      <c r="G56" s="943"/>
      <c r="H56" s="943"/>
      <c r="I56" s="943"/>
      <c r="J56" s="943"/>
      <c r="K56" s="943"/>
      <c r="L56" s="943"/>
      <c r="M56" s="943"/>
      <c r="N56" s="943"/>
      <c r="O56" s="943"/>
      <c r="P56" s="943"/>
      <c r="Q56" s="943"/>
      <c r="R56" s="943"/>
      <c r="S56" s="943"/>
      <c r="T56" s="943"/>
      <c r="U56" s="943"/>
      <c r="V56" s="943"/>
      <c r="W56" s="943"/>
      <c r="X56" s="943"/>
      <c r="Y56" s="943"/>
      <c r="Z56" s="943"/>
      <c r="AA56" s="944"/>
      <c r="AB56" s="35"/>
    </row>
    <row r="57" spans="2:33" ht="8.25" customHeight="1">
      <c r="B57" s="5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52"/>
    </row>
    <row r="58" spans="2:33" ht="6" customHeight="1" thickBot="1">
      <c r="B58" s="5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55"/>
    </row>
    <row r="59" spans="2:33" ht="15.75">
      <c r="B59" s="56"/>
      <c r="C59" s="1014" t="s">
        <v>258</v>
      </c>
      <c r="D59" s="1015"/>
      <c r="E59" s="1015"/>
      <c r="F59" s="1015"/>
      <c r="G59" s="1016"/>
      <c r="H59" s="1014" t="s">
        <v>288</v>
      </c>
      <c r="I59" s="1016"/>
      <c r="J59" s="1014" t="s">
        <v>268</v>
      </c>
      <c r="K59" s="1015"/>
      <c r="L59" s="1015"/>
      <c r="M59" s="1016"/>
      <c r="N59" s="1014" t="s">
        <v>269</v>
      </c>
      <c r="O59" s="1015"/>
      <c r="P59" s="1015"/>
      <c r="Q59" s="1015"/>
      <c r="R59" s="1015"/>
      <c r="S59" s="1015"/>
      <c r="T59" s="1015"/>
      <c r="U59" s="1016"/>
      <c r="V59" s="1008" t="s">
        <v>270</v>
      </c>
      <c r="W59" s="1008"/>
      <c r="X59" s="1008"/>
      <c r="Y59" s="1008"/>
      <c r="Z59" s="1008"/>
      <c r="AA59" s="1009"/>
      <c r="AB59" s="57"/>
    </row>
    <row r="60" spans="2:33" ht="16.5" thickBot="1">
      <c r="B60" s="58"/>
      <c r="C60" s="1017"/>
      <c r="D60" s="1018"/>
      <c r="E60" s="1018"/>
      <c r="F60" s="1018"/>
      <c r="G60" s="1019"/>
      <c r="H60" s="1017"/>
      <c r="I60" s="1019"/>
      <c r="J60" s="1020"/>
      <c r="K60" s="1021"/>
      <c r="L60" s="1021"/>
      <c r="M60" s="1022"/>
      <c r="N60" s="1017"/>
      <c r="O60" s="1018"/>
      <c r="P60" s="1018"/>
      <c r="Q60" s="1018"/>
      <c r="R60" s="1018"/>
      <c r="S60" s="1018"/>
      <c r="T60" s="1018"/>
      <c r="U60" s="1019"/>
      <c r="V60" s="1010"/>
      <c r="W60" s="1010"/>
      <c r="X60" s="1010"/>
      <c r="Y60" s="1010"/>
      <c r="Z60" s="1010"/>
      <c r="AA60" s="1011"/>
      <c r="AB60" s="57"/>
      <c r="AG60" s="309"/>
    </row>
    <row r="61" spans="2:33" ht="14.25" customHeight="1">
      <c r="B61" s="56"/>
      <c r="C61" s="1006" t="s">
        <v>515</v>
      </c>
      <c r="D61" s="1007"/>
      <c r="E61" s="1007"/>
      <c r="F61" s="1007"/>
      <c r="G61" s="1007"/>
      <c r="H61" s="1324" t="s">
        <v>29</v>
      </c>
      <c r="I61" s="1324"/>
      <c r="J61" s="1495">
        <f>+H36</f>
        <v>2515.23</v>
      </c>
      <c r="K61" s="1496"/>
      <c r="L61" s="1496"/>
      <c r="M61" s="1497"/>
      <c r="N61" s="1328" t="e">
        <f>+J61*1/H61</f>
        <v>#VALUE!</v>
      </c>
      <c r="O61" s="1329"/>
      <c r="P61" s="1329"/>
      <c r="Q61" s="1329"/>
      <c r="R61" s="1329"/>
      <c r="S61" s="1329"/>
      <c r="T61" s="1329"/>
      <c r="U61" s="1330"/>
      <c r="V61" s="1499" t="s">
        <v>579</v>
      </c>
      <c r="W61" s="1500"/>
      <c r="X61" s="1500"/>
      <c r="Y61" s="1500"/>
      <c r="Z61" s="1500"/>
      <c r="AA61" s="1501"/>
      <c r="AB61" s="59"/>
    </row>
    <row r="62" spans="2:33" ht="14.25" customHeight="1">
      <c r="B62" s="56"/>
      <c r="C62" s="995" t="s">
        <v>530</v>
      </c>
      <c r="D62" s="994"/>
      <c r="E62" s="994"/>
      <c r="F62" s="994"/>
      <c r="G62" s="994"/>
      <c r="H62" s="1308" t="s">
        <v>29</v>
      </c>
      <c r="I62" s="1308"/>
      <c r="J62" s="1309">
        <f>+H37</f>
        <v>6942.75</v>
      </c>
      <c r="K62" s="1310"/>
      <c r="L62" s="1310"/>
      <c r="M62" s="1311"/>
      <c r="N62" s="1312" t="e">
        <f>+J62*1/H62</f>
        <v>#VALUE!</v>
      </c>
      <c r="O62" s="1313"/>
      <c r="P62" s="1313"/>
      <c r="Q62" s="1313"/>
      <c r="R62" s="1313"/>
      <c r="S62" s="1313"/>
      <c r="T62" s="1313"/>
      <c r="U62" s="1314"/>
      <c r="V62" s="1502"/>
      <c r="W62" s="1503"/>
      <c r="X62" s="1503"/>
      <c r="Y62" s="1503"/>
      <c r="Z62" s="1503"/>
      <c r="AA62" s="1504"/>
      <c r="AB62" s="59"/>
    </row>
    <row r="63" spans="2:33" ht="14.25" customHeight="1">
      <c r="B63" s="56"/>
      <c r="C63" s="995" t="s">
        <v>518</v>
      </c>
      <c r="D63" s="994"/>
      <c r="E63" s="994"/>
      <c r="F63" s="994"/>
      <c r="G63" s="994"/>
      <c r="H63" s="1308" t="s">
        <v>29</v>
      </c>
      <c r="I63" s="1308"/>
      <c r="J63" s="1309">
        <f>+H38</f>
        <v>1442.65</v>
      </c>
      <c r="K63" s="1310"/>
      <c r="L63" s="1310"/>
      <c r="M63" s="1311"/>
      <c r="N63" s="1312" t="e">
        <f>+J63*1/H63</f>
        <v>#VALUE!</v>
      </c>
      <c r="O63" s="1313"/>
      <c r="P63" s="1313"/>
      <c r="Q63" s="1313"/>
      <c r="R63" s="1313"/>
      <c r="S63" s="1313"/>
      <c r="T63" s="1313"/>
      <c r="U63" s="1314"/>
      <c r="V63" s="1502"/>
      <c r="W63" s="1503"/>
      <c r="X63" s="1503"/>
      <c r="Y63" s="1503"/>
      <c r="Z63" s="1503"/>
      <c r="AA63" s="1504"/>
      <c r="AB63" s="59"/>
    </row>
    <row r="64" spans="2:33" ht="14.25" customHeight="1">
      <c r="B64" s="56"/>
      <c r="C64" s="995" t="s">
        <v>531</v>
      </c>
      <c r="D64" s="994"/>
      <c r="E64" s="994"/>
      <c r="F64" s="994"/>
      <c r="G64" s="994"/>
      <c r="H64" s="1308" t="s">
        <v>29</v>
      </c>
      <c r="I64" s="1308"/>
      <c r="J64" s="1308">
        <f>SUM(J61:M63)</f>
        <v>10900.63</v>
      </c>
      <c r="K64" s="1308"/>
      <c r="L64" s="1308"/>
      <c r="M64" s="1308"/>
      <c r="N64" s="1312" t="e">
        <f>+J64*1/H64</f>
        <v>#VALUE!</v>
      </c>
      <c r="O64" s="1313"/>
      <c r="P64" s="1313"/>
      <c r="Q64" s="1313"/>
      <c r="R64" s="1313"/>
      <c r="S64" s="1313"/>
      <c r="T64" s="1313"/>
      <c r="U64" s="1314"/>
      <c r="V64" s="1505"/>
      <c r="W64" s="1506"/>
      <c r="X64" s="1506"/>
      <c r="Y64" s="1506"/>
      <c r="Z64" s="1506"/>
      <c r="AA64" s="1507"/>
      <c r="AB64" s="59"/>
    </row>
    <row r="65" spans="2:28" ht="14.25" hidden="1" customHeight="1">
      <c r="B65" s="56"/>
      <c r="C65" s="995" t="s">
        <v>519</v>
      </c>
      <c r="D65" s="994"/>
      <c r="E65" s="994"/>
      <c r="F65" s="994"/>
      <c r="G65" s="994"/>
      <c r="H65" s="1308"/>
      <c r="I65" s="1308"/>
      <c r="J65" s="1309">
        <f>+H39</f>
        <v>0</v>
      </c>
      <c r="K65" s="1310"/>
      <c r="L65" s="1310"/>
      <c r="M65" s="1311"/>
      <c r="N65" s="1312" t="e">
        <f>+J65/H65</f>
        <v>#DIV/0!</v>
      </c>
      <c r="O65" s="1313"/>
      <c r="P65" s="1313"/>
      <c r="Q65" s="1313"/>
      <c r="R65" s="1313"/>
      <c r="S65" s="1313"/>
      <c r="T65" s="1313"/>
      <c r="U65" s="1314"/>
      <c r="V65" s="1315"/>
      <c r="W65" s="1316"/>
      <c r="X65" s="1316"/>
      <c r="Y65" s="1316"/>
      <c r="Z65" s="1316"/>
      <c r="AA65" s="1317"/>
      <c r="AB65" s="59"/>
    </row>
    <row r="66" spans="2:28" ht="14.25" hidden="1" customHeight="1">
      <c r="B66" s="56"/>
      <c r="C66" s="995" t="s">
        <v>520</v>
      </c>
      <c r="D66" s="994"/>
      <c r="E66" s="994"/>
      <c r="F66" s="994"/>
      <c r="G66" s="994"/>
      <c r="H66" s="1308"/>
      <c r="I66" s="1308"/>
      <c r="J66" s="1309">
        <f>+H40</f>
        <v>0</v>
      </c>
      <c r="K66" s="1310"/>
      <c r="L66" s="1310"/>
      <c r="M66" s="1311"/>
      <c r="N66" s="1312" t="e">
        <f>+J66*1/H66</f>
        <v>#DIV/0!</v>
      </c>
      <c r="O66" s="1313"/>
      <c r="P66" s="1313"/>
      <c r="Q66" s="1313"/>
      <c r="R66" s="1313"/>
      <c r="S66" s="1313"/>
      <c r="T66" s="1313"/>
      <c r="U66" s="1314"/>
      <c r="V66" s="1318"/>
      <c r="W66" s="1319"/>
      <c r="X66" s="1319"/>
      <c r="Y66" s="1319"/>
      <c r="Z66" s="1319"/>
      <c r="AA66" s="1320"/>
      <c r="AB66" s="59"/>
    </row>
    <row r="67" spans="2:28" ht="14.25" hidden="1" customHeight="1">
      <c r="B67" s="56"/>
      <c r="C67" s="995" t="s">
        <v>521</v>
      </c>
      <c r="D67" s="994"/>
      <c r="E67" s="994"/>
      <c r="F67" s="994"/>
      <c r="G67" s="994"/>
      <c r="H67" s="1308"/>
      <c r="I67" s="1308"/>
      <c r="J67" s="1309">
        <f>+H41</f>
        <v>0</v>
      </c>
      <c r="K67" s="1310"/>
      <c r="L67" s="1310"/>
      <c r="M67" s="1311"/>
      <c r="N67" s="1312" t="e">
        <f>+J67*1/H67</f>
        <v>#DIV/0!</v>
      </c>
      <c r="O67" s="1313"/>
      <c r="P67" s="1313"/>
      <c r="Q67" s="1313"/>
      <c r="R67" s="1313"/>
      <c r="S67" s="1313"/>
      <c r="T67" s="1313"/>
      <c r="U67" s="1314"/>
      <c r="V67" s="1318"/>
      <c r="W67" s="1319"/>
      <c r="X67" s="1319"/>
      <c r="Y67" s="1319"/>
      <c r="Z67" s="1319"/>
      <c r="AA67" s="1320"/>
      <c r="AB67" s="59"/>
    </row>
    <row r="68" spans="2:28" ht="14.25" hidden="1" customHeight="1">
      <c r="B68" s="56"/>
      <c r="C68" s="995" t="s">
        <v>532</v>
      </c>
      <c r="D68" s="994"/>
      <c r="E68" s="994"/>
      <c r="F68" s="994"/>
      <c r="G68" s="994"/>
      <c r="H68" s="1308"/>
      <c r="I68" s="1308"/>
      <c r="J68" s="1309">
        <f>+SUM(J65:M67)</f>
        <v>0</v>
      </c>
      <c r="K68" s="1310"/>
      <c r="L68" s="1310"/>
      <c r="M68" s="1311"/>
      <c r="N68" s="1312" t="e">
        <f>+J68*1/H68</f>
        <v>#DIV/0!</v>
      </c>
      <c r="O68" s="1313"/>
      <c r="P68" s="1313"/>
      <c r="Q68" s="1313"/>
      <c r="R68" s="1313"/>
      <c r="S68" s="1313"/>
      <c r="T68" s="1313"/>
      <c r="U68" s="1314"/>
      <c r="V68" s="1321"/>
      <c r="W68" s="1322"/>
      <c r="X68" s="1322"/>
      <c r="Y68" s="1322"/>
      <c r="Z68" s="1322"/>
      <c r="AA68" s="1323"/>
      <c r="AB68" s="59"/>
    </row>
    <row r="69" spans="2:28" ht="14.25" hidden="1" customHeight="1">
      <c r="B69" s="56"/>
      <c r="C69" s="995" t="s">
        <v>522</v>
      </c>
      <c r="D69" s="994"/>
      <c r="E69" s="994"/>
      <c r="F69" s="994"/>
      <c r="G69" s="994"/>
      <c r="H69" s="1308"/>
      <c r="I69" s="1308"/>
      <c r="J69" s="1309">
        <f>+H42</f>
        <v>0</v>
      </c>
      <c r="K69" s="1310"/>
      <c r="L69" s="1310"/>
      <c r="M69" s="1311"/>
      <c r="N69" s="1312" t="e">
        <f>+J69*1/H69</f>
        <v>#DIV/0!</v>
      </c>
      <c r="O69" s="1313"/>
      <c r="P69" s="1313"/>
      <c r="Q69" s="1313"/>
      <c r="R69" s="1313"/>
      <c r="S69" s="1313"/>
      <c r="T69" s="1313"/>
      <c r="U69" s="1314"/>
      <c r="V69" s="1315"/>
      <c r="W69" s="1316"/>
      <c r="X69" s="1316"/>
      <c r="Y69" s="1316"/>
      <c r="Z69" s="1316"/>
      <c r="AA69" s="1317"/>
      <c r="AB69" s="59"/>
    </row>
    <row r="70" spans="2:28" ht="14.25" hidden="1" customHeight="1">
      <c r="B70" s="56"/>
      <c r="C70" s="995" t="s">
        <v>523</v>
      </c>
      <c r="D70" s="994"/>
      <c r="E70" s="994"/>
      <c r="F70" s="994"/>
      <c r="G70" s="994"/>
      <c r="H70" s="1308"/>
      <c r="I70" s="1308"/>
      <c r="J70" s="1309">
        <f>+H43</f>
        <v>0</v>
      </c>
      <c r="K70" s="1310"/>
      <c r="L70" s="1310"/>
      <c r="M70" s="1311"/>
      <c r="N70" s="1312" t="e">
        <f>+J70*1/H70</f>
        <v>#DIV/0!</v>
      </c>
      <c r="O70" s="1313"/>
      <c r="P70" s="1313"/>
      <c r="Q70" s="1313"/>
      <c r="R70" s="1313"/>
      <c r="S70" s="1313"/>
      <c r="T70" s="1313"/>
      <c r="U70" s="1314"/>
      <c r="V70" s="1318"/>
      <c r="W70" s="1319"/>
      <c r="X70" s="1319"/>
      <c r="Y70" s="1319"/>
      <c r="Z70" s="1319"/>
      <c r="AA70" s="1320"/>
      <c r="AB70" s="59"/>
    </row>
    <row r="71" spans="2:28" ht="14.25" hidden="1" customHeight="1">
      <c r="B71" s="56"/>
      <c r="C71" s="995" t="s">
        <v>524</v>
      </c>
      <c r="D71" s="994"/>
      <c r="E71" s="994"/>
      <c r="F71" s="994"/>
      <c r="G71" s="994"/>
      <c r="H71" s="1308"/>
      <c r="I71" s="1308"/>
      <c r="J71" s="1309">
        <f>+H44</f>
        <v>0</v>
      </c>
      <c r="K71" s="1310"/>
      <c r="L71" s="1310"/>
      <c r="M71" s="1311"/>
      <c r="N71" s="1312" t="e">
        <f>+J71*1/H71</f>
        <v>#DIV/0!</v>
      </c>
      <c r="O71" s="1313"/>
      <c r="P71" s="1313"/>
      <c r="Q71" s="1313"/>
      <c r="R71" s="1313"/>
      <c r="S71" s="1313"/>
      <c r="T71" s="1313"/>
      <c r="U71" s="1314"/>
      <c r="V71" s="1318"/>
      <c r="W71" s="1319"/>
      <c r="X71" s="1319"/>
      <c r="Y71" s="1319"/>
      <c r="Z71" s="1319"/>
      <c r="AA71" s="1320"/>
      <c r="AB71" s="59"/>
    </row>
    <row r="72" spans="2:28" ht="14.25" hidden="1" customHeight="1">
      <c r="B72" s="60"/>
      <c r="C72" s="995" t="s">
        <v>533</v>
      </c>
      <c r="D72" s="994"/>
      <c r="E72" s="994"/>
      <c r="F72" s="994"/>
      <c r="G72" s="994"/>
      <c r="H72" s="1308"/>
      <c r="I72" s="1308"/>
      <c r="J72" s="1309">
        <f>+SUM(J69:M71)</f>
        <v>0</v>
      </c>
      <c r="K72" s="1310"/>
      <c r="L72" s="1310"/>
      <c r="M72" s="1311"/>
      <c r="N72" s="1312" t="e">
        <f>+J72*1/H72</f>
        <v>#DIV/0!</v>
      </c>
      <c r="O72" s="1313"/>
      <c r="P72" s="1313"/>
      <c r="Q72" s="1313"/>
      <c r="R72" s="1313"/>
      <c r="S72" s="1313"/>
      <c r="T72" s="1313"/>
      <c r="U72" s="1314"/>
      <c r="V72" s="1321"/>
      <c r="W72" s="1322"/>
      <c r="X72" s="1322"/>
      <c r="Y72" s="1322"/>
      <c r="Z72" s="1322"/>
      <c r="AA72" s="1323"/>
      <c r="AB72" s="62"/>
    </row>
    <row r="73" spans="2:28" ht="14.25" hidden="1" customHeight="1">
      <c r="B73" s="56"/>
      <c r="C73" s="995" t="s">
        <v>525</v>
      </c>
      <c r="D73" s="994"/>
      <c r="E73" s="994"/>
      <c r="F73" s="994"/>
      <c r="G73" s="994"/>
      <c r="H73" s="1308"/>
      <c r="I73" s="1308"/>
      <c r="J73" s="1309">
        <f>+H45</f>
        <v>0</v>
      </c>
      <c r="K73" s="1310"/>
      <c r="L73" s="1310"/>
      <c r="M73" s="1311"/>
      <c r="N73" s="1312" t="e">
        <f>+J73*1/H73</f>
        <v>#DIV/0!</v>
      </c>
      <c r="O73" s="1313"/>
      <c r="P73" s="1313"/>
      <c r="Q73" s="1313"/>
      <c r="R73" s="1313"/>
      <c r="S73" s="1313"/>
      <c r="T73" s="1313"/>
      <c r="U73" s="1314"/>
      <c r="V73" s="1315"/>
      <c r="W73" s="1316"/>
      <c r="X73" s="1316"/>
      <c r="Y73" s="1316"/>
      <c r="Z73" s="1316"/>
      <c r="AA73" s="1317"/>
      <c r="AB73" s="59"/>
    </row>
    <row r="74" spans="2:28" ht="14.25" hidden="1" customHeight="1">
      <c r="B74" s="56"/>
      <c r="C74" s="995" t="s">
        <v>526</v>
      </c>
      <c r="D74" s="994"/>
      <c r="E74" s="994"/>
      <c r="F74" s="994"/>
      <c r="G74" s="994"/>
      <c r="H74" s="1308"/>
      <c r="I74" s="1308"/>
      <c r="J74" s="1309">
        <f>+H46</f>
        <v>0</v>
      </c>
      <c r="K74" s="1310"/>
      <c r="L74" s="1310"/>
      <c r="M74" s="1311"/>
      <c r="N74" s="1312" t="e">
        <f>+J74*1/H74</f>
        <v>#DIV/0!</v>
      </c>
      <c r="O74" s="1313"/>
      <c r="P74" s="1313"/>
      <c r="Q74" s="1313"/>
      <c r="R74" s="1313"/>
      <c r="S74" s="1313"/>
      <c r="T74" s="1313"/>
      <c r="U74" s="1314"/>
      <c r="V74" s="1318"/>
      <c r="W74" s="1319"/>
      <c r="X74" s="1319"/>
      <c r="Y74" s="1319"/>
      <c r="Z74" s="1319"/>
      <c r="AA74" s="1320"/>
      <c r="AB74" s="59"/>
    </row>
    <row r="75" spans="2:28" ht="14.25" hidden="1" customHeight="1">
      <c r="B75" s="56"/>
      <c r="C75" s="995" t="s">
        <v>527</v>
      </c>
      <c r="D75" s="994"/>
      <c r="E75" s="994"/>
      <c r="F75" s="994"/>
      <c r="G75" s="994"/>
      <c r="H75" s="1308"/>
      <c r="I75" s="1308"/>
      <c r="J75" s="1309">
        <f>+H47</f>
        <v>0</v>
      </c>
      <c r="K75" s="1310"/>
      <c r="L75" s="1310"/>
      <c r="M75" s="1311"/>
      <c r="N75" s="1312" t="e">
        <f>+J75*1/H75</f>
        <v>#DIV/0!</v>
      </c>
      <c r="O75" s="1313"/>
      <c r="P75" s="1313"/>
      <c r="Q75" s="1313"/>
      <c r="R75" s="1313"/>
      <c r="S75" s="1313"/>
      <c r="T75" s="1313"/>
      <c r="U75" s="1314"/>
      <c r="V75" s="1318"/>
      <c r="W75" s="1319"/>
      <c r="X75" s="1319"/>
      <c r="Y75" s="1319"/>
      <c r="Z75" s="1319"/>
      <c r="AA75" s="1320"/>
      <c r="AB75" s="59"/>
    </row>
    <row r="76" spans="2:28" ht="14.25" hidden="1" customHeight="1">
      <c r="B76" s="60"/>
      <c r="C76" s="995" t="s">
        <v>534</v>
      </c>
      <c r="D76" s="994"/>
      <c r="E76" s="994"/>
      <c r="F76" s="994"/>
      <c r="G76" s="994"/>
      <c r="H76" s="1308"/>
      <c r="I76" s="1308"/>
      <c r="J76" s="1309">
        <f>+SUM(J73:M75)</f>
        <v>0</v>
      </c>
      <c r="K76" s="1310"/>
      <c r="L76" s="1310"/>
      <c r="M76" s="1311"/>
      <c r="N76" s="1312" t="e">
        <f>+J76*1/H76</f>
        <v>#DIV/0!</v>
      </c>
      <c r="O76" s="1313"/>
      <c r="P76" s="1313"/>
      <c r="Q76" s="1313"/>
      <c r="R76" s="1313"/>
      <c r="S76" s="1313"/>
      <c r="T76" s="1313"/>
      <c r="U76" s="1314"/>
      <c r="V76" s="1321"/>
      <c r="W76" s="1322"/>
      <c r="X76" s="1322"/>
      <c r="Y76" s="1322"/>
      <c r="Z76" s="1322"/>
      <c r="AA76" s="1323"/>
      <c r="AB76" s="62"/>
    </row>
    <row r="111" ht="6" customHeight="1"/>
  </sheetData>
  <mergeCells count="168">
    <mergeCell ref="V73:AA76"/>
    <mergeCell ref="C74:G74"/>
    <mergeCell ref="H74:I74"/>
    <mergeCell ref="J74:M74"/>
    <mergeCell ref="N74:U74"/>
    <mergeCell ref="C75:G75"/>
    <mergeCell ref="H75:I75"/>
    <mergeCell ref="J75:M75"/>
    <mergeCell ref="N75:U75"/>
    <mergeCell ref="C76:G76"/>
    <mergeCell ref="H76:I76"/>
    <mergeCell ref="J76:M76"/>
    <mergeCell ref="N76:U76"/>
    <mergeCell ref="C73:G73"/>
    <mergeCell ref="H73:I73"/>
    <mergeCell ref="J73:M73"/>
    <mergeCell ref="N73:U73"/>
    <mergeCell ref="N71:U71"/>
    <mergeCell ref="C71:G71"/>
    <mergeCell ref="H71:I71"/>
    <mergeCell ref="J71:M71"/>
    <mergeCell ref="C39:G39"/>
    <mergeCell ref="C40:G40"/>
    <mergeCell ref="C41:G41"/>
    <mergeCell ref="C63:G63"/>
    <mergeCell ref="H63:I63"/>
    <mergeCell ref="J63:M63"/>
    <mergeCell ref="H68:I68"/>
    <mergeCell ref="J68:M68"/>
    <mergeCell ref="N68:U68"/>
    <mergeCell ref="K45:P45"/>
    <mergeCell ref="C54:AA56"/>
    <mergeCell ref="C59:G60"/>
    <mergeCell ref="H59:I60"/>
    <mergeCell ref="J59:M60"/>
    <mergeCell ref="N63:U63"/>
    <mergeCell ref="V59:AA60"/>
    <mergeCell ref="H66:I66"/>
    <mergeCell ref="J66:M66"/>
    <mergeCell ref="N66:U66"/>
    <mergeCell ref="H67:I67"/>
    <mergeCell ref="N70:U70"/>
    <mergeCell ref="C65:G65"/>
    <mergeCell ref="K36:P36"/>
    <mergeCell ref="C61:G61"/>
    <mergeCell ref="H61:I61"/>
    <mergeCell ref="J61:M61"/>
    <mergeCell ref="C70:G70"/>
    <mergeCell ref="H70:I70"/>
    <mergeCell ref="J70:M70"/>
    <mergeCell ref="C64:G64"/>
    <mergeCell ref="C36:G36"/>
    <mergeCell ref="C37:G37"/>
    <mergeCell ref="C38:G38"/>
    <mergeCell ref="K40:P40"/>
    <mergeCell ref="K41:P41"/>
    <mergeCell ref="C62:G62"/>
    <mergeCell ref="H62:I62"/>
    <mergeCell ref="J62:M62"/>
    <mergeCell ref="N62:U62"/>
    <mergeCell ref="N61:U61"/>
    <mergeCell ref="J67:M67"/>
    <mergeCell ref="N67:U67"/>
    <mergeCell ref="K37:P37"/>
    <mergeCell ref="K38:P38"/>
    <mergeCell ref="H64:I64"/>
    <mergeCell ref="J64:M64"/>
    <mergeCell ref="N64:U64"/>
    <mergeCell ref="C69:G69"/>
    <mergeCell ref="N59:U60"/>
    <mergeCell ref="V61:AA64"/>
    <mergeCell ref="C66:G66"/>
    <mergeCell ref="C67:G67"/>
    <mergeCell ref="C68:G68"/>
    <mergeCell ref="H69:I69"/>
    <mergeCell ref="J69:M69"/>
    <mergeCell ref="N69:U69"/>
    <mergeCell ref="H65:I65"/>
    <mergeCell ref="J65:M65"/>
    <mergeCell ref="N65:U65"/>
    <mergeCell ref="C48:G48"/>
    <mergeCell ref="C52:AA53"/>
    <mergeCell ref="K48:P48"/>
    <mergeCell ref="Q48:AA48"/>
    <mergeCell ref="C49:H49"/>
    <mergeCell ref="C45:G45"/>
    <mergeCell ref="C46:G46"/>
    <mergeCell ref="C47:G47"/>
    <mergeCell ref="Q45:AA47"/>
    <mergeCell ref="K46:P46"/>
    <mergeCell ref="B2:G4"/>
    <mergeCell ref="H2:AB2"/>
    <mergeCell ref="H3:O3"/>
    <mergeCell ref="P3:AB3"/>
    <mergeCell ref="H4:AB4"/>
    <mergeCell ref="C7:H8"/>
    <mergeCell ref="I7:AA8"/>
    <mergeCell ref="V10:AA10"/>
    <mergeCell ref="K35:P35"/>
    <mergeCell ref="Q23:AA23"/>
    <mergeCell ref="C20:H21"/>
    <mergeCell ref="I20:L21"/>
    <mergeCell ref="M20:S20"/>
    <mergeCell ref="T20:AA20"/>
    <mergeCell ref="M21:S21"/>
    <mergeCell ref="T21:AA21"/>
    <mergeCell ref="C23:I23"/>
    <mergeCell ref="C24:I24"/>
    <mergeCell ref="U32:W32"/>
    <mergeCell ref="X32:Y32"/>
    <mergeCell ref="Z32:AA32"/>
    <mergeCell ref="Q35:AA35"/>
    <mergeCell ref="X28:Z28"/>
    <mergeCell ref="T28:V28"/>
    <mergeCell ref="V11:AA11"/>
    <mergeCell ref="R10:U10"/>
    <mergeCell ref="I10:Q11"/>
    <mergeCell ref="R11:U11"/>
    <mergeCell ref="C10:H11"/>
    <mergeCell ref="C13:H14"/>
    <mergeCell ref="I13:S14"/>
    <mergeCell ref="T13:AA13"/>
    <mergeCell ref="T14:AA14"/>
    <mergeCell ref="C16:H16"/>
    <mergeCell ref="I16:AA16"/>
    <mergeCell ref="C18:H18"/>
    <mergeCell ref="I18:AA18"/>
    <mergeCell ref="C72:G72"/>
    <mergeCell ref="H72:I72"/>
    <mergeCell ref="J72:M72"/>
    <mergeCell ref="N72:U72"/>
    <mergeCell ref="V69:AA72"/>
    <mergeCell ref="V65:AA68"/>
    <mergeCell ref="J24:P24"/>
    <mergeCell ref="Q24:AA24"/>
    <mergeCell ref="O28:R28"/>
    <mergeCell ref="K30:R30"/>
    <mergeCell ref="S30:W30"/>
    <mergeCell ref="X30:AA30"/>
    <mergeCell ref="K28:N28"/>
    <mergeCell ref="C34:AA34"/>
    <mergeCell ref="C35:G35"/>
    <mergeCell ref="C26:H26"/>
    <mergeCell ref="I26:AA26"/>
    <mergeCell ref="C28:H28"/>
    <mergeCell ref="I28:J28"/>
    <mergeCell ref="K32:N32"/>
    <mergeCell ref="C30:J32"/>
    <mergeCell ref="K47:P47"/>
    <mergeCell ref="J23:P23"/>
    <mergeCell ref="Q36:AA38"/>
    <mergeCell ref="K31:N31"/>
    <mergeCell ref="O31:R31"/>
    <mergeCell ref="S31:T31"/>
    <mergeCell ref="U31:W31"/>
    <mergeCell ref="X31:Y31"/>
    <mergeCell ref="Z31:AA31"/>
    <mergeCell ref="O32:R32"/>
    <mergeCell ref="S32:T32"/>
    <mergeCell ref="C44:G44"/>
    <mergeCell ref="K42:P42"/>
    <mergeCell ref="K43:P43"/>
    <mergeCell ref="K44:P44"/>
    <mergeCell ref="Q42:AA44"/>
    <mergeCell ref="C42:G42"/>
    <mergeCell ref="C43:G43"/>
    <mergeCell ref="K39:P39"/>
    <mergeCell ref="Q39:AA41"/>
  </mergeCells>
  <pageMargins left="0.70866141732283472" right="0.70866141732283472" top="0.74803149606299213" bottom="1.1098214285714285" header="0.31496062992125984" footer="0.31496062992125984"/>
  <pageSetup scale="50" fitToHeight="0" orientation="portrait" r:id="rId1"/>
  <headerFooter>
    <oddFooter>&amp;LCalle 26 No.57-41 Torre 8, Piso 8 CEMSA – C.P. 111321
PBX: 3779555 – Información: Línea 195
www.umv.gov.co&amp;CDESI-FM-007
&amp;P de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AB100"/>
  <sheetViews>
    <sheetView topLeftCell="A59" zoomScale="85" zoomScaleNormal="85" zoomScaleSheetLayoutView="70" zoomScalePageLayoutView="70" workbookViewId="0">
      <selection activeCell="M77" sqref="M77"/>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7.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92</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1051" t="s">
        <v>93</v>
      </c>
      <c r="J10" s="1052"/>
      <c r="K10" s="1052"/>
      <c r="L10" s="1052"/>
      <c r="M10" s="1052"/>
      <c r="N10" s="1052"/>
      <c r="O10" s="1052"/>
      <c r="P10" s="1052"/>
      <c r="Q10" s="1053"/>
      <c r="R10" s="678" t="s">
        <v>227</v>
      </c>
      <c r="S10" s="679"/>
      <c r="T10" s="679"/>
      <c r="U10" s="680"/>
      <c r="V10" s="592" t="s">
        <v>228</v>
      </c>
      <c r="W10" s="593"/>
      <c r="X10" s="593"/>
      <c r="Y10" s="593"/>
      <c r="Z10" s="593"/>
      <c r="AA10" s="594"/>
      <c r="AB10" s="29"/>
    </row>
    <row r="11" spans="2:28" ht="19.5" customHeight="1" thickBot="1">
      <c r="B11" s="28"/>
      <c r="C11" s="658"/>
      <c r="D11" s="659"/>
      <c r="E11" s="659"/>
      <c r="F11" s="659"/>
      <c r="G11" s="659"/>
      <c r="H11" s="660"/>
      <c r="I11" s="1054"/>
      <c r="J11" s="1055"/>
      <c r="K11" s="1055"/>
      <c r="L11" s="1055"/>
      <c r="M11" s="1055"/>
      <c r="N11" s="1055"/>
      <c r="O11" s="1055"/>
      <c r="P11" s="1055"/>
      <c r="Q11" s="1056"/>
      <c r="R11" s="627" t="s">
        <v>94</v>
      </c>
      <c r="S11" s="687"/>
      <c r="T11" s="687"/>
      <c r="U11" s="688"/>
      <c r="V11" s="608">
        <v>4</v>
      </c>
      <c r="W11" s="676"/>
      <c r="X11" s="676"/>
      <c r="Y11" s="676"/>
      <c r="Z11" s="676"/>
      <c r="AA11" s="677"/>
      <c r="AB11" s="29"/>
    </row>
    <row r="12" spans="2:28" ht="10.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072" t="s">
        <v>587</v>
      </c>
      <c r="J13" s="1073"/>
      <c r="K13" s="1073"/>
      <c r="L13" s="1073"/>
      <c r="M13" s="1073"/>
      <c r="N13" s="1073"/>
      <c r="O13" s="1073"/>
      <c r="P13" s="1073"/>
      <c r="Q13" s="1073"/>
      <c r="R13" s="1073"/>
      <c r="S13" s="1074"/>
      <c r="T13" s="655" t="s">
        <v>231</v>
      </c>
      <c r="U13" s="656"/>
      <c r="V13" s="656"/>
      <c r="W13" s="656"/>
      <c r="X13" s="656"/>
      <c r="Y13" s="656"/>
      <c r="Z13" s="656"/>
      <c r="AA13" s="657"/>
      <c r="AB13" s="35"/>
    </row>
    <row r="14" spans="2:28" ht="51" customHeight="1" thickBot="1">
      <c r="B14" s="33"/>
      <c r="C14" s="658"/>
      <c r="D14" s="659"/>
      <c r="E14" s="659"/>
      <c r="F14" s="659"/>
      <c r="G14" s="659"/>
      <c r="H14" s="660"/>
      <c r="I14" s="1075"/>
      <c r="J14" s="1076"/>
      <c r="K14" s="1076"/>
      <c r="L14" s="1076"/>
      <c r="M14" s="1076"/>
      <c r="N14" s="1076"/>
      <c r="O14" s="1076"/>
      <c r="P14" s="1076"/>
      <c r="Q14" s="1076"/>
      <c r="R14" s="1076"/>
      <c r="S14" s="1077"/>
      <c r="T14" s="667" t="s">
        <v>232</v>
      </c>
      <c r="U14" s="668"/>
      <c r="V14" s="668"/>
      <c r="W14" s="668"/>
      <c r="X14" s="668"/>
      <c r="Y14" s="668"/>
      <c r="Z14" s="668"/>
      <c r="AA14" s="669"/>
      <c r="AB14" s="35"/>
    </row>
    <row r="15" spans="2:28" ht="9.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0.75" customHeight="1" thickBot="1">
      <c r="B16" s="33"/>
      <c r="C16" s="621" t="s">
        <v>233</v>
      </c>
      <c r="D16" s="622"/>
      <c r="E16" s="622"/>
      <c r="F16" s="622"/>
      <c r="G16" s="622"/>
      <c r="H16" s="623"/>
      <c r="I16" s="1031" t="s">
        <v>588</v>
      </c>
      <c r="J16" s="1032"/>
      <c r="K16" s="1032"/>
      <c r="L16" s="1032"/>
      <c r="M16" s="1032"/>
      <c r="N16" s="1032"/>
      <c r="O16" s="1032"/>
      <c r="P16" s="1032"/>
      <c r="Q16" s="1032"/>
      <c r="R16" s="1032"/>
      <c r="S16" s="1032"/>
      <c r="T16" s="1032"/>
      <c r="U16" s="1032"/>
      <c r="V16" s="1032"/>
      <c r="W16" s="1032"/>
      <c r="X16" s="1032"/>
      <c r="Y16" s="1032"/>
      <c r="Z16" s="1032"/>
      <c r="AA16" s="1033"/>
      <c r="AB16" s="35"/>
    </row>
    <row r="17" spans="2:28" ht="11.2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62.25" customHeight="1" thickBot="1">
      <c r="B18" s="33"/>
      <c r="C18" s="621" t="s">
        <v>235</v>
      </c>
      <c r="D18" s="622"/>
      <c r="E18" s="622"/>
      <c r="F18" s="622"/>
      <c r="G18" s="622"/>
      <c r="H18" s="623"/>
      <c r="I18" s="1031" t="s">
        <v>589</v>
      </c>
      <c r="J18" s="1032"/>
      <c r="K18" s="1032"/>
      <c r="L18" s="1032"/>
      <c r="M18" s="1032"/>
      <c r="N18" s="1032"/>
      <c r="O18" s="1032"/>
      <c r="P18" s="1032"/>
      <c r="Q18" s="1032"/>
      <c r="R18" s="1032"/>
      <c r="S18" s="1032"/>
      <c r="T18" s="1032"/>
      <c r="U18" s="1032"/>
      <c r="V18" s="1032"/>
      <c r="W18" s="1032"/>
      <c r="X18" s="1032"/>
      <c r="Y18" s="1032"/>
      <c r="Z18" s="1032"/>
      <c r="AA18" s="1033"/>
      <c r="AB18" s="35"/>
    </row>
    <row r="19" spans="2:28" ht="8.2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338</v>
      </c>
      <c r="J20" s="638"/>
      <c r="K20" s="638"/>
      <c r="L20" s="639"/>
      <c r="M20" s="592" t="s">
        <v>239</v>
      </c>
      <c r="N20" s="593"/>
      <c r="O20" s="593"/>
      <c r="P20" s="593"/>
      <c r="Q20" s="593"/>
      <c r="R20" s="593"/>
      <c r="S20" s="594"/>
      <c r="T20" s="592" t="s">
        <v>240</v>
      </c>
      <c r="U20" s="593"/>
      <c r="V20" s="593"/>
      <c r="W20" s="593"/>
      <c r="X20" s="593"/>
      <c r="Y20" s="593"/>
      <c r="Z20" s="593"/>
      <c r="AA20" s="594"/>
      <c r="AB20" s="35"/>
    </row>
    <row r="21" spans="2:28" ht="17.25" customHeight="1" thickBot="1">
      <c r="B21" s="33"/>
      <c r="C21" s="634"/>
      <c r="D21" s="635"/>
      <c r="E21" s="635"/>
      <c r="F21" s="635"/>
      <c r="G21" s="635"/>
      <c r="H21" s="636"/>
      <c r="I21" s="640"/>
      <c r="J21" s="641"/>
      <c r="K21" s="641"/>
      <c r="L21" s="642"/>
      <c r="M21" s="605" t="s">
        <v>241</v>
      </c>
      <c r="N21" s="606"/>
      <c r="O21" s="606"/>
      <c r="P21" s="606"/>
      <c r="Q21" s="606"/>
      <c r="R21" s="606"/>
      <c r="S21" s="607"/>
      <c r="T21" s="608" t="s">
        <v>242</v>
      </c>
      <c r="U21" s="606"/>
      <c r="V21" s="606"/>
      <c r="W21" s="606"/>
      <c r="X21" s="606"/>
      <c r="Y21" s="606"/>
      <c r="Z21" s="606"/>
      <c r="AA21" s="607"/>
      <c r="AB21" s="35"/>
    </row>
    <row r="22" spans="2:28" ht="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1.7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6.25" customHeight="1" thickBot="1">
      <c r="B24" s="33"/>
      <c r="C24" s="881" t="s">
        <v>590</v>
      </c>
      <c r="D24" s="882"/>
      <c r="E24" s="882"/>
      <c r="F24" s="882"/>
      <c r="G24" s="882"/>
      <c r="H24" s="882"/>
      <c r="I24" s="883"/>
      <c r="J24" s="881" t="s">
        <v>591</v>
      </c>
      <c r="K24" s="882"/>
      <c r="L24" s="882"/>
      <c r="M24" s="882"/>
      <c r="N24" s="882"/>
      <c r="O24" s="882"/>
      <c r="P24" s="883"/>
      <c r="Q24" s="1044" t="s">
        <v>281</v>
      </c>
      <c r="R24" s="1523"/>
      <c r="S24" s="1523"/>
      <c r="T24" s="1523"/>
      <c r="U24" s="1523"/>
      <c r="V24" s="1523"/>
      <c r="W24" s="1523"/>
      <c r="X24" s="1523"/>
      <c r="Y24" s="1523"/>
      <c r="Z24" s="1523"/>
      <c r="AA24" s="1556"/>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90" customHeight="1" thickBot="1">
      <c r="B26" s="33"/>
      <c r="C26" s="621" t="s">
        <v>249</v>
      </c>
      <c r="D26" s="622"/>
      <c r="E26" s="622"/>
      <c r="F26" s="622"/>
      <c r="G26" s="622"/>
      <c r="H26" s="623"/>
      <c r="I26" s="1553" t="s">
        <v>95</v>
      </c>
      <c r="J26" s="1554"/>
      <c r="K26" s="1554"/>
      <c r="L26" s="1554"/>
      <c r="M26" s="1554"/>
      <c r="N26" s="1554"/>
      <c r="O26" s="1554"/>
      <c r="P26" s="1554"/>
      <c r="Q26" s="1554"/>
      <c r="R26" s="1554"/>
      <c r="S26" s="1554"/>
      <c r="T26" s="1554"/>
      <c r="U26" s="1554"/>
      <c r="V26" s="1554"/>
      <c r="W26" s="1554"/>
      <c r="X26" s="1554"/>
      <c r="Y26" s="1554"/>
      <c r="Z26" s="1554"/>
      <c r="AA26" s="1555"/>
      <c r="AB26" s="35"/>
    </row>
    <row r="27" spans="2:28" ht="11.2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7" customHeight="1" thickBot="1">
      <c r="B28" s="33"/>
      <c r="C28" s="621" t="s">
        <v>250</v>
      </c>
      <c r="D28" s="622"/>
      <c r="E28" s="622"/>
      <c r="F28" s="622"/>
      <c r="G28" s="622"/>
      <c r="H28" s="623"/>
      <c r="I28" s="627">
        <v>0.76670000000000005</v>
      </c>
      <c r="J28" s="624"/>
      <c r="K28" s="609" t="s">
        <v>251</v>
      </c>
      <c r="L28" s="610"/>
      <c r="M28" s="610"/>
      <c r="N28" s="611"/>
      <c r="O28" s="589" t="s">
        <v>252</v>
      </c>
      <c r="P28" s="590"/>
      <c r="Q28" s="590"/>
      <c r="R28" s="591"/>
      <c r="S28" s="332" t="s">
        <v>254</v>
      </c>
      <c r="T28" s="590" t="s">
        <v>253</v>
      </c>
      <c r="U28" s="590"/>
      <c r="V28" s="591"/>
      <c r="W28" s="38"/>
      <c r="X28" s="589" t="s">
        <v>255</v>
      </c>
      <c r="Y28" s="590"/>
      <c r="Z28" s="591"/>
      <c r="AA28" s="165"/>
      <c r="AB28" s="35"/>
    </row>
    <row r="29" spans="2:28" ht="9"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2.75" customHeight="1" thickBot="1">
      <c r="B32" s="33"/>
      <c r="C32" s="586"/>
      <c r="D32" s="587"/>
      <c r="E32" s="587"/>
      <c r="F32" s="587"/>
      <c r="G32" s="587"/>
      <c r="H32" s="587"/>
      <c r="I32" s="587"/>
      <c r="J32" s="588"/>
      <c r="K32" s="601">
        <v>0</v>
      </c>
      <c r="L32" s="602"/>
      <c r="M32" s="602"/>
      <c r="N32" s="602"/>
      <c r="O32" s="602">
        <v>54</v>
      </c>
      <c r="P32" s="602"/>
      <c r="Q32" s="602"/>
      <c r="R32" s="602"/>
      <c r="S32" s="602">
        <v>55</v>
      </c>
      <c r="T32" s="602"/>
      <c r="U32" s="602">
        <v>59</v>
      </c>
      <c r="V32" s="602"/>
      <c r="W32" s="602"/>
      <c r="X32" s="602">
        <v>60</v>
      </c>
      <c r="Y32" s="602"/>
      <c r="Z32" s="602">
        <v>100</v>
      </c>
      <c r="AA32" s="604"/>
      <c r="AB32" s="35"/>
    </row>
    <row r="33" spans="2:28" ht="7.5"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9.5" customHeight="1"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32.25" customHeight="1" thickBot="1">
      <c r="B35" s="40"/>
      <c r="C35" s="945" t="s">
        <v>258</v>
      </c>
      <c r="D35" s="946"/>
      <c r="E35" s="946"/>
      <c r="F35" s="946"/>
      <c r="G35" s="947"/>
      <c r="H35" s="184" t="s">
        <v>592</v>
      </c>
      <c r="I35" s="184" t="s">
        <v>593</v>
      </c>
      <c r="J35" s="184" t="s">
        <v>261</v>
      </c>
      <c r="K35" s="1028" t="s">
        <v>262</v>
      </c>
      <c r="L35" s="1029"/>
      <c r="M35" s="1029"/>
      <c r="N35" s="1029"/>
      <c r="O35" s="1029"/>
      <c r="P35" s="1029"/>
      <c r="Q35" s="1029"/>
      <c r="R35" s="1029"/>
      <c r="S35" s="1029"/>
      <c r="T35" s="1029"/>
      <c r="U35" s="1029"/>
      <c r="V35" s="1029"/>
      <c r="W35" s="1029"/>
      <c r="X35" s="1029"/>
      <c r="Y35" s="1029"/>
      <c r="Z35" s="1029"/>
      <c r="AA35" s="1030"/>
      <c r="AB35" s="35"/>
    </row>
    <row r="36" spans="2:28" s="41" customFormat="1" ht="277.14999999999998" customHeight="1">
      <c r="B36" s="40"/>
      <c r="C36" s="712" t="s">
        <v>594</v>
      </c>
      <c r="D36" s="2266"/>
      <c r="E36" s="2266"/>
      <c r="F36" s="2266"/>
      <c r="G36" s="2267"/>
      <c r="H36" s="9">
        <v>3537</v>
      </c>
      <c r="I36" s="9">
        <v>4132</v>
      </c>
      <c r="J36" s="331">
        <f>+H36/I36</f>
        <v>0.85600193610842212</v>
      </c>
      <c r="K36" s="1550" t="s">
        <v>595</v>
      </c>
      <c r="L36" s="1551"/>
      <c r="M36" s="1551"/>
      <c r="N36" s="1551"/>
      <c r="O36" s="1551"/>
      <c r="P36" s="1551"/>
      <c r="Q36" s="1551"/>
      <c r="R36" s="1551"/>
      <c r="S36" s="1551"/>
      <c r="T36" s="1551"/>
      <c r="U36" s="1551"/>
      <c r="V36" s="1551"/>
      <c r="W36" s="1551"/>
      <c r="X36" s="1551"/>
      <c r="Y36" s="1551"/>
      <c r="Z36" s="1551"/>
      <c r="AA36" s="1552"/>
      <c r="AB36" s="35"/>
    </row>
    <row r="37" spans="2:28" s="41" customFormat="1" ht="75" customHeight="1">
      <c r="B37" s="40"/>
      <c r="C37" s="712" t="s">
        <v>347</v>
      </c>
      <c r="D37" s="2266"/>
      <c r="E37" s="2266"/>
      <c r="F37" s="2266"/>
      <c r="G37" s="2267"/>
      <c r="H37" s="130">
        <v>0</v>
      </c>
      <c r="I37" s="130">
        <v>0</v>
      </c>
      <c r="J37" s="331" t="e">
        <f>+H37/I37</f>
        <v>#DIV/0!</v>
      </c>
      <c r="K37" s="1547"/>
      <c r="L37" s="1548"/>
      <c r="M37" s="1548"/>
      <c r="N37" s="1548"/>
      <c r="O37" s="1548"/>
      <c r="P37" s="1548"/>
      <c r="Q37" s="1548"/>
      <c r="R37" s="1548"/>
      <c r="S37" s="1548"/>
      <c r="T37" s="1548"/>
      <c r="U37" s="1548"/>
      <c r="V37" s="1548"/>
      <c r="W37" s="1548"/>
      <c r="X37" s="1548"/>
      <c r="Y37" s="1548"/>
      <c r="Z37" s="1548"/>
      <c r="AA37" s="1549"/>
      <c r="AB37" s="35"/>
    </row>
    <row r="38" spans="2:28" s="41" customFormat="1" ht="105" customHeight="1">
      <c r="B38" s="40"/>
      <c r="C38" s="712" t="s">
        <v>596</v>
      </c>
      <c r="D38" s="2266"/>
      <c r="E38" s="2266"/>
      <c r="F38" s="2266"/>
      <c r="G38" s="2267"/>
      <c r="H38" s="130">
        <v>0</v>
      </c>
      <c r="I38" s="130">
        <v>0</v>
      </c>
      <c r="J38" s="331" t="e">
        <f>+H38/I38</f>
        <v>#DIV/0!</v>
      </c>
      <c r="K38" s="1547"/>
      <c r="L38" s="1548"/>
      <c r="M38" s="1548"/>
      <c r="N38" s="1548"/>
      <c r="O38" s="1548"/>
      <c r="P38" s="1548"/>
      <c r="Q38" s="1548"/>
      <c r="R38" s="1548"/>
      <c r="S38" s="1548"/>
      <c r="T38" s="1548"/>
      <c r="U38" s="1548"/>
      <c r="V38" s="1548"/>
      <c r="W38" s="1548"/>
      <c r="X38" s="1548"/>
      <c r="Y38" s="1548"/>
      <c r="Z38" s="1548"/>
      <c r="AA38" s="1549"/>
      <c r="AB38" s="35"/>
    </row>
    <row r="39" spans="2:28" s="41" customFormat="1" ht="68.25" customHeight="1" thickBot="1">
      <c r="B39" s="40"/>
      <c r="C39" s="712" t="s">
        <v>597</v>
      </c>
      <c r="D39" s="2266"/>
      <c r="E39" s="2266"/>
      <c r="F39" s="2266"/>
      <c r="G39" s="2267"/>
      <c r="H39" s="130">
        <v>0</v>
      </c>
      <c r="I39" s="130">
        <v>0</v>
      </c>
      <c r="J39" s="331" t="e">
        <f>+H39/I39</f>
        <v>#DIV/0!</v>
      </c>
      <c r="K39" s="1547"/>
      <c r="L39" s="1548"/>
      <c r="M39" s="1548"/>
      <c r="N39" s="1548"/>
      <c r="O39" s="1548"/>
      <c r="P39" s="1548"/>
      <c r="Q39" s="1548"/>
      <c r="R39" s="1548"/>
      <c r="S39" s="1548"/>
      <c r="T39" s="1548"/>
      <c r="U39" s="1548"/>
      <c r="V39" s="1548"/>
      <c r="W39" s="1548"/>
      <c r="X39" s="1548"/>
      <c r="Y39" s="1548"/>
      <c r="Z39" s="1548"/>
      <c r="AA39" s="1549"/>
      <c r="AB39" s="35"/>
    </row>
    <row r="40" spans="2:28" s="41" customFormat="1" ht="13.5" customHeight="1" thickBot="1">
      <c r="B40" s="40"/>
      <c r="C40" s="925" t="s">
        <v>265</v>
      </c>
      <c r="D40" s="926"/>
      <c r="E40" s="926"/>
      <c r="F40" s="926"/>
      <c r="G40" s="927"/>
      <c r="H40" s="126">
        <f>SUM(H36:H39)</f>
        <v>3537</v>
      </c>
      <c r="I40" s="126">
        <f>SUM(I36:I39)</f>
        <v>4132</v>
      </c>
      <c r="J40" s="330">
        <f>+H40/I40</f>
        <v>0.85600193610842212</v>
      </c>
      <c r="K40" s="1027"/>
      <c r="L40" s="928"/>
      <c r="M40" s="928"/>
      <c r="N40" s="928"/>
      <c r="O40" s="928"/>
      <c r="P40" s="928"/>
      <c r="Q40" s="928"/>
      <c r="R40" s="928"/>
      <c r="S40" s="928"/>
      <c r="T40" s="928"/>
      <c r="U40" s="928"/>
      <c r="V40" s="928"/>
      <c r="W40" s="928"/>
      <c r="X40" s="928"/>
      <c r="Y40" s="928"/>
      <c r="Z40" s="928"/>
      <c r="AA40" s="929"/>
      <c r="AB40" s="35"/>
    </row>
    <row r="41" spans="2:28" s="41" customFormat="1" ht="5.25" customHeight="1">
      <c r="B41" s="40"/>
      <c r="C41" s="121"/>
      <c r="D41" s="121"/>
      <c r="E41" s="121"/>
      <c r="F41" s="121"/>
      <c r="G41" s="121"/>
      <c r="H41" s="123"/>
      <c r="I41" s="123"/>
      <c r="J41" s="122"/>
      <c r="K41" s="121"/>
      <c r="L41" s="121"/>
      <c r="M41" s="121"/>
      <c r="N41" s="121"/>
      <c r="O41" s="121"/>
      <c r="P41" s="121"/>
      <c r="Q41" s="121"/>
      <c r="R41" s="121"/>
      <c r="S41" s="121"/>
      <c r="T41" s="121"/>
      <c r="U41" s="121"/>
      <c r="V41" s="121"/>
      <c r="W41" s="121"/>
      <c r="X41" s="121"/>
      <c r="Y41" s="121"/>
      <c r="Z41" s="121"/>
      <c r="AA41" s="121"/>
      <c r="AB41" s="35"/>
    </row>
    <row r="42" spans="2:28" s="41" customFormat="1" ht="6.75" customHeight="1" thickBot="1">
      <c r="B42" s="40"/>
      <c r="C42" s="121"/>
      <c r="D42" s="121"/>
      <c r="E42" s="121"/>
      <c r="F42" s="121"/>
      <c r="G42" s="121"/>
      <c r="H42" s="123"/>
      <c r="I42" s="123"/>
      <c r="J42" s="122"/>
      <c r="K42" s="121"/>
      <c r="L42" s="121"/>
      <c r="M42" s="121"/>
      <c r="N42" s="121"/>
      <c r="O42" s="121"/>
      <c r="P42" s="121"/>
      <c r="Q42" s="121"/>
      <c r="R42" s="121"/>
      <c r="S42" s="121"/>
      <c r="T42" s="121"/>
      <c r="U42" s="121"/>
      <c r="V42" s="121"/>
      <c r="W42" s="121"/>
      <c r="X42" s="121"/>
      <c r="Y42" s="121"/>
      <c r="Z42" s="121"/>
      <c r="AA42" s="121"/>
      <c r="AB42" s="35"/>
    </row>
    <row r="43" spans="2:28" s="41" customFormat="1">
      <c r="B43" s="40"/>
      <c r="C43" s="930" t="s">
        <v>266</v>
      </c>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2"/>
      <c r="AB43" s="35"/>
    </row>
    <row r="44" spans="2:28" ht="15" thickBot="1">
      <c r="B44" s="33"/>
      <c r="C44" s="933"/>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5"/>
      <c r="AB44" s="35"/>
    </row>
    <row r="45" spans="2:28" ht="45.75" customHeight="1">
      <c r="B45" s="33"/>
      <c r="C45" s="936" t="s">
        <v>350</v>
      </c>
      <c r="D45" s="937"/>
      <c r="E45" s="937"/>
      <c r="F45" s="937"/>
      <c r="G45" s="937"/>
      <c r="H45" s="937"/>
      <c r="I45" s="937"/>
      <c r="J45" s="937"/>
      <c r="K45" s="937"/>
      <c r="L45" s="937"/>
      <c r="M45" s="937"/>
      <c r="N45" s="937"/>
      <c r="O45" s="937"/>
      <c r="P45" s="937"/>
      <c r="Q45" s="937"/>
      <c r="R45" s="937"/>
      <c r="S45" s="937"/>
      <c r="T45" s="937"/>
      <c r="U45" s="937"/>
      <c r="V45" s="937"/>
      <c r="W45" s="937"/>
      <c r="X45" s="937"/>
      <c r="Y45" s="937"/>
      <c r="Z45" s="937"/>
      <c r="AA45" s="938"/>
      <c r="AB45" s="35"/>
    </row>
    <row r="46" spans="2:28" ht="45.75" customHeight="1">
      <c r="B46" s="33"/>
      <c r="C46" s="939"/>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1"/>
      <c r="AB46" s="35"/>
    </row>
    <row r="47" spans="2:28" ht="45.75" customHeight="1">
      <c r="B47" s="33"/>
      <c r="C47" s="939"/>
      <c r="D47" s="940"/>
      <c r="E47" s="940"/>
      <c r="F47" s="940"/>
      <c r="G47" s="940"/>
      <c r="H47" s="940"/>
      <c r="I47" s="940"/>
      <c r="J47" s="940"/>
      <c r="K47" s="940"/>
      <c r="L47" s="940"/>
      <c r="M47" s="940"/>
      <c r="N47" s="940"/>
      <c r="O47" s="940"/>
      <c r="P47" s="940"/>
      <c r="Q47" s="940"/>
      <c r="R47" s="940"/>
      <c r="S47" s="940"/>
      <c r="T47" s="940"/>
      <c r="U47" s="940"/>
      <c r="V47" s="940"/>
      <c r="W47" s="940"/>
      <c r="X47" s="940"/>
      <c r="Y47" s="940"/>
      <c r="Z47" s="940"/>
      <c r="AA47" s="941"/>
      <c r="AB47" s="35"/>
    </row>
    <row r="48" spans="2:28" ht="45.75" customHeight="1">
      <c r="B48" s="33"/>
      <c r="C48" s="939"/>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1"/>
      <c r="AB48" s="35"/>
    </row>
    <row r="49" spans="2:28" ht="45.75" customHeight="1">
      <c r="B49" s="33"/>
      <c r="C49" s="939"/>
      <c r="D49" s="940"/>
      <c r="E49" s="940"/>
      <c r="F49" s="940"/>
      <c r="G49" s="940"/>
      <c r="H49" s="940"/>
      <c r="I49" s="940"/>
      <c r="J49" s="940"/>
      <c r="K49" s="940"/>
      <c r="L49" s="940"/>
      <c r="M49" s="940"/>
      <c r="N49" s="940"/>
      <c r="O49" s="940"/>
      <c r="P49" s="940"/>
      <c r="Q49" s="940"/>
      <c r="R49" s="940"/>
      <c r="S49" s="940"/>
      <c r="T49" s="940"/>
      <c r="U49" s="940"/>
      <c r="V49" s="940"/>
      <c r="W49" s="940"/>
      <c r="X49" s="940"/>
      <c r="Y49" s="940"/>
      <c r="Z49" s="940"/>
      <c r="AA49" s="941"/>
      <c r="AB49" s="35"/>
    </row>
    <row r="50" spans="2:28" ht="45.75" customHeight="1">
      <c r="B50" s="33"/>
      <c r="C50" s="939"/>
      <c r="D50" s="940"/>
      <c r="E50" s="940"/>
      <c r="F50" s="940"/>
      <c r="G50" s="940"/>
      <c r="H50" s="940"/>
      <c r="I50" s="940"/>
      <c r="J50" s="940"/>
      <c r="K50" s="940"/>
      <c r="L50" s="940"/>
      <c r="M50" s="940"/>
      <c r="N50" s="940"/>
      <c r="O50" s="940"/>
      <c r="P50" s="940"/>
      <c r="Q50" s="940"/>
      <c r="R50" s="940"/>
      <c r="S50" s="940"/>
      <c r="T50" s="940"/>
      <c r="U50" s="940"/>
      <c r="V50" s="940"/>
      <c r="W50" s="940"/>
      <c r="X50" s="940"/>
      <c r="Y50" s="940"/>
      <c r="Z50" s="940"/>
      <c r="AA50" s="941"/>
      <c r="AB50" s="35"/>
    </row>
    <row r="51" spans="2:28" ht="45.75" customHeight="1">
      <c r="B51" s="33"/>
      <c r="C51" s="939"/>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1"/>
      <c r="AB51" s="35"/>
    </row>
    <row r="52" spans="2:28" ht="4.5" hidden="1" customHeight="1">
      <c r="B52" s="5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52"/>
    </row>
    <row r="53" spans="2:28" ht="15" thickBot="1">
      <c r="B53" s="5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55"/>
    </row>
    <row r="54" spans="2:28" ht="15" customHeight="1">
      <c r="B54" s="56"/>
      <c r="C54" s="1533" t="s">
        <v>258</v>
      </c>
      <c r="D54" s="1518"/>
      <c r="E54" s="1518"/>
      <c r="F54" s="1518"/>
      <c r="G54" s="1534"/>
      <c r="H54" s="1539" t="s">
        <v>288</v>
      </c>
      <c r="I54" s="1518"/>
      <c r="J54" s="1518" t="s">
        <v>268</v>
      </c>
      <c r="K54" s="1518"/>
      <c r="L54" s="1518"/>
      <c r="M54" s="1518"/>
      <c r="N54" s="1518" t="s">
        <v>269</v>
      </c>
      <c r="O54" s="1518"/>
      <c r="P54" s="1518"/>
      <c r="Q54" s="1518"/>
      <c r="R54" s="1518"/>
      <c r="S54" s="1518"/>
      <c r="T54" s="1518"/>
      <c r="U54" s="1518"/>
      <c r="V54" s="1512" t="s">
        <v>270</v>
      </c>
      <c r="W54" s="1512"/>
      <c r="X54" s="1512"/>
      <c r="Y54" s="1512"/>
      <c r="Z54" s="1512"/>
      <c r="AA54" s="1513"/>
      <c r="AB54" s="57"/>
    </row>
    <row r="55" spans="2:28" ht="15" customHeight="1">
      <c r="B55" s="58"/>
      <c r="C55" s="1535"/>
      <c r="D55" s="1519"/>
      <c r="E55" s="1519"/>
      <c r="F55" s="1519"/>
      <c r="G55" s="1536"/>
      <c r="H55" s="1540"/>
      <c r="I55" s="1519"/>
      <c r="J55" s="1519"/>
      <c r="K55" s="1519"/>
      <c r="L55" s="1519"/>
      <c r="M55" s="1519"/>
      <c r="N55" s="1519"/>
      <c r="O55" s="1519"/>
      <c r="P55" s="1519"/>
      <c r="Q55" s="1519"/>
      <c r="R55" s="1519"/>
      <c r="S55" s="1519"/>
      <c r="T55" s="1519"/>
      <c r="U55" s="1519"/>
      <c r="V55" s="1514"/>
      <c r="W55" s="1514"/>
      <c r="X55" s="1514"/>
      <c r="Y55" s="1514"/>
      <c r="Z55" s="1514"/>
      <c r="AA55" s="1515"/>
      <c r="AB55" s="57"/>
    </row>
    <row r="56" spans="2:28" ht="15" customHeight="1" thickBot="1">
      <c r="B56" s="58"/>
      <c r="C56" s="1537"/>
      <c r="D56" s="1520"/>
      <c r="E56" s="1520"/>
      <c r="F56" s="1520"/>
      <c r="G56" s="1538"/>
      <c r="H56" s="1541"/>
      <c r="I56" s="1520"/>
      <c r="J56" s="1520"/>
      <c r="K56" s="1520"/>
      <c r="L56" s="1520"/>
      <c r="M56" s="1520"/>
      <c r="N56" s="1520"/>
      <c r="O56" s="1520"/>
      <c r="P56" s="1520"/>
      <c r="Q56" s="1520"/>
      <c r="R56" s="1520"/>
      <c r="S56" s="1520"/>
      <c r="T56" s="1520"/>
      <c r="U56" s="1520"/>
      <c r="V56" s="1516"/>
      <c r="W56" s="1516"/>
      <c r="X56" s="1516"/>
      <c r="Y56" s="1516"/>
      <c r="Z56" s="1516"/>
      <c r="AA56" s="1517"/>
      <c r="AB56" s="57"/>
    </row>
    <row r="57" spans="2:28" ht="409.6" customHeight="1">
      <c r="B57" s="56"/>
      <c r="C57" s="1524" t="s">
        <v>594</v>
      </c>
      <c r="D57" s="2408"/>
      <c r="E57" s="2408"/>
      <c r="F57" s="2408"/>
      <c r="G57" s="2409"/>
      <c r="H57" s="1525">
        <v>0.77449999999999997</v>
      </c>
      <c r="I57" s="1526"/>
      <c r="J57" s="1508">
        <f>+J36</f>
        <v>0.85600193610842212</v>
      </c>
      <c r="K57" s="1509"/>
      <c r="L57" s="1509"/>
      <c r="M57" s="1510"/>
      <c r="N57" s="1527" t="s">
        <v>598</v>
      </c>
      <c r="O57" s="1528"/>
      <c r="P57" s="1528"/>
      <c r="Q57" s="1528"/>
      <c r="R57" s="1528"/>
      <c r="S57" s="1528"/>
      <c r="T57" s="1528"/>
      <c r="U57" s="1529"/>
      <c r="V57" s="1527" t="s">
        <v>599</v>
      </c>
      <c r="W57" s="1528"/>
      <c r="X57" s="1528"/>
      <c r="Y57" s="1528"/>
      <c r="Z57" s="1528"/>
      <c r="AA57" s="1545"/>
      <c r="AB57" s="59"/>
    </row>
    <row r="58" spans="2:28" ht="147.75" customHeight="1">
      <c r="B58" s="56"/>
      <c r="C58" s="712" t="s">
        <v>347</v>
      </c>
      <c r="D58" s="2266"/>
      <c r="E58" s="2266"/>
      <c r="F58" s="2266"/>
      <c r="G58" s="2267"/>
      <c r="H58" s="1511">
        <v>0.51339999999999997</v>
      </c>
      <c r="I58" s="1410"/>
      <c r="J58" s="1511" t="e">
        <f>+J37</f>
        <v>#DIV/0!</v>
      </c>
      <c r="K58" s="1410"/>
      <c r="L58" s="1410"/>
      <c r="M58" s="1410"/>
      <c r="N58" s="1530"/>
      <c r="O58" s="1531"/>
      <c r="P58" s="1531"/>
      <c r="Q58" s="1531"/>
      <c r="R58" s="1531"/>
      <c r="S58" s="1531"/>
      <c r="T58" s="1531"/>
      <c r="U58" s="1532"/>
      <c r="V58" s="1463"/>
      <c r="W58" s="1464"/>
      <c r="X58" s="1464"/>
      <c r="Y58" s="1464"/>
      <c r="Z58" s="1464"/>
      <c r="AA58" s="1466"/>
      <c r="AB58" s="59"/>
    </row>
    <row r="59" spans="2:28" ht="126.75" customHeight="1">
      <c r="B59" s="56"/>
      <c r="C59" s="712" t="s">
        <v>596</v>
      </c>
      <c r="D59" s="2266"/>
      <c r="E59" s="2266"/>
      <c r="F59" s="2266"/>
      <c r="G59" s="2267"/>
      <c r="H59" s="1511">
        <v>0.63260000000000005</v>
      </c>
      <c r="I59" s="1410"/>
      <c r="J59" s="1511" t="e">
        <f>+J38</f>
        <v>#DIV/0!</v>
      </c>
      <c r="K59" s="1410"/>
      <c r="L59" s="1410"/>
      <c r="M59" s="1410"/>
      <c r="N59" s="1530"/>
      <c r="O59" s="1531"/>
      <c r="P59" s="1531"/>
      <c r="Q59" s="1531"/>
      <c r="R59" s="1531"/>
      <c r="S59" s="1531"/>
      <c r="T59" s="1531"/>
      <c r="U59" s="1532"/>
      <c r="V59" s="1463"/>
      <c r="W59" s="1464"/>
      <c r="X59" s="1464"/>
      <c r="Y59" s="1464"/>
      <c r="Z59" s="1464"/>
      <c r="AA59" s="1466"/>
      <c r="AB59" s="59"/>
    </row>
    <row r="60" spans="2:28" ht="45" customHeight="1" thickBot="1">
      <c r="B60" s="56"/>
      <c r="C60" s="1521" t="s">
        <v>597</v>
      </c>
      <c r="D60" s="2410"/>
      <c r="E60" s="2410"/>
      <c r="F60" s="2410"/>
      <c r="G60" s="2411"/>
      <c r="H60" s="1522">
        <v>0.62849999999999995</v>
      </c>
      <c r="I60" s="1523"/>
      <c r="J60" s="1522" t="e">
        <f>+J39</f>
        <v>#DIV/0!</v>
      </c>
      <c r="K60" s="1523"/>
      <c r="L60" s="1523"/>
      <c r="M60" s="1523"/>
      <c r="N60" s="1542" t="s">
        <v>352</v>
      </c>
      <c r="O60" s="1543"/>
      <c r="P60" s="1543"/>
      <c r="Q60" s="1543"/>
      <c r="R60" s="1543"/>
      <c r="S60" s="1543"/>
      <c r="T60" s="1543"/>
      <c r="U60" s="1544"/>
      <c r="V60" s="1542" t="s">
        <v>352</v>
      </c>
      <c r="W60" s="1543"/>
      <c r="X60" s="1543"/>
      <c r="Y60" s="1543"/>
      <c r="Z60" s="1543"/>
      <c r="AA60" s="1546"/>
      <c r="AB60" s="59"/>
    </row>
    <row r="61" spans="2:28">
      <c r="B61" s="6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62"/>
    </row>
    <row r="62" spans="2:28">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row>
    <row r="63" spans="2:28">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row>
    <row r="100" ht="6" customHeight="1"/>
  </sheetData>
  <mergeCells count="97">
    <mergeCell ref="C13:H14"/>
    <mergeCell ref="I13:S14"/>
    <mergeCell ref="T13:AA13"/>
    <mergeCell ref="T14:AA14"/>
    <mergeCell ref="K30:R30"/>
    <mergeCell ref="S30:W30"/>
    <mergeCell ref="X30:AA30"/>
    <mergeCell ref="C16:H16"/>
    <mergeCell ref="I16:AA16"/>
    <mergeCell ref="C18:H18"/>
    <mergeCell ref="I18:AA18"/>
    <mergeCell ref="C20:H21"/>
    <mergeCell ref="I20:L21"/>
    <mergeCell ref="M20:S20"/>
    <mergeCell ref="T20:AA20"/>
    <mergeCell ref="M21:S21"/>
    <mergeCell ref="T21:AA21"/>
    <mergeCell ref="C10:H11"/>
    <mergeCell ref="B2:G4"/>
    <mergeCell ref="H2:AB2"/>
    <mergeCell ref="H3:O3"/>
    <mergeCell ref="P3:AB3"/>
    <mergeCell ref="H4:AB4"/>
    <mergeCell ref="C7:H8"/>
    <mergeCell ref="I7:AA8"/>
    <mergeCell ref="V10:AA10"/>
    <mergeCell ref="V11:AA11"/>
    <mergeCell ref="R10:U10"/>
    <mergeCell ref="I10:Q11"/>
    <mergeCell ref="R11:U11"/>
    <mergeCell ref="C23:I23"/>
    <mergeCell ref="J23:P23"/>
    <mergeCell ref="Q23:AA23"/>
    <mergeCell ref="C24:I24"/>
    <mergeCell ref="J24:P24"/>
    <mergeCell ref="Q24:AA24"/>
    <mergeCell ref="C26:H26"/>
    <mergeCell ref="I26:AA26"/>
    <mergeCell ref="C28:H28"/>
    <mergeCell ref="I28:J28"/>
    <mergeCell ref="K32:N32"/>
    <mergeCell ref="O32:R32"/>
    <mergeCell ref="S32:T32"/>
    <mergeCell ref="U32:W32"/>
    <mergeCell ref="X32:Y32"/>
    <mergeCell ref="Z32:AA32"/>
    <mergeCell ref="X28:Z28"/>
    <mergeCell ref="K31:N31"/>
    <mergeCell ref="O31:R31"/>
    <mergeCell ref="S31:T31"/>
    <mergeCell ref="U31:W31"/>
    <mergeCell ref="T28:V28"/>
    <mergeCell ref="O28:R28"/>
    <mergeCell ref="K28:N28"/>
    <mergeCell ref="C39:G39"/>
    <mergeCell ref="K39:AA39"/>
    <mergeCell ref="C36:G36"/>
    <mergeCell ref="K36:AA36"/>
    <mergeCell ref="C37:G37"/>
    <mergeCell ref="K37:AA37"/>
    <mergeCell ref="C38:G38"/>
    <mergeCell ref="K38:AA38"/>
    <mergeCell ref="N60:U60"/>
    <mergeCell ref="V57:AA57"/>
    <mergeCell ref="V58:AA58"/>
    <mergeCell ref="V59:AA59"/>
    <mergeCell ref="V60:AA60"/>
    <mergeCell ref="C34:AA34"/>
    <mergeCell ref="C35:G35"/>
    <mergeCell ref="K35:AA35"/>
    <mergeCell ref="X31:Y31"/>
    <mergeCell ref="Z31:AA31"/>
    <mergeCell ref="C30:J32"/>
    <mergeCell ref="N59:U59"/>
    <mergeCell ref="C40:G40"/>
    <mergeCell ref="K40:AA40"/>
    <mergeCell ref="C43:AA44"/>
    <mergeCell ref="C45:AA51"/>
    <mergeCell ref="C54:G56"/>
    <mergeCell ref="H54:I56"/>
    <mergeCell ref="J54:M56"/>
    <mergeCell ref="C59:G59"/>
    <mergeCell ref="H59:I59"/>
    <mergeCell ref="J59:M59"/>
    <mergeCell ref="C60:G60"/>
    <mergeCell ref="H60:I60"/>
    <mergeCell ref="J60:M60"/>
    <mergeCell ref="J57:M57"/>
    <mergeCell ref="C58:G58"/>
    <mergeCell ref="H58:I58"/>
    <mergeCell ref="J58:M58"/>
    <mergeCell ref="V54:AA56"/>
    <mergeCell ref="N54:U56"/>
    <mergeCell ref="C57:G57"/>
    <mergeCell ref="H57:I57"/>
    <mergeCell ref="N57:U57"/>
    <mergeCell ref="N58:U5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D106"/>
  <sheetViews>
    <sheetView view="pageBreakPreview" topLeftCell="B61" zoomScaleNormal="100" zoomScaleSheetLayoutView="100" zoomScalePageLayoutView="70" workbookViewId="0">
      <selection activeCell="H66" sqref="H66:I6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29" width="3.7109375" style="20"/>
    <col min="30" max="30" width="37" style="20" customWidth="1"/>
    <col min="31" max="31" width="3.7109375" style="20"/>
    <col min="32" max="32" width="5" style="20" bestFit="1" customWidth="1"/>
    <col min="33"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96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97</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98</v>
      </c>
      <c r="S11" s="687"/>
      <c r="T11" s="687"/>
      <c r="U11" s="688"/>
      <c r="V11" s="608">
        <v>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7.25" customHeight="1">
      <c r="B13" s="33"/>
      <c r="C13" s="655" t="s">
        <v>229</v>
      </c>
      <c r="D13" s="656"/>
      <c r="E13" s="656"/>
      <c r="F13" s="656"/>
      <c r="G13" s="656"/>
      <c r="H13" s="657"/>
      <c r="I13" s="661" t="s">
        <v>600</v>
      </c>
      <c r="J13" s="662"/>
      <c r="K13" s="662"/>
      <c r="L13" s="662"/>
      <c r="M13" s="662"/>
      <c r="N13" s="662"/>
      <c r="O13" s="662"/>
      <c r="P13" s="662"/>
      <c r="Q13" s="662"/>
      <c r="R13" s="662"/>
      <c r="S13" s="663"/>
      <c r="T13" s="655" t="s">
        <v>231</v>
      </c>
      <c r="U13" s="656"/>
      <c r="V13" s="656"/>
      <c r="W13" s="656"/>
      <c r="X13" s="656"/>
      <c r="Y13" s="656"/>
      <c r="Z13" s="656"/>
      <c r="AA13" s="657"/>
      <c r="AB13" s="35"/>
    </row>
    <row r="14" spans="2:28" ht="54"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9" customHeight="1" thickBot="1">
      <c r="B16" s="33"/>
      <c r="C16" s="621" t="s">
        <v>233</v>
      </c>
      <c r="D16" s="622"/>
      <c r="E16" s="622"/>
      <c r="F16" s="622"/>
      <c r="G16" s="622"/>
      <c r="H16" s="623"/>
      <c r="I16" s="624" t="s">
        <v>601</v>
      </c>
      <c r="J16" s="625"/>
      <c r="K16" s="625"/>
      <c r="L16" s="625"/>
      <c r="M16" s="625"/>
      <c r="N16" s="625"/>
      <c r="O16" s="625"/>
      <c r="P16" s="625"/>
      <c r="Q16" s="625"/>
      <c r="R16" s="625"/>
      <c r="S16" s="625"/>
      <c r="T16" s="625"/>
      <c r="U16" s="625"/>
      <c r="V16" s="625"/>
      <c r="W16" s="625"/>
      <c r="X16" s="625"/>
      <c r="Y16" s="625"/>
      <c r="Z16" s="625"/>
      <c r="AA16" s="626"/>
      <c r="AB16" s="35"/>
    </row>
    <row r="17" spans="2:30"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0" ht="46.5" customHeight="1" thickBot="1">
      <c r="B18" s="33"/>
      <c r="C18" s="621" t="s">
        <v>235</v>
      </c>
      <c r="D18" s="622"/>
      <c r="E18" s="622"/>
      <c r="F18" s="622"/>
      <c r="G18" s="622"/>
      <c r="H18" s="623"/>
      <c r="I18" s="624" t="s">
        <v>602</v>
      </c>
      <c r="J18" s="625"/>
      <c r="K18" s="625"/>
      <c r="L18" s="625"/>
      <c r="M18" s="625"/>
      <c r="N18" s="625"/>
      <c r="O18" s="625"/>
      <c r="P18" s="625"/>
      <c r="Q18" s="625"/>
      <c r="R18" s="625"/>
      <c r="S18" s="625"/>
      <c r="T18" s="625"/>
      <c r="U18" s="625"/>
      <c r="V18" s="625"/>
      <c r="W18" s="625"/>
      <c r="X18" s="625"/>
      <c r="Y18" s="625"/>
      <c r="Z18" s="625"/>
      <c r="AA18" s="626"/>
      <c r="AB18" s="35"/>
    </row>
    <row r="19" spans="2:30"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0" ht="22.5" customHeight="1">
      <c r="B20" s="33"/>
      <c r="C20" s="631" t="s">
        <v>237</v>
      </c>
      <c r="D20" s="632"/>
      <c r="E20" s="632"/>
      <c r="F20" s="632"/>
      <c r="G20" s="632"/>
      <c r="H20" s="633"/>
      <c r="I20" s="637" t="s">
        <v>603</v>
      </c>
      <c r="J20" s="638"/>
      <c r="K20" s="638"/>
      <c r="L20" s="639"/>
      <c r="M20" s="592" t="s">
        <v>239</v>
      </c>
      <c r="N20" s="593"/>
      <c r="O20" s="593"/>
      <c r="P20" s="593"/>
      <c r="Q20" s="593"/>
      <c r="R20" s="593"/>
      <c r="S20" s="594"/>
      <c r="T20" s="592" t="s">
        <v>240</v>
      </c>
      <c r="U20" s="593"/>
      <c r="V20" s="593"/>
      <c r="W20" s="593"/>
      <c r="X20" s="593"/>
      <c r="Y20" s="593"/>
      <c r="Z20" s="593"/>
      <c r="AA20" s="594"/>
      <c r="AB20" s="35"/>
    </row>
    <row r="21" spans="2:30" ht="30.75" customHeight="1" thickBot="1">
      <c r="B21" s="33"/>
      <c r="C21" s="634"/>
      <c r="D21" s="635"/>
      <c r="E21" s="635"/>
      <c r="F21" s="635"/>
      <c r="G21" s="635"/>
      <c r="H21" s="636"/>
      <c r="I21" s="640"/>
      <c r="J21" s="641"/>
      <c r="K21" s="641"/>
      <c r="L21" s="642"/>
      <c r="M21" s="1042" t="s">
        <v>357</v>
      </c>
      <c r="N21" s="1043"/>
      <c r="O21" s="1043"/>
      <c r="P21" s="1043"/>
      <c r="Q21" s="1043"/>
      <c r="R21" s="1043"/>
      <c r="S21" s="1065"/>
      <c r="T21" s="1079" t="s">
        <v>604</v>
      </c>
      <c r="U21" s="1043"/>
      <c r="V21" s="1043"/>
      <c r="W21" s="1043"/>
      <c r="X21" s="1043"/>
      <c r="Y21" s="1043"/>
      <c r="Z21" s="1043"/>
      <c r="AA21" s="1065"/>
      <c r="AB21" s="35"/>
    </row>
    <row r="22" spans="2:30"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0"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30" ht="37.5" customHeight="1" thickBot="1">
      <c r="B24" s="33"/>
      <c r="C24" s="1572" t="s">
        <v>605</v>
      </c>
      <c r="D24" s="1573"/>
      <c r="E24" s="1573"/>
      <c r="F24" s="1573"/>
      <c r="G24" s="1573"/>
      <c r="H24" s="1573"/>
      <c r="I24" s="1574"/>
      <c r="J24" s="595" t="s">
        <v>606</v>
      </c>
      <c r="K24" s="596"/>
      <c r="L24" s="596"/>
      <c r="M24" s="596"/>
      <c r="N24" s="596"/>
      <c r="O24" s="596"/>
      <c r="P24" s="597"/>
      <c r="Q24" s="598" t="s">
        <v>607</v>
      </c>
      <c r="R24" s="599"/>
      <c r="S24" s="599"/>
      <c r="T24" s="599"/>
      <c r="U24" s="599"/>
      <c r="V24" s="599"/>
      <c r="W24" s="599"/>
      <c r="X24" s="599"/>
      <c r="Y24" s="599"/>
      <c r="Z24" s="599"/>
      <c r="AA24" s="600"/>
      <c r="AB24" s="35"/>
    </row>
    <row r="25" spans="2:30"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0" ht="33" customHeight="1" thickBot="1">
      <c r="B26" s="33"/>
      <c r="C26" s="621" t="s">
        <v>249</v>
      </c>
      <c r="D26" s="622"/>
      <c r="E26" s="622"/>
      <c r="F26" s="622"/>
      <c r="G26" s="622"/>
      <c r="H26" s="623"/>
      <c r="I26" s="624" t="s">
        <v>99</v>
      </c>
      <c r="J26" s="625"/>
      <c r="K26" s="625"/>
      <c r="L26" s="625"/>
      <c r="M26" s="625"/>
      <c r="N26" s="625"/>
      <c r="O26" s="625"/>
      <c r="P26" s="625"/>
      <c r="Q26" s="625"/>
      <c r="R26" s="625"/>
      <c r="S26" s="625"/>
      <c r="T26" s="625"/>
      <c r="U26" s="625"/>
      <c r="V26" s="625"/>
      <c r="W26" s="625"/>
      <c r="X26" s="625"/>
      <c r="Y26" s="625"/>
      <c r="Z26" s="625"/>
      <c r="AA26" s="626"/>
      <c r="AB26" s="35"/>
      <c r="AD26" s="340"/>
    </row>
    <row r="27" spans="2:30"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c r="AD27" s="340"/>
    </row>
    <row r="28" spans="2:30" ht="53.25" customHeight="1" thickBot="1">
      <c r="B28" s="33"/>
      <c r="C28" s="621" t="s">
        <v>250</v>
      </c>
      <c r="D28" s="622"/>
      <c r="E28" s="622"/>
      <c r="F28" s="622"/>
      <c r="G28" s="622"/>
      <c r="H28" s="623"/>
      <c r="I28" s="1577" t="s">
        <v>104</v>
      </c>
      <c r="J28" s="1578"/>
      <c r="K28" s="609" t="s">
        <v>251</v>
      </c>
      <c r="L28" s="610"/>
      <c r="M28" s="610"/>
      <c r="N28" s="611"/>
      <c r="O28" s="630" t="s">
        <v>252</v>
      </c>
      <c r="P28" s="628"/>
      <c r="Q28" s="628"/>
      <c r="R28" s="629"/>
      <c r="S28" s="107"/>
      <c r="T28" s="628" t="s">
        <v>253</v>
      </c>
      <c r="U28" s="628"/>
      <c r="V28" s="629"/>
      <c r="W28" s="38"/>
      <c r="X28" s="589" t="s">
        <v>255</v>
      </c>
      <c r="Y28" s="590"/>
      <c r="Z28" s="591"/>
      <c r="AA28" s="339" t="s">
        <v>254</v>
      </c>
      <c r="AB28" s="35"/>
      <c r="AD28" s="167"/>
    </row>
    <row r="29" spans="2:30"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0"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30"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30" ht="15" customHeight="1" thickBot="1">
      <c r="B32" s="33"/>
      <c r="C32" s="586"/>
      <c r="D32" s="587"/>
      <c r="E32" s="587"/>
      <c r="F32" s="587"/>
      <c r="G32" s="587"/>
      <c r="H32" s="587"/>
      <c r="I32" s="587"/>
      <c r="J32" s="588"/>
      <c r="K32" s="1579">
        <v>4.01</v>
      </c>
      <c r="L32" s="1575"/>
      <c r="M32" s="1575"/>
      <c r="N32" s="1575"/>
      <c r="O32" s="1575">
        <v>6</v>
      </c>
      <c r="P32" s="1575"/>
      <c r="Q32" s="1575"/>
      <c r="R32" s="1575"/>
      <c r="S32" s="1575">
        <v>2.0099999999999998</v>
      </c>
      <c r="T32" s="1575"/>
      <c r="U32" s="1575">
        <v>4</v>
      </c>
      <c r="V32" s="1575"/>
      <c r="W32" s="1575"/>
      <c r="X32" s="1575">
        <v>0.01</v>
      </c>
      <c r="Y32" s="1575"/>
      <c r="Z32" s="1575">
        <v>2</v>
      </c>
      <c r="AA32" s="1576"/>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customHeight="1"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8.75" customHeight="1" thickBot="1">
      <c r="B35" s="40"/>
      <c r="C35" s="849" t="s">
        <v>258</v>
      </c>
      <c r="D35" s="850"/>
      <c r="E35" s="850"/>
      <c r="F35" s="850"/>
      <c r="G35" s="851"/>
      <c r="H35" s="42" t="s">
        <v>608</v>
      </c>
      <c r="I35" s="42" t="s">
        <v>609</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69.75" customHeight="1">
      <c r="B36" s="40"/>
      <c r="C36" s="801" t="s">
        <v>378</v>
      </c>
      <c r="D36" s="2270"/>
      <c r="E36" s="2270"/>
      <c r="F36" s="2270"/>
      <c r="G36" s="2271"/>
      <c r="H36" s="10">
        <v>440</v>
      </c>
      <c r="I36" s="10">
        <v>568</v>
      </c>
      <c r="J36" s="338">
        <f>+H36/I36</f>
        <v>0.77464788732394363</v>
      </c>
      <c r="K36" s="1569" t="s">
        <v>610</v>
      </c>
      <c r="L36" s="1570"/>
      <c r="M36" s="1570"/>
      <c r="N36" s="1570"/>
      <c r="O36" s="1570"/>
      <c r="P36" s="1570"/>
      <c r="Q36" s="1570"/>
      <c r="R36" s="1570"/>
      <c r="S36" s="1570"/>
      <c r="T36" s="1570"/>
      <c r="U36" s="1570"/>
      <c r="V36" s="1570"/>
      <c r="W36" s="1570"/>
      <c r="X36" s="1570"/>
      <c r="Y36" s="1570"/>
      <c r="Z36" s="1570"/>
      <c r="AA36" s="1571"/>
      <c r="AB36" s="35"/>
    </row>
    <row r="37" spans="2:28" s="41" customFormat="1" ht="32.25" customHeight="1">
      <c r="B37" s="40"/>
      <c r="C37" s="801" t="s">
        <v>381</v>
      </c>
      <c r="D37" s="2270"/>
      <c r="E37" s="2270"/>
      <c r="F37" s="2270"/>
      <c r="G37" s="2271"/>
      <c r="H37" s="149"/>
      <c r="I37" s="149"/>
      <c r="J37" s="176"/>
      <c r="K37" s="1569"/>
      <c r="L37" s="1570"/>
      <c r="M37" s="1570"/>
      <c r="N37" s="1570"/>
      <c r="O37" s="1570"/>
      <c r="P37" s="1570"/>
      <c r="Q37" s="1570"/>
      <c r="R37" s="1570"/>
      <c r="S37" s="1570"/>
      <c r="T37" s="1570"/>
      <c r="U37" s="1570"/>
      <c r="V37" s="1570"/>
      <c r="W37" s="1570"/>
      <c r="X37" s="1570"/>
      <c r="Y37" s="1570"/>
      <c r="Z37" s="1570"/>
      <c r="AA37" s="1571"/>
      <c r="AB37" s="35"/>
    </row>
    <row r="38" spans="2:28" s="41" customFormat="1" ht="32.25" customHeight="1">
      <c r="B38" s="40"/>
      <c r="C38" s="801" t="s">
        <v>382</v>
      </c>
      <c r="D38" s="2270"/>
      <c r="E38" s="2270"/>
      <c r="F38" s="2270"/>
      <c r="G38" s="2271"/>
      <c r="H38" s="149"/>
      <c r="I38" s="149"/>
      <c r="J38" s="176"/>
      <c r="K38" s="986"/>
      <c r="L38" s="962"/>
      <c r="M38" s="962"/>
      <c r="N38" s="962"/>
      <c r="O38" s="962"/>
      <c r="P38" s="962"/>
      <c r="Q38" s="962"/>
      <c r="R38" s="962"/>
      <c r="S38" s="962"/>
      <c r="T38" s="962"/>
      <c r="U38" s="962"/>
      <c r="V38" s="962"/>
      <c r="W38" s="962"/>
      <c r="X38" s="962"/>
      <c r="Y38" s="962"/>
      <c r="Z38" s="962"/>
      <c r="AA38" s="987"/>
      <c r="AB38" s="35"/>
    </row>
    <row r="39" spans="2:28" s="41" customFormat="1" ht="32.25" customHeight="1" thickBot="1">
      <c r="B39" s="40"/>
      <c r="C39" s="801" t="s">
        <v>383</v>
      </c>
      <c r="D39" s="2270"/>
      <c r="E39" s="2270"/>
      <c r="F39" s="2270"/>
      <c r="G39" s="2271"/>
      <c r="H39" s="149"/>
      <c r="I39" s="149"/>
      <c r="J39" s="176"/>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f>SUM(H36:H39)</f>
        <v>440</v>
      </c>
      <c r="I40" s="152">
        <f>SUM(I36:I39)</f>
        <v>568</v>
      </c>
      <c r="J40" s="337">
        <f>H40/I40</f>
        <v>0.77464788732394363</v>
      </c>
      <c r="K40" s="846"/>
      <c r="L40" s="847"/>
      <c r="M40" s="847"/>
      <c r="N40" s="847"/>
      <c r="O40" s="847"/>
      <c r="P40" s="847"/>
      <c r="Q40" s="847"/>
      <c r="R40" s="847"/>
      <c r="S40" s="847"/>
      <c r="T40" s="847"/>
      <c r="U40" s="847"/>
      <c r="V40" s="847"/>
      <c r="W40" s="847"/>
      <c r="X40" s="847"/>
      <c r="Y40" s="847"/>
      <c r="Z40" s="847"/>
      <c r="AA40" s="848"/>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287</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2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28"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28"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28"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28" ht="16.5" thickBot="1">
      <c r="B62" s="58"/>
      <c r="C62" s="827"/>
      <c r="D62" s="828"/>
      <c r="E62" s="828"/>
      <c r="F62" s="828"/>
      <c r="G62" s="829"/>
      <c r="H62" s="827"/>
      <c r="I62" s="829"/>
      <c r="J62" s="827"/>
      <c r="K62" s="828"/>
      <c r="L62" s="828"/>
      <c r="M62" s="829"/>
      <c r="N62" s="827"/>
      <c r="O62" s="828"/>
      <c r="P62" s="828"/>
      <c r="Q62" s="828"/>
      <c r="R62" s="828"/>
      <c r="S62" s="828"/>
      <c r="T62" s="828"/>
      <c r="U62" s="829"/>
      <c r="V62" s="978"/>
      <c r="W62" s="978"/>
      <c r="X62" s="978"/>
      <c r="Y62" s="978"/>
      <c r="Z62" s="978"/>
      <c r="AA62" s="979"/>
      <c r="AB62" s="57"/>
    </row>
    <row r="63" spans="2:28" s="333" customFormat="1" ht="175.5" customHeight="1">
      <c r="B63" s="335"/>
      <c r="C63" s="1561" t="s">
        <v>611</v>
      </c>
      <c r="D63" s="1562"/>
      <c r="E63" s="1562"/>
      <c r="F63" s="1562"/>
      <c r="G63" s="1562"/>
      <c r="H63" s="919">
        <v>0.73</v>
      </c>
      <c r="I63" s="919"/>
      <c r="J63" s="1560">
        <v>0.77</v>
      </c>
      <c r="K63" s="1560"/>
      <c r="L63" s="1560"/>
      <c r="M63" s="1560"/>
      <c r="N63" s="1558" t="s">
        <v>612</v>
      </c>
      <c r="O63" s="1558"/>
      <c r="P63" s="1558"/>
      <c r="Q63" s="1558"/>
      <c r="R63" s="1558"/>
      <c r="S63" s="1558"/>
      <c r="T63" s="1558"/>
      <c r="U63" s="1558"/>
      <c r="V63" s="1558" t="s">
        <v>613</v>
      </c>
      <c r="W63" s="1558"/>
      <c r="X63" s="1558"/>
      <c r="Y63" s="1558"/>
      <c r="Z63" s="1558"/>
      <c r="AA63" s="1567"/>
      <c r="AB63" s="334"/>
    </row>
    <row r="64" spans="2:28" s="333" customFormat="1" ht="56.25" customHeight="1">
      <c r="B64" s="335"/>
      <c r="C64" s="1563" t="s">
        <v>614</v>
      </c>
      <c r="D64" s="1564"/>
      <c r="E64" s="1564"/>
      <c r="F64" s="1564"/>
      <c r="G64" s="1564"/>
      <c r="H64" s="1565"/>
      <c r="I64" s="1565"/>
      <c r="J64" s="1566"/>
      <c r="K64" s="1566"/>
      <c r="L64" s="1566"/>
      <c r="M64" s="1566"/>
      <c r="N64" s="1559"/>
      <c r="O64" s="1559"/>
      <c r="P64" s="1559"/>
      <c r="Q64" s="1559"/>
      <c r="R64" s="1559"/>
      <c r="S64" s="1559"/>
      <c r="T64" s="1559"/>
      <c r="U64" s="1559"/>
      <c r="V64" s="1559"/>
      <c r="W64" s="1559"/>
      <c r="X64" s="1559"/>
      <c r="Y64" s="1559"/>
      <c r="Z64" s="1559"/>
      <c r="AA64" s="1568"/>
      <c r="AB64" s="334"/>
    </row>
    <row r="65" spans="2:28" s="333" customFormat="1" ht="56.25" customHeight="1">
      <c r="B65" s="335"/>
      <c r="C65" s="1103" t="s">
        <v>615</v>
      </c>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1557"/>
      <c r="AB65" s="334"/>
    </row>
    <row r="66" spans="2:28" s="333" customFormat="1" ht="56.25" customHeight="1">
      <c r="B66" s="335"/>
      <c r="C66" s="1103" t="s">
        <v>616</v>
      </c>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1557"/>
      <c r="AB66" s="334"/>
    </row>
    <row r="67" spans="2:28">
      <c r="B67" s="60"/>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62"/>
    </row>
    <row r="106" ht="6" customHeight="1"/>
  </sheetData>
  <mergeCells count="97">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 ref="M21:S21"/>
    <mergeCell ref="C34:AA34"/>
    <mergeCell ref="K35:AA35"/>
    <mergeCell ref="C26:H26"/>
    <mergeCell ref="I26:AA26"/>
    <mergeCell ref="C28:H28"/>
    <mergeCell ref="I28:J28"/>
    <mergeCell ref="K32:N32"/>
    <mergeCell ref="O32:R32"/>
    <mergeCell ref="O28:R28"/>
    <mergeCell ref="S30:W30"/>
    <mergeCell ref="X30:AA30"/>
    <mergeCell ref="K31:N31"/>
    <mergeCell ref="O31:R31"/>
    <mergeCell ref="S31:T31"/>
    <mergeCell ref="U31:W31"/>
    <mergeCell ref="X31:Y31"/>
    <mergeCell ref="X28:Z28"/>
    <mergeCell ref="T28:V28"/>
    <mergeCell ref="K30:R30"/>
    <mergeCell ref="T21:AA21"/>
    <mergeCell ref="K28:N28"/>
    <mergeCell ref="S32:T32"/>
    <mergeCell ref="U32:W32"/>
    <mergeCell ref="X32:Y32"/>
    <mergeCell ref="Z32:AA32"/>
    <mergeCell ref="C30:J32"/>
    <mergeCell ref="Z31:AA31"/>
    <mergeCell ref="C23:I23"/>
    <mergeCell ref="J23:P23"/>
    <mergeCell ref="Q23:AA23"/>
    <mergeCell ref="C24:I24"/>
    <mergeCell ref="J24:P24"/>
    <mergeCell ref="Q24:AA24"/>
    <mergeCell ref="K39:AA39"/>
    <mergeCell ref="K36:AA36"/>
    <mergeCell ref="K37:AA37"/>
    <mergeCell ref="K38:AA38"/>
    <mergeCell ref="V60:AA62"/>
    <mergeCell ref="N60:U62"/>
    <mergeCell ref="J60:M62"/>
    <mergeCell ref="N65:U65"/>
    <mergeCell ref="V63:AA63"/>
    <mergeCell ref="V64:AA64"/>
    <mergeCell ref="V65:AA65"/>
    <mergeCell ref="C40:G40"/>
    <mergeCell ref="K40:AA40"/>
    <mergeCell ref="C43:AA44"/>
    <mergeCell ref="C45:AA57"/>
    <mergeCell ref="C60:G62"/>
    <mergeCell ref="H60:I62"/>
    <mergeCell ref="C63:G63"/>
    <mergeCell ref="H63:I63"/>
    <mergeCell ref="C64:G64"/>
    <mergeCell ref="H64:I64"/>
    <mergeCell ref="J64:M64"/>
    <mergeCell ref="V66:AA66"/>
    <mergeCell ref="C35:G35"/>
    <mergeCell ref="C36:G36"/>
    <mergeCell ref="C37:G37"/>
    <mergeCell ref="C38:G38"/>
    <mergeCell ref="C39:G39"/>
    <mergeCell ref="N63:U63"/>
    <mergeCell ref="N64:U64"/>
    <mergeCell ref="J63:M63"/>
    <mergeCell ref="C66:G66"/>
    <mergeCell ref="H66:I66"/>
    <mergeCell ref="J66:M66"/>
    <mergeCell ref="N66:U66"/>
    <mergeCell ref="C65:G65"/>
    <mergeCell ref="H65:I65"/>
    <mergeCell ref="J65:M65"/>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AB106"/>
  <sheetViews>
    <sheetView view="pageBreakPreview" topLeftCell="A10" zoomScaleNormal="100" zoomScaleSheetLayoutView="100" zoomScalePageLayoutView="70" workbookViewId="0">
      <selection activeCell="I18" sqref="I18:AA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6.85546875" style="20" bestFit="1" customWidth="1"/>
    <col min="9" max="9" width="15.5703125" style="20" bestFit="1"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3" width="3.7109375" style="20"/>
    <col min="34" max="34" width="24.5703125" style="20" customWidth="1"/>
    <col min="35"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96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100</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101</v>
      </c>
      <c r="S11" s="687"/>
      <c r="T11" s="687"/>
      <c r="U11" s="688"/>
      <c r="V11" s="608">
        <v>1</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7.25" customHeight="1">
      <c r="B13" s="33"/>
      <c r="C13" s="655" t="s">
        <v>229</v>
      </c>
      <c r="D13" s="656"/>
      <c r="E13" s="656"/>
      <c r="F13" s="656"/>
      <c r="G13" s="656"/>
      <c r="H13" s="657"/>
      <c r="I13" s="661" t="s">
        <v>617</v>
      </c>
      <c r="J13" s="662"/>
      <c r="K13" s="662"/>
      <c r="L13" s="662"/>
      <c r="M13" s="662"/>
      <c r="N13" s="662"/>
      <c r="O13" s="662"/>
      <c r="P13" s="662"/>
      <c r="Q13" s="662"/>
      <c r="R13" s="662"/>
      <c r="S13" s="663"/>
      <c r="T13" s="655" t="s">
        <v>231</v>
      </c>
      <c r="U13" s="656"/>
      <c r="V13" s="656"/>
      <c r="W13" s="656"/>
      <c r="X13" s="656"/>
      <c r="Y13" s="656"/>
      <c r="Z13" s="656"/>
      <c r="AA13" s="657"/>
      <c r="AB13" s="35"/>
    </row>
    <row r="14" spans="2:28" ht="54"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5.5" customHeight="1" thickBot="1">
      <c r="B16" s="33"/>
      <c r="C16" s="621" t="s">
        <v>233</v>
      </c>
      <c r="D16" s="622"/>
      <c r="E16" s="622"/>
      <c r="F16" s="622"/>
      <c r="G16" s="622"/>
      <c r="H16" s="623"/>
      <c r="I16" s="624" t="s">
        <v>618</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138.75" customHeight="1" thickBot="1">
      <c r="B18" s="33"/>
      <c r="C18" s="621" t="s">
        <v>235</v>
      </c>
      <c r="D18" s="622"/>
      <c r="E18" s="622"/>
      <c r="F18" s="622"/>
      <c r="G18" s="622"/>
      <c r="H18" s="623"/>
      <c r="I18" s="1580" t="s">
        <v>619</v>
      </c>
      <c r="J18" s="1581"/>
      <c r="K18" s="1581"/>
      <c r="L18" s="1581"/>
      <c r="M18" s="1581"/>
      <c r="N18" s="1581"/>
      <c r="O18" s="1581"/>
      <c r="P18" s="1581"/>
      <c r="Q18" s="1581"/>
      <c r="R18" s="1581"/>
      <c r="S18" s="1581"/>
      <c r="T18" s="1581"/>
      <c r="U18" s="1581"/>
      <c r="V18" s="1581"/>
      <c r="W18" s="1581"/>
      <c r="X18" s="1581"/>
      <c r="Y18" s="1581"/>
      <c r="Z18" s="1581"/>
      <c r="AA18" s="1582"/>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603</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1042" t="s">
        <v>357</v>
      </c>
      <c r="N21" s="1043"/>
      <c r="O21" s="1043"/>
      <c r="P21" s="1043"/>
      <c r="Q21" s="1043"/>
      <c r="R21" s="1043"/>
      <c r="S21" s="1065"/>
      <c r="T21" s="1079" t="s">
        <v>620</v>
      </c>
      <c r="U21" s="1043"/>
      <c r="V21" s="1043"/>
      <c r="W21" s="1043"/>
      <c r="X21" s="1043"/>
      <c r="Y21" s="1043"/>
      <c r="Z21" s="1043"/>
      <c r="AA21" s="1065"/>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3.75" customHeight="1" thickBot="1">
      <c r="B24" s="33"/>
      <c r="C24" s="595" t="s">
        <v>621</v>
      </c>
      <c r="D24" s="596"/>
      <c r="E24" s="596"/>
      <c r="F24" s="596"/>
      <c r="G24" s="596"/>
      <c r="H24" s="596"/>
      <c r="I24" s="597"/>
      <c r="J24" s="595" t="s">
        <v>606</v>
      </c>
      <c r="K24" s="596"/>
      <c r="L24" s="596"/>
      <c r="M24" s="596"/>
      <c r="N24" s="596"/>
      <c r="O24" s="596"/>
      <c r="P24" s="597"/>
      <c r="Q24" s="598" t="s">
        <v>281</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54.75" customHeight="1" thickBot="1">
      <c r="B26" s="33"/>
      <c r="C26" s="621" t="s">
        <v>249</v>
      </c>
      <c r="D26" s="622"/>
      <c r="E26" s="622"/>
      <c r="F26" s="622"/>
      <c r="G26" s="622"/>
      <c r="H26" s="623"/>
      <c r="I26" s="624" t="s">
        <v>622</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627" t="s">
        <v>623</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583" t="s">
        <v>103</v>
      </c>
      <c r="L32" s="1584"/>
      <c r="M32" s="1584"/>
      <c r="N32" s="1584"/>
      <c r="O32" s="1584" t="s">
        <v>104</v>
      </c>
      <c r="P32" s="1584"/>
      <c r="Q32" s="1584"/>
      <c r="R32" s="1584"/>
      <c r="S32" s="1584" t="s">
        <v>105</v>
      </c>
      <c r="T32" s="1584"/>
      <c r="U32" s="1584" t="s">
        <v>106</v>
      </c>
      <c r="V32" s="1584"/>
      <c r="W32" s="1584"/>
      <c r="X32" s="1584" t="s">
        <v>107</v>
      </c>
      <c r="Y32" s="1584"/>
      <c r="Z32" s="1585" t="s">
        <v>108</v>
      </c>
      <c r="AA32" s="1586"/>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8.75" customHeight="1" thickBot="1">
      <c r="B35" s="40"/>
      <c r="C35" s="849" t="s">
        <v>258</v>
      </c>
      <c r="D35" s="850"/>
      <c r="E35" s="850"/>
      <c r="F35" s="850"/>
      <c r="G35" s="851"/>
      <c r="H35" s="42" t="s">
        <v>624</v>
      </c>
      <c r="I35" s="42" t="s">
        <v>625</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69" customHeight="1">
      <c r="B36" s="40"/>
      <c r="C36" s="801" t="s">
        <v>378</v>
      </c>
      <c r="D36" s="2270"/>
      <c r="E36" s="2270"/>
      <c r="F36" s="2270"/>
      <c r="G36" s="2271"/>
      <c r="H36" s="11">
        <v>19461952497</v>
      </c>
      <c r="I36" s="11">
        <v>5415684777.7000008</v>
      </c>
      <c r="J36" s="338">
        <f>+H36/I36</f>
        <v>3.593627268916737</v>
      </c>
      <c r="K36" s="1569" t="s">
        <v>626</v>
      </c>
      <c r="L36" s="1570"/>
      <c r="M36" s="1570"/>
      <c r="N36" s="1570"/>
      <c r="O36" s="1570"/>
      <c r="P36" s="1570"/>
      <c r="Q36" s="1570"/>
      <c r="R36" s="1570"/>
      <c r="S36" s="1570"/>
      <c r="T36" s="1570"/>
      <c r="U36" s="1570"/>
      <c r="V36" s="1570"/>
      <c r="W36" s="1570"/>
      <c r="X36" s="1570"/>
      <c r="Y36" s="1570"/>
      <c r="Z36" s="1570"/>
      <c r="AA36" s="1571"/>
      <c r="AB36" s="35"/>
    </row>
    <row r="37" spans="2:28" s="41" customFormat="1" ht="54.75" customHeight="1">
      <c r="B37" s="40"/>
      <c r="C37" s="801" t="s">
        <v>381</v>
      </c>
      <c r="D37" s="2270"/>
      <c r="E37" s="2270"/>
      <c r="F37" s="2270"/>
      <c r="G37" s="2271"/>
      <c r="H37" s="149"/>
      <c r="I37" s="149"/>
      <c r="J37" s="176"/>
      <c r="K37" s="1569"/>
      <c r="L37" s="1570"/>
      <c r="M37" s="1570"/>
      <c r="N37" s="1570"/>
      <c r="O37" s="1570"/>
      <c r="P37" s="1570"/>
      <c r="Q37" s="1570"/>
      <c r="R37" s="1570"/>
      <c r="S37" s="1570"/>
      <c r="T37" s="1570"/>
      <c r="U37" s="1570"/>
      <c r="V37" s="1570"/>
      <c r="W37" s="1570"/>
      <c r="X37" s="1570"/>
      <c r="Y37" s="1570"/>
      <c r="Z37" s="1570"/>
      <c r="AA37" s="1571"/>
      <c r="AB37" s="35"/>
    </row>
    <row r="38" spans="2:28" s="41" customFormat="1" ht="54.75" customHeight="1">
      <c r="B38" s="40"/>
      <c r="C38" s="801" t="s">
        <v>382</v>
      </c>
      <c r="D38" s="2270"/>
      <c r="E38" s="2270"/>
      <c r="F38" s="2270"/>
      <c r="G38" s="2271"/>
      <c r="H38" s="149"/>
      <c r="I38" s="149"/>
      <c r="J38" s="176"/>
      <c r="K38" s="986"/>
      <c r="L38" s="962"/>
      <c r="M38" s="962"/>
      <c r="N38" s="962"/>
      <c r="O38" s="962"/>
      <c r="P38" s="962"/>
      <c r="Q38" s="962"/>
      <c r="R38" s="962"/>
      <c r="S38" s="962"/>
      <c r="T38" s="962"/>
      <c r="U38" s="962"/>
      <c r="V38" s="962"/>
      <c r="W38" s="962"/>
      <c r="X38" s="962"/>
      <c r="Y38" s="962"/>
      <c r="Z38" s="962"/>
      <c r="AA38" s="987"/>
      <c r="AB38" s="35"/>
    </row>
    <row r="39" spans="2:28" s="41" customFormat="1" ht="54.75" customHeight="1" thickBot="1">
      <c r="B39" s="40"/>
      <c r="C39" s="801" t="s">
        <v>383</v>
      </c>
      <c r="D39" s="2270"/>
      <c r="E39" s="2270"/>
      <c r="F39" s="2270"/>
      <c r="G39" s="2271"/>
      <c r="H39" s="149"/>
      <c r="I39" s="149"/>
      <c r="J39" s="176"/>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f>SUM(H36:H39)</f>
        <v>19461952497</v>
      </c>
      <c r="I40" s="152">
        <f>SUM(I36:I39)</f>
        <v>5415684777.7000008</v>
      </c>
      <c r="J40" s="337">
        <f>H40/I40</f>
        <v>3.593627268916737</v>
      </c>
      <c r="K40" s="846"/>
      <c r="L40" s="847"/>
      <c r="M40" s="847"/>
      <c r="N40" s="847"/>
      <c r="O40" s="847"/>
      <c r="P40" s="847"/>
      <c r="Q40" s="847"/>
      <c r="R40" s="847"/>
      <c r="S40" s="847"/>
      <c r="T40" s="847"/>
      <c r="U40" s="847"/>
      <c r="V40" s="847"/>
      <c r="W40" s="847"/>
      <c r="X40" s="847"/>
      <c r="Y40" s="847"/>
      <c r="Z40" s="847"/>
      <c r="AA40" s="848"/>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287</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2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28"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28"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28"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28" ht="16.5" thickBot="1">
      <c r="B62" s="58"/>
      <c r="C62" s="827"/>
      <c r="D62" s="828"/>
      <c r="E62" s="828"/>
      <c r="F62" s="828"/>
      <c r="G62" s="829"/>
      <c r="H62" s="827"/>
      <c r="I62" s="829"/>
      <c r="J62" s="827"/>
      <c r="K62" s="828"/>
      <c r="L62" s="828"/>
      <c r="M62" s="829"/>
      <c r="N62" s="827"/>
      <c r="O62" s="828"/>
      <c r="P62" s="828"/>
      <c r="Q62" s="828"/>
      <c r="R62" s="828"/>
      <c r="S62" s="828"/>
      <c r="T62" s="828"/>
      <c r="U62" s="829"/>
      <c r="V62" s="978"/>
      <c r="W62" s="978"/>
      <c r="X62" s="978"/>
      <c r="Y62" s="978"/>
      <c r="Z62" s="978"/>
      <c r="AA62" s="979"/>
      <c r="AB62" s="57"/>
    </row>
    <row r="63" spans="2:28" ht="94.5" customHeight="1">
      <c r="B63" s="56"/>
      <c r="C63" s="1561" t="s">
        <v>611</v>
      </c>
      <c r="D63" s="1562"/>
      <c r="E63" s="1562"/>
      <c r="F63" s="1562"/>
      <c r="G63" s="1562"/>
      <c r="H63" s="919">
        <v>4.16</v>
      </c>
      <c r="I63" s="919"/>
      <c r="J63" s="1595">
        <v>3.59</v>
      </c>
      <c r="K63" s="1595"/>
      <c r="L63" s="1595"/>
      <c r="M63" s="1595"/>
      <c r="N63" s="1591" t="s">
        <v>627</v>
      </c>
      <c r="O63" s="1591"/>
      <c r="P63" s="1591"/>
      <c r="Q63" s="1591"/>
      <c r="R63" s="1591"/>
      <c r="S63" s="1591"/>
      <c r="T63" s="1591"/>
      <c r="U63" s="1591"/>
      <c r="V63" s="1587" t="s">
        <v>628</v>
      </c>
      <c r="W63" s="1587"/>
      <c r="X63" s="1587"/>
      <c r="Y63" s="1587"/>
      <c r="Z63" s="1587"/>
      <c r="AA63" s="1588"/>
      <c r="AB63" s="59"/>
    </row>
    <row r="64" spans="2:28" ht="61.5" customHeight="1">
      <c r="B64" s="56"/>
      <c r="C64" s="1563" t="s">
        <v>614</v>
      </c>
      <c r="D64" s="1564"/>
      <c r="E64" s="1564"/>
      <c r="F64" s="1564"/>
      <c r="G64" s="1564"/>
      <c r="H64" s="975"/>
      <c r="I64" s="975"/>
      <c r="J64" s="1566"/>
      <c r="K64" s="1566"/>
      <c r="L64" s="1566"/>
      <c r="M64" s="1566"/>
      <c r="N64" s="1592"/>
      <c r="O64" s="1592"/>
      <c r="P64" s="1592"/>
      <c r="Q64" s="1592"/>
      <c r="R64" s="1592"/>
      <c r="S64" s="1592"/>
      <c r="T64" s="1592"/>
      <c r="U64" s="1592"/>
      <c r="V64" s="1559"/>
      <c r="W64" s="1559"/>
      <c r="X64" s="1559"/>
      <c r="Y64" s="1559"/>
      <c r="Z64" s="1559"/>
      <c r="AA64" s="1568"/>
      <c r="AB64" s="59"/>
    </row>
    <row r="65" spans="2:28" ht="61.5" customHeight="1">
      <c r="B65" s="56"/>
      <c r="C65" s="1563" t="s">
        <v>629</v>
      </c>
      <c r="D65" s="1564"/>
      <c r="E65" s="1564"/>
      <c r="F65" s="1564"/>
      <c r="G65" s="1564"/>
      <c r="H65" s="646"/>
      <c r="I65" s="646"/>
      <c r="J65" s="646"/>
      <c r="K65" s="646"/>
      <c r="L65" s="646"/>
      <c r="M65" s="646"/>
      <c r="N65" s="646"/>
      <c r="O65" s="646"/>
      <c r="P65" s="646"/>
      <c r="Q65" s="646"/>
      <c r="R65" s="646"/>
      <c r="S65" s="646"/>
      <c r="T65" s="646"/>
      <c r="U65" s="646"/>
      <c r="V65" s="646"/>
      <c r="W65" s="646"/>
      <c r="X65" s="646"/>
      <c r="Y65" s="646"/>
      <c r="Z65" s="646"/>
      <c r="AA65" s="1589"/>
      <c r="AB65" s="59"/>
    </row>
    <row r="66" spans="2:28" ht="61.5" customHeight="1" thickBot="1">
      <c r="B66" s="56"/>
      <c r="C66" s="1593" t="s">
        <v>630</v>
      </c>
      <c r="D66" s="1594"/>
      <c r="E66" s="1594"/>
      <c r="F66" s="1594"/>
      <c r="G66" s="1594"/>
      <c r="H66" s="648"/>
      <c r="I66" s="648"/>
      <c r="J66" s="648"/>
      <c r="K66" s="648"/>
      <c r="L66" s="648"/>
      <c r="M66" s="648"/>
      <c r="N66" s="648"/>
      <c r="O66" s="648"/>
      <c r="P66" s="648"/>
      <c r="Q66" s="648"/>
      <c r="R66" s="648"/>
      <c r="S66" s="648"/>
      <c r="T66" s="648"/>
      <c r="U66" s="648"/>
      <c r="V66" s="648"/>
      <c r="W66" s="648"/>
      <c r="X66" s="648"/>
      <c r="Y66" s="648"/>
      <c r="Z66" s="648"/>
      <c r="AA66" s="1590"/>
      <c r="AB66" s="59"/>
    </row>
    <row r="67" spans="2:28">
      <c r="B67" s="60"/>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62"/>
    </row>
    <row r="106" ht="6" customHeight="1"/>
  </sheetData>
  <mergeCells count="97">
    <mergeCell ref="C63:G63"/>
    <mergeCell ref="H63:I63"/>
    <mergeCell ref="J63:M63"/>
    <mergeCell ref="C64:G64"/>
    <mergeCell ref="H64:I64"/>
    <mergeCell ref="J64:M64"/>
    <mergeCell ref="C65:G65"/>
    <mergeCell ref="H65:I65"/>
    <mergeCell ref="J65:M65"/>
    <mergeCell ref="C66:G66"/>
    <mergeCell ref="H66:I66"/>
    <mergeCell ref="J66:M66"/>
    <mergeCell ref="C40:G40"/>
    <mergeCell ref="K40:AA40"/>
    <mergeCell ref="C43:AA44"/>
    <mergeCell ref="C45:AA57"/>
    <mergeCell ref="C60:G62"/>
    <mergeCell ref="H60:I62"/>
    <mergeCell ref="J60:M62"/>
    <mergeCell ref="V60:AA62"/>
    <mergeCell ref="N60:U62"/>
    <mergeCell ref="N66:U66"/>
    <mergeCell ref="V63:AA63"/>
    <mergeCell ref="V64:AA64"/>
    <mergeCell ref="V65:AA65"/>
    <mergeCell ref="V66:AA66"/>
    <mergeCell ref="N63:U63"/>
    <mergeCell ref="N64:U64"/>
    <mergeCell ref="N65:U65"/>
    <mergeCell ref="C39:G39"/>
    <mergeCell ref="K39:AA39"/>
    <mergeCell ref="C36:G36"/>
    <mergeCell ref="K36:AA36"/>
    <mergeCell ref="C37:G37"/>
    <mergeCell ref="K37:AA37"/>
    <mergeCell ref="C38:G38"/>
    <mergeCell ref="K38:AA38"/>
    <mergeCell ref="Z32:AA32"/>
    <mergeCell ref="K28:N28"/>
    <mergeCell ref="C34:AA34"/>
    <mergeCell ref="C35:G35"/>
    <mergeCell ref="K35:AA35"/>
    <mergeCell ref="X31:Y31"/>
    <mergeCell ref="Z31:AA31"/>
    <mergeCell ref="C30:J32"/>
    <mergeCell ref="X28:Z28"/>
    <mergeCell ref="K31:N31"/>
    <mergeCell ref="O31:R31"/>
    <mergeCell ref="T28:V28"/>
    <mergeCell ref="O28:R28"/>
    <mergeCell ref="K32:N32"/>
    <mergeCell ref="O32:R32"/>
    <mergeCell ref="S32:T32"/>
    <mergeCell ref="U32:W32"/>
    <mergeCell ref="X32:Y32"/>
    <mergeCell ref="S31:T31"/>
    <mergeCell ref="U31:W31"/>
    <mergeCell ref="T21:AA21"/>
    <mergeCell ref="C23:I23"/>
    <mergeCell ref="J23:P23"/>
    <mergeCell ref="Q23:AA23"/>
    <mergeCell ref="C24:I24"/>
    <mergeCell ref="J24:P24"/>
    <mergeCell ref="Q24:AA24"/>
    <mergeCell ref="K30:R30"/>
    <mergeCell ref="C26:H26"/>
    <mergeCell ref="I26:AA26"/>
    <mergeCell ref="C28:H28"/>
    <mergeCell ref="I28:J28"/>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M21:S21"/>
    <mergeCell ref="S30:W30"/>
    <mergeCell ref="X30:AA30"/>
    <mergeCell ref="C16:H16"/>
    <mergeCell ref="I16:AA16"/>
    <mergeCell ref="C18:H18"/>
    <mergeCell ref="I18:AA18"/>
    <mergeCell ref="C20:H21"/>
    <mergeCell ref="I20:L21"/>
    <mergeCell ref="M20:S20"/>
    <mergeCell ref="T20:AA20"/>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2" manualBreakCount="2">
    <brk id="40" min="1" max="27" man="1"/>
    <brk id="41"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AB99"/>
  <sheetViews>
    <sheetView showGridLines="0" view="pageBreakPreview" topLeftCell="A10" zoomScaleNormal="100" zoomScaleSheetLayoutView="100" zoomScalePageLayoutView="70" workbookViewId="0">
      <selection activeCell="I26" sqref="I26:AA2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1617" t="s">
        <v>109</v>
      </c>
      <c r="J7" s="1618"/>
      <c r="K7" s="1618"/>
      <c r="L7" s="1618"/>
      <c r="M7" s="1618"/>
      <c r="N7" s="1618"/>
      <c r="O7" s="1618"/>
      <c r="P7" s="1618"/>
      <c r="Q7" s="1618"/>
      <c r="R7" s="1618"/>
      <c r="S7" s="1618"/>
      <c r="T7" s="1618"/>
      <c r="U7" s="1618"/>
      <c r="V7" s="1618"/>
      <c r="W7" s="1618"/>
      <c r="X7" s="1618"/>
      <c r="Y7" s="1618"/>
      <c r="Z7" s="1618"/>
      <c r="AA7" s="1619"/>
      <c r="AB7" s="29"/>
    </row>
    <row r="8" spans="2:28" ht="15.75" thickBot="1">
      <c r="B8" s="28"/>
      <c r="C8" s="658"/>
      <c r="D8" s="659"/>
      <c r="E8" s="659"/>
      <c r="F8" s="659"/>
      <c r="G8" s="659"/>
      <c r="H8" s="660"/>
      <c r="I8" s="1620"/>
      <c r="J8" s="1621"/>
      <c r="K8" s="1621"/>
      <c r="L8" s="1621"/>
      <c r="M8" s="1621"/>
      <c r="N8" s="1621"/>
      <c r="O8" s="1621"/>
      <c r="P8" s="1621"/>
      <c r="Q8" s="1621"/>
      <c r="R8" s="1621"/>
      <c r="S8" s="1621"/>
      <c r="T8" s="1621"/>
      <c r="U8" s="1621"/>
      <c r="V8" s="1621"/>
      <c r="W8" s="1621"/>
      <c r="X8" s="1621"/>
      <c r="Y8" s="1621"/>
      <c r="Z8" s="1621"/>
      <c r="AA8" s="1622"/>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1623" t="s">
        <v>110</v>
      </c>
      <c r="J10" s="1609"/>
      <c r="K10" s="1609"/>
      <c r="L10" s="1609"/>
      <c r="M10" s="1609"/>
      <c r="N10" s="1609"/>
      <c r="O10" s="1609"/>
      <c r="P10" s="1609"/>
      <c r="Q10" s="1610"/>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1624"/>
      <c r="J11" s="1625"/>
      <c r="K11" s="1625"/>
      <c r="L11" s="1625"/>
      <c r="M11" s="1625"/>
      <c r="N11" s="1625"/>
      <c r="O11" s="1625"/>
      <c r="P11" s="1625"/>
      <c r="Q11" s="1626"/>
      <c r="R11" s="1627" t="s">
        <v>111</v>
      </c>
      <c r="S11" s="1600"/>
      <c r="T11" s="1600"/>
      <c r="U11" s="1628"/>
      <c r="V11" s="608">
        <v>2</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608" t="s">
        <v>631</v>
      </c>
      <c r="J13" s="1609"/>
      <c r="K13" s="1609"/>
      <c r="L13" s="1609"/>
      <c r="M13" s="1609"/>
      <c r="N13" s="1609"/>
      <c r="O13" s="1609"/>
      <c r="P13" s="1609"/>
      <c r="Q13" s="1609"/>
      <c r="R13" s="1609"/>
      <c r="S13" s="1610"/>
      <c r="T13" s="655" t="s">
        <v>231</v>
      </c>
      <c r="U13" s="656"/>
      <c r="V13" s="656"/>
      <c r="W13" s="656"/>
      <c r="X13" s="656"/>
      <c r="Y13" s="656"/>
      <c r="Z13" s="656"/>
      <c r="AA13" s="657"/>
      <c r="AB13" s="35"/>
    </row>
    <row r="14" spans="2:28" ht="42.6" customHeight="1" thickBot="1">
      <c r="B14" s="33"/>
      <c r="C14" s="658"/>
      <c r="D14" s="659"/>
      <c r="E14" s="659"/>
      <c r="F14" s="659"/>
      <c r="G14" s="659"/>
      <c r="H14" s="660"/>
      <c r="I14" s="1611"/>
      <c r="J14" s="1612"/>
      <c r="K14" s="1612"/>
      <c r="L14" s="1612"/>
      <c r="M14" s="1612"/>
      <c r="N14" s="1612"/>
      <c r="O14" s="1612"/>
      <c r="P14" s="1612"/>
      <c r="Q14" s="1612"/>
      <c r="R14" s="1612"/>
      <c r="S14" s="1613"/>
      <c r="T14" s="1614" t="s">
        <v>335</v>
      </c>
      <c r="U14" s="1615"/>
      <c r="V14" s="1615"/>
      <c r="W14" s="1615"/>
      <c r="X14" s="1615"/>
      <c r="Y14" s="1615"/>
      <c r="Z14" s="1615"/>
      <c r="AA14" s="1616"/>
      <c r="AB14" s="35"/>
    </row>
    <row r="15" spans="2:28" ht="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0.5" customHeight="1" thickBot="1">
      <c r="B16" s="33"/>
      <c r="C16" s="621" t="s">
        <v>233</v>
      </c>
      <c r="D16" s="622"/>
      <c r="E16" s="622"/>
      <c r="F16" s="622"/>
      <c r="G16" s="622"/>
      <c r="H16" s="623"/>
      <c r="I16" s="1599" t="s">
        <v>632</v>
      </c>
      <c r="J16" s="1600"/>
      <c r="K16" s="1600"/>
      <c r="L16" s="1600"/>
      <c r="M16" s="1600"/>
      <c r="N16" s="1600"/>
      <c r="O16" s="1600"/>
      <c r="P16" s="1600"/>
      <c r="Q16" s="1600"/>
      <c r="R16" s="1600"/>
      <c r="S16" s="1600"/>
      <c r="T16" s="1600"/>
      <c r="U16" s="1600"/>
      <c r="V16" s="1600"/>
      <c r="W16" s="1600"/>
      <c r="X16" s="1600"/>
      <c r="Y16" s="1600"/>
      <c r="Z16" s="1600"/>
      <c r="AA16" s="1601"/>
      <c r="AB16" s="35"/>
    </row>
    <row r="17" spans="2:28" ht="8.2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48" customHeight="1" thickBot="1">
      <c r="B18" s="33"/>
      <c r="C18" s="621" t="s">
        <v>276</v>
      </c>
      <c r="D18" s="622"/>
      <c r="E18" s="622"/>
      <c r="F18" s="622"/>
      <c r="G18" s="622"/>
      <c r="H18" s="623"/>
      <c r="I18" s="1599" t="s">
        <v>633</v>
      </c>
      <c r="J18" s="1600"/>
      <c r="K18" s="1600"/>
      <c r="L18" s="1600"/>
      <c r="M18" s="1600"/>
      <c r="N18" s="1600"/>
      <c r="O18" s="1600"/>
      <c r="P18" s="1600"/>
      <c r="Q18" s="1600"/>
      <c r="R18" s="1600"/>
      <c r="S18" s="1600"/>
      <c r="T18" s="1600"/>
      <c r="U18" s="1600"/>
      <c r="V18" s="1600"/>
      <c r="W18" s="1600"/>
      <c r="X18" s="1600"/>
      <c r="Y18" s="1600"/>
      <c r="Z18" s="1600"/>
      <c r="AA18" s="1601"/>
      <c r="AB18" s="35"/>
    </row>
    <row r="19" spans="2:28" ht="9.7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thickBot="1">
      <c r="B20" s="33"/>
      <c r="C20" s="631" t="s">
        <v>237</v>
      </c>
      <c r="D20" s="632"/>
      <c r="E20" s="632"/>
      <c r="F20" s="632"/>
      <c r="G20" s="632"/>
      <c r="H20" s="633"/>
      <c r="I20" s="1602" t="s">
        <v>634</v>
      </c>
      <c r="J20" s="1603"/>
      <c r="K20" s="1603"/>
      <c r="L20" s="1604"/>
      <c r="M20" s="592" t="s">
        <v>239</v>
      </c>
      <c r="N20" s="593"/>
      <c r="O20" s="593"/>
      <c r="P20" s="593"/>
      <c r="Q20" s="593"/>
      <c r="R20" s="593"/>
      <c r="S20" s="594"/>
      <c r="T20" s="592" t="s">
        <v>240</v>
      </c>
      <c r="U20" s="593"/>
      <c r="V20" s="593"/>
      <c r="W20" s="593"/>
      <c r="X20" s="593"/>
      <c r="Y20" s="593"/>
      <c r="Z20" s="593"/>
      <c r="AA20" s="594"/>
      <c r="AB20" s="35"/>
    </row>
    <row r="21" spans="2:28" ht="18.75" customHeight="1" thickBot="1">
      <c r="B21" s="33"/>
      <c r="C21" s="634"/>
      <c r="D21" s="635"/>
      <c r="E21" s="635"/>
      <c r="F21" s="635"/>
      <c r="G21" s="635"/>
      <c r="H21" s="636"/>
      <c r="I21" s="1605"/>
      <c r="J21" s="1606"/>
      <c r="K21" s="1606"/>
      <c r="L21" s="1607"/>
      <c r="M21" s="1596" t="s">
        <v>635</v>
      </c>
      <c r="N21" s="1597"/>
      <c r="O21" s="1597"/>
      <c r="P21" s="1597"/>
      <c r="Q21" s="1597"/>
      <c r="R21" s="1597"/>
      <c r="S21" s="1598"/>
      <c r="T21" s="1629" t="s">
        <v>242</v>
      </c>
      <c r="U21" s="1630"/>
      <c r="V21" s="1630"/>
      <c r="W21" s="1630"/>
      <c r="X21" s="1630"/>
      <c r="Y21" s="1630"/>
      <c r="Z21" s="1630"/>
      <c r="AA21" s="1631"/>
      <c r="AB21" s="35"/>
    </row>
    <row r="22" spans="2:28" ht="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15.75" customHeight="1" thickBot="1">
      <c r="B24" s="33"/>
      <c r="C24" s="1614" t="s">
        <v>636</v>
      </c>
      <c r="D24" s="1615"/>
      <c r="E24" s="1615"/>
      <c r="F24" s="1615"/>
      <c r="G24" s="1615"/>
      <c r="H24" s="1615"/>
      <c r="I24" s="1632"/>
      <c r="J24" s="1614" t="s">
        <v>109</v>
      </c>
      <c r="K24" s="1615"/>
      <c r="L24" s="1615"/>
      <c r="M24" s="1615"/>
      <c r="N24" s="1615"/>
      <c r="O24" s="1615"/>
      <c r="P24" s="1616"/>
      <c r="Q24" s="1633" t="s">
        <v>281</v>
      </c>
      <c r="R24" s="1634"/>
      <c r="S24" s="1634"/>
      <c r="T24" s="1634"/>
      <c r="U24" s="1634"/>
      <c r="V24" s="1634"/>
      <c r="W24" s="1634"/>
      <c r="X24" s="1634"/>
      <c r="Y24" s="1634"/>
      <c r="Z24" s="1634"/>
      <c r="AA24" s="1635"/>
      <c r="AB24" s="35"/>
    </row>
    <row r="25" spans="2:28" ht="8.2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1636" t="s">
        <v>112</v>
      </c>
      <c r="J26" s="1637"/>
      <c r="K26" s="1637"/>
      <c r="L26" s="1637"/>
      <c r="M26" s="1637"/>
      <c r="N26" s="1637"/>
      <c r="O26" s="1637"/>
      <c r="P26" s="1637"/>
      <c r="Q26" s="1637"/>
      <c r="R26" s="1637"/>
      <c r="S26" s="1637"/>
      <c r="T26" s="1637"/>
      <c r="U26" s="1637"/>
      <c r="V26" s="1637"/>
      <c r="W26" s="1637"/>
      <c r="X26" s="1637"/>
      <c r="Y26" s="1637"/>
      <c r="Z26" s="1637"/>
      <c r="AA26" s="1638"/>
      <c r="AB26" s="35"/>
    </row>
    <row r="27" spans="2:28" ht="9"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33" customHeight="1" thickBot="1">
      <c r="B28" s="33"/>
      <c r="C28" s="621" t="s">
        <v>250</v>
      </c>
      <c r="D28" s="622"/>
      <c r="E28" s="622"/>
      <c r="F28" s="622"/>
      <c r="G28" s="622"/>
      <c r="H28" s="623"/>
      <c r="I28" s="1639">
        <v>0.7</v>
      </c>
      <c r="J28" s="1628"/>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9"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601">
        <v>0</v>
      </c>
      <c r="L32" s="602"/>
      <c r="M32" s="602"/>
      <c r="N32" s="602"/>
      <c r="O32" s="602">
        <v>59</v>
      </c>
      <c r="P32" s="602"/>
      <c r="Q32" s="602"/>
      <c r="R32" s="602"/>
      <c r="S32" s="602">
        <v>60</v>
      </c>
      <c r="T32" s="602"/>
      <c r="U32" s="602">
        <v>79</v>
      </c>
      <c r="V32" s="602"/>
      <c r="W32" s="602"/>
      <c r="X32" s="602">
        <v>80</v>
      </c>
      <c r="Y32" s="602"/>
      <c r="Z32" s="602">
        <v>100</v>
      </c>
      <c r="AA32" s="604"/>
      <c r="AB32" s="35"/>
    </row>
    <row r="33" spans="2:28" ht="6.75"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39" customHeight="1" thickBot="1">
      <c r="B35" s="40"/>
      <c r="C35" s="849" t="s">
        <v>258</v>
      </c>
      <c r="D35" s="850"/>
      <c r="E35" s="850"/>
      <c r="F35" s="850"/>
      <c r="G35" s="851"/>
      <c r="H35" s="75" t="s">
        <v>637</v>
      </c>
      <c r="I35" s="75" t="s">
        <v>638</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c r="B36" s="40"/>
      <c r="C36" s="1640" t="s">
        <v>378</v>
      </c>
      <c r="D36" s="1641"/>
      <c r="E36" s="1641"/>
      <c r="F36" s="1641"/>
      <c r="G36" s="1642"/>
      <c r="H36" s="10"/>
      <c r="I36" s="10"/>
      <c r="J36" s="80" t="e">
        <f>+H36/I36</f>
        <v>#DIV/0!</v>
      </c>
      <c r="K36" s="1643"/>
      <c r="L36" s="1644"/>
      <c r="M36" s="1644"/>
      <c r="N36" s="1644"/>
      <c r="O36" s="1644"/>
      <c r="P36" s="1644"/>
      <c r="Q36" s="1644"/>
      <c r="R36" s="1644"/>
      <c r="S36" s="1644"/>
      <c r="T36" s="1644"/>
      <c r="U36" s="1644"/>
      <c r="V36" s="1644"/>
      <c r="W36" s="1644"/>
      <c r="X36" s="1644"/>
      <c r="Y36" s="1644"/>
      <c r="Z36" s="1644"/>
      <c r="AA36" s="1645"/>
      <c r="AB36" s="35"/>
    </row>
    <row r="37" spans="2:28" s="41" customFormat="1">
      <c r="B37" s="40"/>
      <c r="C37" s="1640" t="s">
        <v>381</v>
      </c>
      <c r="D37" s="1641"/>
      <c r="E37" s="1641"/>
      <c r="F37" s="1641"/>
      <c r="G37" s="1642"/>
      <c r="H37" s="149"/>
      <c r="I37" s="149"/>
      <c r="J37" s="80" t="e">
        <f>+H37/I37</f>
        <v>#DIV/0!</v>
      </c>
      <c r="K37" s="986"/>
      <c r="L37" s="962"/>
      <c r="M37" s="962"/>
      <c r="N37" s="962"/>
      <c r="O37" s="962"/>
      <c r="P37" s="962"/>
      <c r="Q37" s="962"/>
      <c r="R37" s="962"/>
      <c r="S37" s="962"/>
      <c r="T37" s="962"/>
      <c r="U37" s="962"/>
      <c r="V37" s="962"/>
      <c r="W37" s="962"/>
      <c r="X37" s="962"/>
      <c r="Y37" s="962"/>
      <c r="Z37" s="962"/>
      <c r="AA37" s="987"/>
      <c r="AB37" s="35"/>
    </row>
    <row r="38" spans="2:28" s="41" customFormat="1">
      <c r="B38" s="40"/>
      <c r="C38" s="1640" t="s">
        <v>382</v>
      </c>
      <c r="D38" s="1641"/>
      <c r="E38" s="1641"/>
      <c r="F38" s="1641"/>
      <c r="G38" s="1642"/>
      <c r="H38" s="149"/>
      <c r="I38" s="149"/>
      <c r="J38" s="80" t="e">
        <f>+H38/I38</f>
        <v>#DIV/0!</v>
      </c>
      <c r="K38" s="986"/>
      <c r="L38" s="962"/>
      <c r="M38" s="962"/>
      <c r="N38" s="962"/>
      <c r="O38" s="962"/>
      <c r="P38" s="962"/>
      <c r="Q38" s="962"/>
      <c r="R38" s="962"/>
      <c r="S38" s="962"/>
      <c r="T38" s="962"/>
      <c r="U38" s="962"/>
      <c r="V38" s="962"/>
      <c r="W38" s="962"/>
      <c r="X38" s="962"/>
      <c r="Y38" s="962"/>
      <c r="Z38" s="962"/>
      <c r="AA38" s="987"/>
      <c r="AB38" s="35"/>
    </row>
    <row r="39" spans="2:28" s="41" customFormat="1" ht="15" thickBot="1">
      <c r="B39" s="40"/>
      <c r="C39" s="1640" t="s">
        <v>383</v>
      </c>
      <c r="D39" s="1641"/>
      <c r="E39" s="1641"/>
      <c r="F39" s="1641"/>
      <c r="G39" s="1642"/>
      <c r="H39" s="149"/>
      <c r="I39" s="149"/>
      <c r="J39" s="80" t="e">
        <f>+H39/I39</f>
        <v>#DIV/0!</v>
      </c>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c r="I40" s="152"/>
      <c r="J40" s="153"/>
      <c r="K40" s="846"/>
      <c r="L40" s="847"/>
      <c r="M40" s="847"/>
      <c r="N40" s="847"/>
      <c r="O40" s="847"/>
      <c r="P40" s="847"/>
      <c r="Q40" s="847"/>
      <c r="R40" s="847"/>
      <c r="S40" s="847"/>
      <c r="T40" s="847"/>
      <c r="U40" s="847"/>
      <c r="V40" s="847"/>
      <c r="W40" s="847"/>
      <c r="X40" s="847"/>
      <c r="Y40" s="847"/>
      <c r="Z40" s="847"/>
      <c r="AA40" s="848"/>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0.5" customHeight="1"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287</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ht="9" customHeight="1">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ht="7.5" customHeight="1">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ht="15" hidden="1" thickBot="1">
      <c r="B50" s="33"/>
      <c r="C50" s="821"/>
      <c r="D50" s="822"/>
      <c r="E50" s="822"/>
      <c r="F50" s="822"/>
      <c r="G50" s="822"/>
      <c r="H50" s="822"/>
      <c r="I50" s="822"/>
      <c r="J50" s="822"/>
      <c r="K50" s="822"/>
      <c r="L50" s="822"/>
      <c r="M50" s="822"/>
      <c r="N50" s="822"/>
      <c r="O50" s="822"/>
      <c r="P50" s="822"/>
      <c r="Q50" s="822"/>
      <c r="R50" s="822"/>
      <c r="S50" s="822"/>
      <c r="T50" s="822"/>
      <c r="U50" s="822"/>
      <c r="V50" s="822"/>
      <c r="W50" s="822"/>
      <c r="X50" s="822"/>
      <c r="Y50" s="822"/>
      <c r="Z50" s="822"/>
      <c r="AA50" s="823"/>
      <c r="AB50" s="35"/>
    </row>
    <row r="51" spans="2:28" ht="6.75" customHeight="1">
      <c r="B51" s="50"/>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52"/>
    </row>
    <row r="52" spans="2:28" ht="7.5" customHeight="1" thickBot="1">
      <c r="B52" s="53"/>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55"/>
    </row>
    <row r="53" spans="2:28" ht="15.75">
      <c r="B53" s="56"/>
      <c r="C53" s="824" t="s">
        <v>258</v>
      </c>
      <c r="D53" s="825"/>
      <c r="E53" s="825"/>
      <c r="F53" s="825"/>
      <c r="G53" s="826"/>
      <c r="H53" s="824" t="s">
        <v>288</v>
      </c>
      <c r="I53" s="826"/>
      <c r="J53" s="824" t="s">
        <v>268</v>
      </c>
      <c r="K53" s="825"/>
      <c r="L53" s="825"/>
      <c r="M53" s="826"/>
      <c r="N53" s="824" t="s">
        <v>269</v>
      </c>
      <c r="O53" s="825"/>
      <c r="P53" s="825"/>
      <c r="Q53" s="825"/>
      <c r="R53" s="825"/>
      <c r="S53" s="825"/>
      <c r="T53" s="825"/>
      <c r="U53" s="826"/>
      <c r="V53" s="976" t="s">
        <v>270</v>
      </c>
      <c r="W53" s="976"/>
      <c r="X53" s="976"/>
      <c r="Y53" s="976"/>
      <c r="Z53" s="976"/>
      <c r="AA53" s="977"/>
      <c r="AB53" s="57"/>
    </row>
    <row r="54" spans="2:28" ht="15.75">
      <c r="B54" s="58"/>
      <c r="C54" s="827"/>
      <c r="D54" s="828"/>
      <c r="E54" s="828"/>
      <c r="F54" s="828"/>
      <c r="G54" s="829"/>
      <c r="H54" s="827"/>
      <c r="I54" s="829"/>
      <c r="J54" s="827"/>
      <c r="K54" s="828"/>
      <c r="L54" s="828"/>
      <c r="M54" s="829"/>
      <c r="N54" s="827"/>
      <c r="O54" s="828"/>
      <c r="P54" s="828"/>
      <c r="Q54" s="828"/>
      <c r="R54" s="828"/>
      <c r="S54" s="828"/>
      <c r="T54" s="828"/>
      <c r="U54" s="829"/>
      <c r="V54" s="978"/>
      <c r="W54" s="978"/>
      <c r="X54" s="978"/>
      <c r="Y54" s="978"/>
      <c r="Z54" s="978"/>
      <c r="AA54" s="979"/>
      <c r="AB54" s="57"/>
    </row>
    <row r="55" spans="2:28" ht="2.25" customHeight="1" thickBot="1">
      <c r="B55" s="58"/>
      <c r="C55" s="827"/>
      <c r="D55" s="828"/>
      <c r="E55" s="828"/>
      <c r="F55" s="828"/>
      <c r="G55" s="829"/>
      <c r="H55" s="827"/>
      <c r="I55" s="829"/>
      <c r="J55" s="827"/>
      <c r="K55" s="828"/>
      <c r="L55" s="828"/>
      <c r="M55" s="829"/>
      <c r="N55" s="830"/>
      <c r="O55" s="831"/>
      <c r="P55" s="831"/>
      <c r="Q55" s="831"/>
      <c r="R55" s="831"/>
      <c r="S55" s="831"/>
      <c r="T55" s="831"/>
      <c r="U55" s="832"/>
      <c r="V55" s="1085"/>
      <c r="W55" s="1085"/>
      <c r="X55" s="1085"/>
      <c r="Y55" s="1085"/>
      <c r="Z55" s="1085"/>
      <c r="AA55" s="1086"/>
      <c r="AB55" s="57"/>
    </row>
    <row r="56" spans="2:28" ht="10.9" customHeight="1">
      <c r="B56" s="56"/>
      <c r="C56" s="645"/>
      <c r="D56" s="646"/>
      <c r="E56" s="646"/>
      <c r="F56" s="646"/>
      <c r="G56" s="646"/>
      <c r="H56" s="646"/>
      <c r="I56" s="646"/>
      <c r="J56" s="646"/>
      <c r="K56" s="646"/>
      <c r="L56" s="646"/>
      <c r="M56" s="646"/>
      <c r="N56" s="910"/>
      <c r="O56" s="911"/>
      <c r="P56" s="911"/>
      <c r="Q56" s="911"/>
      <c r="R56" s="911"/>
      <c r="S56" s="911"/>
      <c r="T56" s="911"/>
      <c r="U56" s="912"/>
      <c r="V56" s="910"/>
      <c r="W56" s="911"/>
      <c r="X56" s="911"/>
      <c r="Y56" s="911"/>
      <c r="Z56" s="911"/>
      <c r="AA56" s="913"/>
      <c r="AB56" s="59"/>
    </row>
    <row r="57" spans="2:28" ht="8.4499999999999993" customHeight="1">
      <c r="B57" s="56"/>
      <c r="C57" s="645"/>
      <c r="D57" s="646"/>
      <c r="E57" s="646"/>
      <c r="F57" s="646"/>
      <c r="G57" s="646"/>
      <c r="H57" s="646"/>
      <c r="I57" s="646"/>
      <c r="J57" s="646"/>
      <c r="K57" s="646"/>
      <c r="L57" s="646"/>
      <c r="M57" s="646"/>
      <c r="N57" s="910"/>
      <c r="O57" s="911"/>
      <c r="P57" s="911"/>
      <c r="Q57" s="911"/>
      <c r="R57" s="911"/>
      <c r="S57" s="911"/>
      <c r="T57" s="911"/>
      <c r="U57" s="912"/>
      <c r="V57" s="910"/>
      <c r="W57" s="911"/>
      <c r="X57" s="911"/>
      <c r="Y57" s="911"/>
      <c r="Z57" s="911"/>
      <c r="AA57" s="913"/>
      <c r="AB57" s="59"/>
    </row>
    <row r="58" spans="2:28" ht="10.15" customHeight="1">
      <c r="B58" s="56"/>
      <c r="C58" s="645"/>
      <c r="D58" s="646"/>
      <c r="E58" s="646"/>
      <c r="F58" s="646"/>
      <c r="G58" s="646"/>
      <c r="H58" s="646"/>
      <c r="I58" s="646"/>
      <c r="J58" s="646"/>
      <c r="K58" s="646"/>
      <c r="L58" s="646"/>
      <c r="M58" s="646"/>
      <c r="N58" s="910"/>
      <c r="O58" s="911"/>
      <c r="P58" s="911"/>
      <c r="Q58" s="911"/>
      <c r="R58" s="911"/>
      <c r="S58" s="911"/>
      <c r="T58" s="911"/>
      <c r="U58" s="912"/>
      <c r="V58" s="910"/>
      <c r="W58" s="911"/>
      <c r="X58" s="911"/>
      <c r="Y58" s="911"/>
      <c r="Z58" s="911"/>
      <c r="AA58" s="913"/>
      <c r="AB58" s="59"/>
    </row>
    <row r="59" spans="2:28" ht="3" customHeight="1" thickBot="1">
      <c r="B59" s="56"/>
      <c r="C59" s="647"/>
      <c r="D59" s="648"/>
      <c r="E59" s="648"/>
      <c r="F59" s="648"/>
      <c r="G59" s="648"/>
      <c r="H59" s="648"/>
      <c r="I59" s="648"/>
      <c r="J59" s="648"/>
      <c r="K59" s="648"/>
      <c r="L59" s="648"/>
      <c r="M59" s="648"/>
      <c r="N59" s="914"/>
      <c r="O59" s="915"/>
      <c r="P59" s="915"/>
      <c r="Q59" s="915"/>
      <c r="R59" s="915"/>
      <c r="S59" s="915"/>
      <c r="T59" s="915"/>
      <c r="U59" s="916"/>
      <c r="V59" s="914"/>
      <c r="W59" s="915"/>
      <c r="X59" s="915"/>
      <c r="Y59" s="915"/>
      <c r="Z59" s="915"/>
      <c r="AA59" s="917"/>
      <c r="AB59" s="59"/>
    </row>
    <row r="60" spans="2:28">
      <c r="B60" s="60"/>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62"/>
    </row>
    <row r="99" ht="6" customHeight="1"/>
  </sheetData>
  <mergeCells count="97">
    <mergeCell ref="C59:G59"/>
    <mergeCell ref="H59:I59"/>
    <mergeCell ref="J59:M59"/>
    <mergeCell ref="N57:U57"/>
    <mergeCell ref="N58:U58"/>
    <mergeCell ref="N59:U59"/>
    <mergeCell ref="C57:G57"/>
    <mergeCell ref="H57:I57"/>
    <mergeCell ref="J57:M57"/>
    <mergeCell ref="C58:G58"/>
    <mergeCell ref="H58:I58"/>
    <mergeCell ref="J58:M58"/>
    <mergeCell ref="V57:AA57"/>
    <mergeCell ref="V58:AA58"/>
    <mergeCell ref="V59:AA59"/>
    <mergeCell ref="C43:AA44"/>
    <mergeCell ref="C45:AA50"/>
    <mergeCell ref="C53:G55"/>
    <mergeCell ref="H53:I55"/>
    <mergeCell ref="J53:M55"/>
    <mergeCell ref="C38:G38"/>
    <mergeCell ref="K38:AA38"/>
    <mergeCell ref="C39:G39"/>
    <mergeCell ref="K39:AA39"/>
    <mergeCell ref="C40:G40"/>
    <mergeCell ref="K40:AA40"/>
    <mergeCell ref="C56:G56"/>
    <mergeCell ref="H56:I56"/>
    <mergeCell ref="J56:M56"/>
    <mergeCell ref="V53:AA55"/>
    <mergeCell ref="N53:U55"/>
    <mergeCell ref="N56:U56"/>
    <mergeCell ref="V56:AA56"/>
    <mergeCell ref="C36:G36"/>
    <mergeCell ref="K36:AA36"/>
    <mergeCell ref="C37:G37"/>
    <mergeCell ref="K37:AA37"/>
    <mergeCell ref="K28:N28"/>
    <mergeCell ref="C34:AA34"/>
    <mergeCell ref="C35:G35"/>
    <mergeCell ref="K35:AA35"/>
    <mergeCell ref="Z32:AA32"/>
    <mergeCell ref="X31:Y31"/>
    <mergeCell ref="Z31:AA31"/>
    <mergeCell ref="C26:H26"/>
    <mergeCell ref="I26:AA26"/>
    <mergeCell ref="C28:H28"/>
    <mergeCell ref="I28:J28"/>
    <mergeCell ref="C30:J32"/>
    <mergeCell ref="X28:Z28"/>
    <mergeCell ref="K31:N31"/>
    <mergeCell ref="O31:R31"/>
    <mergeCell ref="T28:V28"/>
    <mergeCell ref="O28:R28"/>
    <mergeCell ref="K32:N32"/>
    <mergeCell ref="O32:R32"/>
    <mergeCell ref="S32:T32"/>
    <mergeCell ref="U32:W32"/>
    <mergeCell ref="X32:Y32"/>
    <mergeCell ref="S31:T31"/>
    <mergeCell ref="U31:W31"/>
    <mergeCell ref="T21:AA21"/>
    <mergeCell ref="C23:I23"/>
    <mergeCell ref="J23:P23"/>
    <mergeCell ref="Q23:AA23"/>
    <mergeCell ref="C24:I24"/>
    <mergeCell ref="J24:P24"/>
    <mergeCell ref="Q24:AA24"/>
    <mergeCell ref="K30:R30"/>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M21:S21"/>
    <mergeCell ref="S30:W30"/>
    <mergeCell ref="X30:AA30"/>
    <mergeCell ref="C16:H16"/>
    <mergeCell ref="I16:AA16"/>
    <mergeCell ref="C18:H18"/>
    <mergeCell ref="I18:AA18"/>
    <mergeCell ref="C20:H21"/>
    <mergeCell ref="I20:L21"/>
    <mergeCell ref="M20:S20"/>
    <mergeCell ref="T20:AA20"/>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B105"/>
  <sheetViews>
    <sheetView showGridLines="0" topLeftCell="A55" zoomScaleNormal="100" zoomScaleSheetLayoutView="100" zoomScalePageLayoutView="70" workbookViewId="0">
      <selection activeCell="H73" sqref="H73"/>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9" width="14.285156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ustomHeight="1">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customHeight="1"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6.7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2" customHeight="1">
      <c r="B7" s="28"/>
      <c r="C7" s="655" t="s">
        <v>225</v>
      </c>
      <c r="D7" s="656"/>
      <c r="E7" s="656"/>
      <c r="F7" s="656"/>
      <c r="G7" s="656"/>
      <c r="H7" s="657"/>
      <c r="I7" s="670" t="s">
        <v>639</v>
      </c>
      <c r="J7" s="671"/>
      <c r="K7" s="671"/>
      <c r="L7" s="671"/>
      <c r="M7" s="671"/>
      <c r="N7" s="671"/>
      <c r="O7" s="671"/>
      <c r="P7" s="671"/>
      <c r="Q7" s="671"/>
      <c r="R7" s="671"/>
      <c r="S7" s="671"/>
      <c r="T7" s="671"/>
      <c r="U7" s="671"/>
      <c r="V7" s="671"/>
      <c r="W7" s="671"/>
      <c r="X7" s="671"/>
      <c r="Y7" s="671"/>
      <c r="Z7" s="671"/>
      <c r="AA7" s="672"/>
      <c r="AB7" s="29"/>
    </row>
    <row r="8" spans="2:28" ht="9.75" customHeight="1"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640</v>
      </c>
      <c r="J10" s="682"/>
      <c r="K10" s="682"/>
      <c r="L10" s="682"/>
      <c r="M10" s="682"/>
      <c r="N10" s="682"/>
      <c r="O10" s="682"/>
      <c r="P10" s="682"/>
      <c r="Q10" s="683"/>
      <c r="R10" s="678" t="s">
        <v>227</v>
      </c>
      <c r="S10" s="679"/>
      <c r="T10" s="679"/>
      <c r="U10" s="680"/>
      <c r="V10" s="592" t="s">
        <v>228</v>
      </c>
      <c r="W10" s="593"/>
      <c r="X10" s="593"/>
      <c r="Y10" s="593"/>
      <c r="Z10" s="593"/>
      <c r="AA10" s="594"/>
      <c r="AB10" s="29"/>
    </row>
    <row r="11" spans="2:28" ht="37.5" customHeight="1" thickBot="1">
      <c r="B11" s="28"/>
      <c r="C11" s="658"/>
      <c r="D11" s="659"/>
      <c r="E11" s="659"/>
      <c r="F11" s="659"/>
      <c r="G11" s="659"/>
      <c r="H11" s="660"/>
      <c r="I11" s="684"/>
      <c r="J11" s="685"/>
      <c r="K11" s="685"/>
      <c r="L11" s="685"/>
      <c r="M11" s="685"/>
      <c r="N11" s="685"/>
      <c r="O11" s="685"/>
      <c r="P11" s="685"/>
      <c r="Q11" s="686"/>
      <c r="R11" s="627" t="s">
        <v>114</v>
      </c>
      <c r="S11" s="687"/>
      <c r="T11" s="687"/>
      <c r="U11" s="688"/>
      <c r="V11" s="608">
        <v>5</v>
      </c>
      <c r="W11" s="676"/>
      <c r="X11" s="676"/>
      <c r="Y11" s="676"/>
      <c r="Z11" s="676"/>
      <c r="AA11" s="677"/>
      <c r="AB11" s="29"/>
    </row>
    <row r="12" spans="2:28" ht="7.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641</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6.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29.25" customHeight="1" thickBot="1">
      <c r="B16" s="33"/>
      <c r="C16" s="621" t="s">
        <v>233</v>
      </c>
      <c r="D16" s="622"/>
      <c r="E16" s="622"/>
      <c r="F16" s="622"/>
      <c r="G16" s="622"/>
      <c r="H16" s="623"/>
      <c r="I16" s="624" t="s">
        <v>642</v>
      </c>
      <c r="J16" s="625"/>
      <c r="K16" s="625"/>
      <c r="L16" s="625"/>
      <c r="M16" s="625"/>
      <c r="N16" s="625"/>
      <c r="O16" s="625"/>
      <c r="P16" s="625"/>
      <c r="Q16" s="625"/>
      <c r="R16" s="625"/>
      <c r="S16" s="625"/>
      <c r="T16" s="625"/>
      <c r="U16" s="625"/>
      <c r="V16" s="625"/>
      <c r="W16" s="625"/>
      <c r="X16" s="625"/>
      <c r="Y16" s="625"/>
      <c r="Z16" s="625"/>
      <c r="AA16" s="626"/>
      <c r="AB16" s="35"/>
    </row>
    <row r="17" spans="2:28" ht="9"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144.75" customHeight="1" thickBot="1">
      <c r="B18" s="33"/>
      <c r="C18" s="621" t="s">
        <v>276</v>
      </c>
      <c r="D18" s="622"/>
      <c r="E18" s="622"/>
      <c r="F18" s="622"/>
      <c r="G18" s="622"/>
      <c r="H18" s="623"/>
      <c r="I18" s="1671" t="s">
        <v>643</v>
      </c>
      <c r="J18" s="1672"/>
      <c r="K18" s="1672"/>
      <c r="L18" s="1672"/>
      <c r="M18" s="1672"/>
      <c r="N18" s="1672"/>
      <c r="O18" s="1672"/>
      <c r="P18" s="1672"/>
      <c r="Q18" s="1672"/>
      <c r="R18" s="1672"/>
      <c r="S18" s="1672"/>
      <c r="T18" s="1672"/>
      <c r="U18" s="1672"/>
      <c r="V18" s="1672"/>
      <c r="W18" s="1672"/>
      <c r="X18" s="1672"/>
      <c r="Y18" s="1672"/>
      <c r="Z18" s="1672"/>
      <c r="AA18" s="1673"/>
      <c r="AB18" s="35"/>
    </row>
    <row r="19" spans="2:28" ht="7.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8" customHeight="1" thickBot="1">
      <c r="B20" s="33"/>
      <c r="C20" s="631" t="s">
        <v>237</v>
      </c>
      <c r="D20" s="632"/>
      <c r="E20" s="632"/>
      <c r="F20" s="632"/>
      <c r="G20" s="632"/>
      <c r="H20" s="633"/>
      <c r="I20" s="637" t="s">
        <v>634</v>
      </c>
      <c r="J20" s="638"/>
      <c r="K20" s="638"/>
      <c r="L20" s="639"/>
      <c r="M20" s="592" t="s">
        <v>239</v>
      </c>
      <c r="N20" s="593"/>
      <c r="O20" s="593"/>
      <c r="P20" s="593"/>
      <c r="Q20" s="593"/>
      <c r="R20" s="593"/>
      <c r="S20" s="594"/>
      <c r="T20" s="592" t="s">
        <v>240</v>
      </c>
      <c r="U20" s="593"/>
      <c r="V20" s="593"/>
      <c r="W20" s="593"/>
      <c r="X20" s="593"/>
      <c r="Y20" s="593"/>
      <c r="Z20" s="593"/>
      <c r="AA20" s="594"/>
      <c r="AB20" s="35"/>
    </row>
    <row r="21" spans="2:28" ht="21" customHeight="1" thickBot="1">
      <c r="B21" s="33"/>
      <c r="C21" s="634"/>
      <c r="D21" s="635"/>
      <c r="E21" s="635"/>
      <c r="F21" s="635"/>
      <c r="G21" s="635"/>
      <c r="H21" s="636"/>
      <c r="I21" s="640"/>
      <c r="J21" s="641"/>
      <c r="K21" s="641"/>
      <c r="L21" s="642"/>
      <c r="M21" s="605" t="s">
        <v>241</v>
      </c>
      <c r="N21" s="606"/>
      <c r="O21" s="606"/>
      <c r="P21" s="606"/>
      <c r="Q21" s="606"/>
      <c r="R21" s="606"/>
      <c r="S21" s="607"/>
      <c r="T21" s="700" t="s">
        <v>242</v>
      </c>
      <c r="U21" s="701"/>
      <c r="V21" s="701"/>
      <c r="W21" s="701"/>
      <c r="X21" s="701"/>
      <c r="Y21" s="701"/>
      <c r="Z21" s="701"/>
      <c r="AA21" s="702"/>
      <c r="AB21" s="35"/>
    </row>
    <row r="22" spans="2:28" ht="8.25"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8.5" customHeight="1" thickBot="1">
      <c r="B24" s="33"/>
      <c r="C24" s="595" t="s">
        <v>644</v>
      </c>
      <c r="D24" s="596"/>
      <c r="E24" s="596"/>
      <c r="F24" s="596"/>
      <c r="G24" s="596"/>
      <c r="H24" s="596"/>
      <c r="I24" s="597"/>
      <c r="J24" s="595" t="s">
        <v>109</v>
      </c>
      <c r="K24" s="596"/>
      <c r="L24" s="596"/>
      <c r="M24" s="596"/>
      <c r="N24" s="596"/>
      <c r="O24" s="596"/>
      <c r="P24" s="597"/>
      <c r="Q24" s="598" t="s">
        <v>281</v>
      </c>
      <c r="R24" s="599"/>
      <c r="S24" s="599"/>
      <c r="T24" s="599"/>
      <c r="U24" s="599"/>
      <c r="V24" s="599"/>
      <c r="W24" s="599"/>
      <c r="X24" s="599"/>
      <c r="Y24" s="599"/>
      <c r="Z24" s="599"/>
      <c r="AA24" s="600"/>
      <c r="AB24" s="35"/>
    </row>
    <row r="25" spans="2:28" ht="9.7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645</v>
      </c>
      <c r="J26" s="625"/>
      <c r="K26" s="625"/>
      <c r="L26" s="625"/>
      <c r="M26" s="625"/>
      <c r="N26" s="625"/>
      <c r="O26" s="625"/>
      <c r="P26" s="625"/>
      <c r="Q26" s="625"/>
      <c r="R26" s="625"/>
      <c r="S26" s="625"/>
      <c r="T26" s="625"/>
      <c r="U26" s="625"/>
      <c r="V26" s="625"/>
      <c r="W26" s="625"/>
      <c r="X26" s="625"/>
      <c r="Y26" s="625"/>
      <c r="Z26" s="625"/>
      <c r="AA26" s="626"/>
      <c r="AB26" s="35"/>
    </row>
    <row r="27" spans="2:28" ht="8.2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954">
        <v>0.95</v>
      </c>
      <c r="J28" s="955"/>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7.5"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601">
        <v>0</v>
      </c>
      <c r="L32" s="602"/>
      <c r="M32" s="602"/>
      <c r="N32" s="602"/>
      <c r="O32" s="602">
        <v>79</v>
      </c>
      <c r="P32" s="602"/>
      <c r="Q32" s="602"/>
      <c r="R32" s="602"/>
      <c r="S32" s="602">
        <v>80</v>
      </c>
      <c r="T32" s="602"/>
      <c r="U32" s="602">
        <v>94</v>
      </c>
      <c r="V32" s="602"/>
      <c r="W32" s="602"/>
      <c r="X32" s="602">
        <v>95</v>
      </c>
      <c r="Y32" s="602"/>
      <c r="Z32" s="602">
        <v>100</v>
      </c>
      <c r="AA32" s="604"/>
      <c r="AB32" s="35"/>
    </row>
    <row r="33" spans="2:28" ht="8.25"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customHeight="1"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90" customHeight="1" thickBot="1">
      <c r="B35" s="40"/>
      <c r="C35" s="849" t="s">
        <v>258</v>
      </c>
      <c r="D35" s="850"/>
      <c r="E35" s="850"/>
      <c r="F35" s="850"/>
      <c r="G35" s="851"/>
      <c r="H35" s="42" t="s">
        <v>646</v>
      </c>
      <c r="I35" s="199" t="s">
        <v>647</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108.75" customHeight="1">
      <c r="B36" s="40"/>
      <c r="C36" s="801" t="s">
        <v>378</v>
      </c>
      <c r="D36" s="2270"/>
      <c r="E36" s="2270"/>
      <c r="F36" s="2270"/>
      <c r="G36" s="2271"/>
      <c r="H36" s="10">
        <v>21</v>
      </c>
      <c r="I36" s="10">
        <v>23</v>
      </c>
      <c r="J36" s="80">
        <f>+H36/I36</f>
        <v>0.91304347826086951</v>
      </c>
      <c r="K36" s="988" t="s">
        <v>648</v>
      </c>
      <c r="L36" s="989"/>
      <c r="M36" s="989"/>
      <c r="N36" s="989"/>
      <c r="O36" s="989"/>
      <c r="P36" s="989"/>
      <c r="Q36" s="989"/>
      <c r="R36" s="989"/>
      <c r="S36" s="989"/>
      <c r="T36" s="989"/>
      <c r="U36" s="989"/>
      <c r="V36" s="989"/>
      <c r="W36" s="989"/>
      <c r="X36" s="989"/>
      <c r="Y36" s="989"/>
      <c r="Z36" s="989"/>
      <c r="AA36" s="990"/>
      <c r="AB36" s="35"/>
    </row>
    <row r="37" spans="2:28" s="41" customFormat="1">
      <c r="B37" s="40"/>
      <c r="C37" s="801" t="s">
        <v>381</v>
      </c>
      <c r="D37" s="2270"/>
      <c r="E37" s="2270"/>
      <c r="F37" s="2270"/>
      <c r="G37" s="2271"/>
      <c r="H37" s="149"/>
      <c r="I37" s="149"/>
      <c r="J37" s="80"/>
      <c r="K37" s="986"/>
      <c r="L37" s="962"/>
      <c r="M37" s="962"/>
      <c r="N37" s="962"/>
      <c r="O37" s="962"/>
      <c r="P37" s="962"/>
      <c r="Q37" s="962"/>
      <c r="R37" s="962"/>
      <c r="S37" s="962"/>
      <c r="T37" s="962"/>
      <c r="U37" s="962"/>
      <c r="V37" s="962"/>
      <c r="W37" s="962"/>
      <c r="X37" s="962"/>
      <c r="Y37" s="962"/>
      <c r="Z37" s="962"/>
      <c r="AA37" s="987"/>
      <c r="AB37" s="35"/>
    </row>
    <row r="38" spans="2:28" s="41" customFormat="1">
      <c r="B38" s="40"/>
      <c r="C38" s="801" t="s">
        <v>382</v>
      </c>
      <c r="D38" s="2270"/>
      <c r="E38" s="2270"/>
      <c r="F38" s="2270"/>
      <c r="G38" s="2271"/>
      <c r="H38" s="149"/>
      <c r="I38" s="149"/>
      <c r="J38" s="80"/>
      <c r="K38" s="986"/>
      <c r="L38" s="962"/>
      <c r="M38" s="962"/>
      <c r="N38" s="962"/>
      <c r="O38" s="962"/>
      <c r="P38" s="962"/>
      <c r="Q38" s="962"/>
      <c r="R38" s="962"/>
      <c r="S38" s="962"/>
      <c r="T38" s="962"/>
      <c r="U38" s="962"/>
      <c r="V38" s="962"/>
      <c r="W38" s="962"/>
      <c r="X38" s="962"/>
      <c r="Y38" s="962"/>
      <c r="Z38" s="962"/>
      <c r="AA38" s="987"/>
      <c r="AB38" s="35"/>
    </row>
    <row r="39" spans="2:28" s="41" customFormat="1" ht="15" thickBot="1">
      <c r="B39" s="40"/>
      <c r="C39" s="1670" t="s">
        <v>383</v>
      </c>
      <c r="D39" s="2412"/>
      <c r="E39" s="2412"/>
      <c r="F39" s="2412"/>
      <c r="G39" s="2413"/>
      <c r="H39" s="149"/>
      <c r="I39" s="149"/>
      <c r="J39" s="80"/>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c r="I40" s="152"/>
      <c r="J40" s="153"/>
      <c r="K40" s="846"/>
      <c r="L40" s="847"/>
      <c r="M40" s="847"/>
      <c r="N40" s="847"/>
      <c r="O40" s="847"/>
      <c r="P40" s="847"/>
      <c r="Q40" s="847"/>
      <c r="R40" s="847"/>
      <c r="S40" s="847"/>
      <c r="T40" s="847"/>
      <c r="U40" s="847"/>
      <c r="V40" s="847"/>
      <c r="W40" s="847"/>
      <c r="X40" s="847"/>
      <c r="Y40" s="847"/>
      <c r="Z40" s="847"/>
      <c r="AA40" s="848"/>
      <c r="AB40" s="35"/>
    </row>
    <row r="41" spans="2:28" s="41" customFormat="1" ht="15" thickBo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4.25" customHeight="1">
      <c r="B42" s="40"/>
      <c r="C42" s="697" t="s">
        <v>266</v>
      </c>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9"/>
      <c r="AB42" s="35"/>
    </row>
    <row r="43" spans="2:28" ht="15" customHeight="1" thickBot="1">
      <c r="B43" s="33"/>
      <c r="C43" s="967"/>
      <c r="D43" s="968"/>
      <c r="E43" s="968"/>
      <c r="F43" s="968"/>
      <c r="G43" s="968"/>
      <c r="H43" s="968"/>
      <c r="I43" s="968"/>
      <c r="J43" s="968"/>
      <c r="K43" s="968"/>
      <c r="L43" s="968"/>
      <c r="M43" s="968"/>
      <c r="N43" s="968"/>
      <c r="O43" s="968"/>
      <c r="P43" s="968"/>
      <c r="Q43" s="968"/>
      <c r="R43" s="968"/>
      <c r="S43" s="968"/>
      <c r="T43" s="968"/>
      <c r="U43" s="968"/>
      <c r="V43" s="968"/>
      <c r="W43" s="968"/>
      <c r="X43" s="968"/>
      <c r="Y43" s="968"/>
      <c r="Z43" s="968"/>
      <c r="AA43" s="969"/>
      <c r="AB43" s="35"/>
    </row>
    <row r="44" spans="2:28">
      <c r="B44" s="33"/>
      <c r="C44" s="768"/>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7"/>
      <c r="AB44" s="35"/>
    </row>
    <row r="45" spans="2:28">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ht="15" thickBot="1">
      <c r="B56" s="33"/>
      <c r="C56" s="821"/>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3"/>
      <c r="AB56" s="35"/>
    </row>
    <row r="57" spans="2:28" ht="7.5" customHeight="1">
      <c r="B57" s="50"/>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52"/>
    </row>
    <row r="58" spans="2:28" ht="8.25" customHeight="1" thickBot="1">
      <c r="B58" s="53"/>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55"/>
    </row>
    <row r="59" spans="2:28" ht="15.75">
      <c r="B59" s="56"/>
      <c r="C59" s="824" t="s">
        <v>258</v>
      </c>
      <c r="D59" s="825"/>
      <c r="E59" s="825"/>
      <c r="F59" s="825"/>
      <c r="G59" s="826"/>
      <c r="H59" s="824" t="s">
        <v>288</v>
      </c>
      <c r="I59" s="826"/>
      <c r="J59" s="824" t="s">
        <v>268</v>
      </c>
      <c r="K59" s="825"/>
      <c r="L59" s="825"/>
      <c r="M59" s="826"/>
      <c r="N59" s="824" t="s">
        <v>269</v>
      </c>
      <c r="O59" s="825"/>
      <c r="P59" s="825"/>
      <c r="Q59" s="825"/>
      <c r="R59" s="825"/>
      <c r="S59" s="825"/>
      <c r="T59" s="825"/>
      <c r="U59" s="826"/>
      <c r="V59" s="976" t="s">
        <v>270</v>
      </c>
      <c r="W59" s="976"/>
      <c r="X59" s="976"/>
      <c r="Y59" s="976"/>
      <c r="Z59" s="976"/>
      <c r="AA59" s="977"/>
      <c r="AB59" s="57"/>
    </row>
    <row r="60" spans="2:28" ht="15.75">
      <c r="B60" s="58"/>
      <c r="C60" s="827"/>
      <c r="D60" s="828"/>
      <c r="E60" s="828"/>
      <c r="F60" s="828"/>
      <c r="G60" s="829"/>
      <c r="H60" s="827"/>
      <c r="I60" s="829"/>
      <c r="J60" s="827"/>
      <c r="K60" s="828"/>
      <c r="L60" s="828"/>
      <c r="M60" s="829"/>
      <c r="N60" s="827"/>
      <c r="O60" s="828"/>
      <c r="P60" s="828"/>
      <c r="Q60" s="828"/>
      <c r="R60" s="828"/>
      <c r="S60" s="828"/>
      <c r="T60" s="828"/>
      <c r="U60" s="829"/>
      <c r="V60" s="978"/>
      <c r="W60" s="978"/>
      <c r="X60" s="978"/>
      <c r="Y60" s="978"/>
      <c r="Z60" s="978"/>
      <c r="AA60" s="979"/>
      <c r="AB60" s="57"/>
    </row>
    <row r="61" spans="2:28" ht="16.5" thickBot="1">
      <c r="B61" s="58"/>
      <c r="C61" s="827"/>
      <c r="D61" s="828"/>
      <c r="E61" s="828"/>
      <c r="F61" s="828"/>
      <c r="G61" s="829"/>
      <c r="H61" s="827"/>
      <c r="I61" s="829"/>
      <c r="J61" s="827"/>
      <c r="K61" s="828"/>
      <c r="L61" s="828"/>
      <c r="M61" s="829"/>
      <c r="N61" s="830"/>
      <c r="O61" s="831"/>
      <c r="P61" s="831"/>
      <c r="Q61" s="831"/>
      <c r="R61" s="831"/>
      <c r="S61" s="831"/>
      <c r="T61" s="831"/>
      <c r="U61" s="832"/>
      <c r="V61" s="1085"/>
      <c r="W61" s="1085"/>
      <c r="X61" s="1085"/>
      <c r="Y61" s="1085"/>
      <c r="Z61" s="1085"/>
      <c r="AA61" s="1086"/>
      <c r="AB61" s="57"/>
    </row>
    <row r="62" spans="2:28" ht="171.75" customHeight="1" thickBot="1">
      <c r="B62" s="56"/>
      <c r="C62" s="1646" t="s">
        <v>649</v>
      </c>
      <c r="D62" s="1647"/>
      <c r="E62" s="1647"/>
      <c r="F62" s="1647"/>
      <c r="G62" s="1647"/>
      <c r="H62" s="1655">
        <v>0.06</v>
      </c>
      <c r="I62" s="1656"/>
      <c r="J62" s="1655">
        <f>J36</f>
        <v>0.91304347826086951</v>
      </c>
      <c r="K62" s="1656"/>
      <c r="L62" s="1656"/>
      <c r="M62" s="1656"/>
      <c r="N62" s="1657" t="s">
        <v>650</v>
      </c>
      <c r="O62" s="1658"/>
      <c r="P62" s="1658"/>
      <c r="Q62" s="1658"/>
      <c r="R62" s="1658"/>
      <c r="S62" s="1658"/>
      <c r="T62" s="1658"/>
      <c r="U62" s="1659"/>
      <c r="V62" s="1657" t="s">
        <v>352</v>
      </c>
      <c r="W62" s="1658"/>
      <c r="X62" s="1658"/>
      <c r="Y62" s="1658"/>
      <c r="Z62" s="1658"/>
      <c r="AA62" s="1660"/>
      <c r="AB62" s="59"/>
    </row>
    <row r="63" spans="2:28" ht="15" thickBot="1">
      <c r="B63" s="56"/>
      <c r="C63" s="1646" t="s">
        <v>651</v>
      </c>
      <c r="D63" s="1647"/>
      <c r="E63" s="1647"/>
      <c r="F63" s="1647"/>
      <c r="G63" s="1647"/>
      <c r="H63" s="1655"/>
      <c r="I63" s="1656"/>
      <c r="J63" s="1655"/>
      <c r="K63" s="1656"/>
      <c r="L63" s="1656"/>
      <c r="M63" s="1656"/>
      <c r="N63" s="1663"/>
      <c r="O63" s="1664"/>
      <c r="P63" s="1664"/>
      <c r="Q63" s="1664"/>
      <c r="R63" s="1664"/>
      <c r="S63" s="1664"/>
      <c r="T63" s="1664"/>
      <c r="U63" s="1665"/>
      <c r="V63" s="1663"/>
      <c r="W63" s="1664"/>
      <c r="X63" s="1664"/>
      <c r="Y63" s="1664"/>
      <c r="Z63" s="1664"/>
      <c r="AA63" s="1669"/>
      <c r="AB63" s="59"/>
    </row>
    <row r="64" spans="2:28" ht="15" thickBot="1">
      <c r="B64" s="56"/>
      <c r="C64" s="1661" t="s">
        <v>652</v>
      </c>
      <c r="D64" s="1662"/>
      <c r="E64" s="1662"/>
      <c r="F64" s="1662"/>
      <c r="G64" s="1662"/>
      <c r="H64" s="1648"/>
      <c r="I64" s="1649"/>
      <c r="J64" s="1650"/>
      <c r="K64" s="1650"/>
      <c r="L64" s="1650"/>
      <c r="M64" s="1650"/>
      <c r="N64" s="1663"/>
      <c r="O64" s="1664"/>
      <c r="P64" s="1664"/>
      <c r="Q64" s="1664"/>
      <c r="R64" s="1664"/>
      <c r="S64" s="1664"/>
      <c r="T64" s="1664"/>
      <c r="U64" s="1665"/>
      <c r="V64" s="1666"/>
      <c r="W64" s="1667"/>
      <c r="X64" s="1667"/>
      <c r="Y64" s="1667"/>
      <c r="Z64" s="1667"/>
      <c r="AA64" s="1668"/>
      <c r="AB64" s="59"/>
    </row>
    <row r="65" spans="2:28" ht="15" thickBot="1">
      <c r="B65" s="56"/>
      <c r="C65" s="1646" t="s">
        <v>653</v>
      </c>
      <c r="D65" s="1647"/>
      <c r="E65" s="1647"/>
      <c r="F65" s="1647"/>
      <c r="G65" s="1647"/>
      <c r="H65" s="1648"/>
      <c r="I65" s="1649"/>
      <c r="J65" s="1650"/>
      <c r="K65" s="1650"/>
      <c r="L65" s="1650"/>
      <c r="M65" s="1650"/>
      <c r="N65" s="1651"/>
      <c r="O65" s="1652"/>
      <c r="P65" s="1652"/>
      <c r="Q65" s="1652"/>
      <c r="R65" s="1652"/>
      <c r="S65" s="1652"/>
      <c r="T65" s="1652"/>
      <c r="U65" s="1653"/>
      <c r="V65" s="1651"/>
      <c r="W65" s="1652"/>
      <c r="X65" s="1652"/>
      <c r="Y65" s="1652"/>
      <c r="Z65" s="1652"/>
      <c r="AA65" s="1654"/>
      <c r="AB65" s="59"/>
    </row>
    <row r="66" spans="2:28">
      <c r="B66" s="60"/>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62"/>
    </row>
    <row r="105" ht="6" customHeight="1"/>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Z32:AA32"/>
    <mergeCell ref="C30:J32"/>
    <mergeCell ref="K30:R30"/>
    <mergeCell ref="X31:Y31"/>
    <mergeCell ref="Z31:AA31"/>
    <mergeCell ref="K32:N32"/>
    <mergeCell ref="O32:R32"/>
    <mergeCell ref="S32:T32"/>
    <mergeCell ref="U32:W32"/>
    <mergeCell ref="X32:Y32"/>
    <mergeCell ref="S30:W30"/>
    <mergeCell ref="X30:AA30"/>
    <mergeCell ref="K31:N31"/>
    <mergeCell ref="O31:R31"/>
    <mergeCell ref="S31:T31"/>
    <mergeCell ref="U31:W31"/>
    <mergeCell ref="C44:AA56"/>
    <mergeCell ref="C34:AA34"/>
    <mergeCell ref="C35:G35"/>
    <mergeCell ref="K35:AA35"/>
    <mergeCell ref="C36:G36"/>
    <mergeCell ref="K36:AA36"/>
    <mergeCell ref="C38:G38"/>
    <mergeCell ref="K38:AA38"/>
    <mergeCell ref="C37:G37"/>
    <mergeCell ref="K37:AA37"/>
    <mergeCell ref="C39:G39"/>
    <mergeCell ref="K39:AA39"/>
    <mergeCell ref="C40:G40"/>
    <mergeCell ref="K40:AA40"/>
    <mergeCell ref="C42:AA43"/>
    <mergeCell ref="C63:G63"/>
    <mergeCell ref="H63:I63"/>
    <mergeCell ref="J63:M63"/>
    <mergeCell ref="N63:U63"/>
    <mergeCell ref="V63:AA63"/>
    <mergeCell ref="C59:G61"/>
    <mergeCell ref="H59:I61"/>
    <mergeCell ref="J59:M61"/>
    <mergeCell ref="N59:U61"/>
    <mergeCell ref="V59:AA61"/>
    <mergeCell ref="C64:G64"/>
    <mergeCell ref="H64:I64"/>
    <mergeCell ref="J64:M64"/>
    <mergeCell ref="N64:U64"/>
    <mergeCell ref="V64:AA64"/>
    <mergeCell ref="C62:G62"/>
    <mergeCell ref="H62:I62"/>
    <mergeCell ref="J62:M62"/>
    <mergeCell ref="N62:U62"/>
    <mergeCell ref="V62:AA62"/>
    <mergeCell ref="C65:G65"/>
    <mergeCell ref="H65:I65"/>
    <mergeCell ref="J65:M65"/>
    <mergeCell ref="N65:U65"/>
    <mergeCell ref="V65:AA65"/>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B100"/>
  <sheetViews>
    <sheetView view="pageBreakPreview" topLeftCell="A28" zoomScaleNormal="100" zoomScaleSheetLayoutView="100" zoomScalePageLayoutView="70" workbookViewId="0">
      <selection activeCell="C45" sqref="C45:AA51"/>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7.7109375" style="20" customWidth="1"/>
    <col min="9" max="9" width="19"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ustomWidth="1"/>
    <col min="19" max="19" width="3.28515625" style="20" customWidth="1"/>
    <col min="20" max="20" width="7.42578125" style="20" customWidth="1"/>
    <col min="21" max="21" width="3.5703125" style="20" customWidth="1"/>
    <col min="22" max="22" width="3.7109375" style="20" customWidth="1"/>
    <col min="23" max="25" width="5" style="20" customWidth="1"/>
    <col min="26" max="26" width="6.7109375" style="20" customWidth="1"/>
    <col min="27" max="27" width="4.140625" style="20" customWidth="1"/>
    <col min="28" max="28" width="2" style="20" customWidth="1"/>
    <col min="29" max="39" width="3.7109375" style="20" customWidth="1"/>
    <col min="40"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116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117</v>
      </c>
      <c r="J10" s="682"/>
      <c r="K10" s="682"/>
      <c r="L10" s="682"/>
      <c r="M10" s="682"/>
      <c r="N10" s="682"/>
      <c r="O10" s="682"/>
      <c r="P10" s="682"/>
      <c r="Q10" s="683"/>
      <c r="R10" s="678" t="s">
        <v>227</v>
      </c>
      <c r="S10" s="679"/>
      <c r="T10" s="679"/>
      <c r="U10" s="680"/>
      <c r="V10" s="592" t="s">
        <v>228</v>
      </c>
      <c r="W10" s="593"/>
      <c r="X10" s="593"/>
      <c r="Y10" s="593"/>
      <c r="Z10" s="593"/>
      <c r="AA10" s="594"/>
      <c r="AB10" s="29"/>
    </row>
    <row r="11" spans="2:28" ht="21" customHeight="1" thickBot="1">
      <c r="B11" s="28"/>
      <c r="C11" s="658"/>
      <c r="D11" s="659"/>
      <c r="E11" s="659"/>
      <c r="F11" s="659"/>
      <c r="G11" s="659"/>
      <c r="H11" s="660"/>
      <c r="I11" s="684"/>
      <c r="J11" s="685"/>
      <c r="K11" s="685"/>
      <c r="L11" s="685"/>
      <c r="M11" s="685"/>
      <c r="N11" s="685"/>
      <c r="O11" s="685"/>
      <c r="P11" s="685"/>
      <c r="Q11" s="686"/>
      <c r="R11" s="627" t="s">
        <v>118</v>
      </c>
      <c r="S11" s="687"/>
      <c r="T11" s="687"/>
      <c r="U11" s="688"/>
      <c r="V11" s="608" t="s">
        <v>654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21" customHeight="1">
      <c r="B13" s="33"/>
      <c r="C13" s="655" t="s">
        <v>229</v>
      </c>
      <c r="D13" s="656"/>
      <c r="E13" s="656"/>
      <c r="F13" s="656"/>
      <c r="G13" s="656"/>
      <c r="H13" s="657"/>
      <c r="I13" s="661" t="s">
        <v>655</v>
      </c>
      <c r="J13" s="662"/>
      <c r="K13" s="662"/>
      <c r="L13" s="662"/>
      <c r="M13" s="662"/>
      <c r="N13" s="662"/>
      <c r="O13" s="662"/>
      <c r="P13" s="662"/>
      <c r="Q13" s="662"/>
      <c r="R13" s="662"/>
      <c r="S13" s="663"/>
      <c r="T13" s="655" t="s">
        <v>231</v>
      </c>
      <c r="U13" s="656"/>
      <c r="V13" s="656"/>
      <c r="W13" s="656"/>
      <c r="X13" s="656"/>
      <c r="Y13" s="656"/>
      <c r="Z13" s="656"/>
      <c r="AA13" s="657"/>
      <c r="AB13" s="35"/>
    </row>
    <row r="14" spans="2:28" ht="39"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6" customHeight="1" thickBot="1">
      <c r="B16" s="33"/>
      <c r="C16" s="621" t="s">
        <v>233</v>
      </c>
      <c r="D16" s="622"/>
      <c r="E16" s="622"/>
      <c r="F16" s="622"/>
      <c r="G16" s="622"/>
      <c r="H16" s="623"/>
      <c r="I16" s="624" t="s">
        <v>656</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60.75" customHeight="1" thickBot="1">
      <c r="B18" s="33"/>
      <c r="C18" s="621" t="s">
        <v>276</v>
      </c>
      <c r="D18" s="622"/>
      <c r="E18" s="622"/>
      <c r="F18" s="622"/>
      <c r="G18" s="622"/>
      <c r="H18" s="623"/>
      <c r="I18" s="1674" t="s">
        <v>657</v>
      </c>
      <c r="J18" s="1675"/>
      <c r="K18" s="1675"/>
      <c r="L18" s="1675"/>
      <c r="M18" s="1675"/>
      <c r="N18" s="1675"/>
      <c r="O18" s="1675"/>
      <c r="P18" s="1675"/>
      <c r="Q18" s="1675"/>
      <c r="R18" s="1675"/>
      <c r="S18" s="1675"/>
      <c r="T18" s="1675"/>
      <c r="U18" s="1675"/>
      <c r="V18" s="1675"/>
      <c r="W18" s="1675"/>
      <c r="X18" s="1675"/>
      <c r="Y18" s="1675"/>
      <c r="Z18" s="1675"/>
      <c r="AA18" s="167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9.149999999999999" customHeight="1">
      <c r="B20" s="33"/>
      <c r="C20" s="631" t="s">
        <v>237</v>
      </c>
      <c r="D20" s="632"/>
      <c r="E20" s="632"/>
      <c r="F20" s="632"/>
      <c r="G20" s="632"/>
      <c r="H20" s="633"/>
      <c r="I20" s="637" t="s">
        <v>658</v>
      </c>
      <c r="J20" s="638"/>
      <c r="K20" s="638"/>
      <c r="L20" s="639"/>
      <c r="M20" s="592" t="s">
        <v>239</v>
      </c>
      <c r="N20" s="593"/>
      <c r="O20" s="593"/>
      <c r="P20" s="593"/>
      <c r="Q20" s="593"/>
      <c r="R20" s="593"/>
      <c r="S20" s="594"/>
      <c r="T20" s="592" t="s">
        <v>240</v>
      </c>
      <c r="U20" s="593"/>
      <c r="V20" s="593"/>
      <c r="W20" s="593"/>
      <c r="X20" s="593"/>
      <c r="Y20" s="593"/>
      <c r="Z20" s="593"/>
      <c r="AA20" s="594"/>
      <c r="AB20" s="35"/>
    </row>
    <row r="21" spans="2:28" ht="19.899999999999999" customHeight="1" thickBot="1">
      <c r="B21" s="33"/>
      <c r="C21" s="634"/>
      <c r="D21" s="635"/>
      <c r="E21" s="635"/>
      <c r="F21" s="635"/>
      <c r="G21" s="635"/>
      <c r="H21" s="636"/>
      <c r="I21" s="640"/>
      <c r="J21" s="641"/>
      <c r="K21" s="641"/>
      <c r="L21" s="642"/>
      <c r="M21" s="605" t="s">
        <v>241</v>
      </c>
      <c r="N21" s="606"/>
      <c r="O21" s="606"/>
      <c r="P21" s="606"/>
      <c r="Q21" s="606"/>
      <c r="R21" s="606"/>
      <c r="S21" s="607"/>
      <c r="T21" s="1079" t="s">
        <v>302</v>
      </c>
      <c r="U21" s="1043"/>
      <c r="V21" s="1043"/>
      <c r="W21" s="1043"/>
      <c r="X21" s="1043"/>
      <c r="Y21" s="1043"/>
      <c r="Z21" s="1043"/>
      <c r="AA21" s="1065"/>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7"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19.5" customHeight="1" thickBot="1">
      <c r="B24" s="33"/>
      <c r="C24" s="595" t="s">
        <v>659</v>
      </c>
      <c r="D24" s="596"/>
      <c r="E24" s="596"/>
      <c r="F24" s="596"/>
      <c r="G24" s="596"/>
      <c r="H24" s="596"/>
      <c r="I24" s="597"/>
      <c r="J24" s="595" t="s">
        <v>116</v>
      </c>
      <c r="K24" s="596"/>
      <c r="L24" s="596"/>
      <c r="M24" s="596"/>
      <c r="N24" s="596"/>
      <c r="O24" s="596"/>
      <c r="P24" s="597"/>
      <c r="Q24" s="958" t="s">
        <v>660</v>
      </c>
      <c r="R24" s="602"/>
      <c r="S24" s="602"/>
      <c r="T24" s="602"/>
      <c r="U24" s="602"/>
      <c r="V24" s="602"/>
      <c r="W24" s="602"/>
      <c r="X24" s="602"/>
      <c r="Y24" s="602"/>
      <c r="Z24" s="602"/>
      <c r="AA24" s="604"/>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4" customHeight="1" thickBot="1">
      <c r="B26" s="33"/>
      <c r="C26" s="621" t="s">
        <v>249</v>
      </c>
      <c r="D26" s="622"/>
      <c r="E26" s="622"/>
      <c r="F26" s="622"/>
      <c r="G26" s="622"/>
      <c r="H26" s="623"/>
      <c r="I26" s="624" t="s">
        <v>119</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37.15" customHeight="1" thickBot="1">
      <c r="B28" s="33"/>
      <c r="C28" s="621" t="s">
        <v>250</v>
      </c>
      <c r="D28" s="622"/>
      <c r="E28" s="622"/>
      <c r="F28" s="622"/>
      <c r="G28" s="622"/>
      <c r="H28" s="623"/>
      <c r="I28" s="627">
        <v>0.9</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v>
      </c>
      <c r="L32" s="602"/>
      <c r="M32" s="602"/>
      <c r="N32" s="602"/>
      <c r="O32" s="603">
        <v>0.69</v>
      </c>
      <c r="P32" s="602"/>
      <c r="Q32" s="602"/>
      <c r="R32" s="602"/>
      <c r="S32" s="603">
        <v>0.8</v>
      </c>
      <c r="T32" s="602"/>
      <c r="U32" s="603">
        <v>0.89</v>
      </c>
      <c r="V32" s="602"/>
      <c r="W32" s="602"/>
      <c r="X32" s="603">
        <v>0.9</v>
      </c>
      <c r="Y32" s="602"/>
      <c r="Z32" s="603">
        <v>1</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35"/>
    </row>
    <row r="35" spans="2:28" s="41" customFormat="1" ht="36" customHeight="1">
      <c r="B35" s="40"/>
      <c r="C35" s="615" t="s">
        <v>258</v>
      </c>
      <c r="D35" s="616"/>
      <c r="E35" s="616"/>
      <c r="F35" s="616"/>
      <c r="G35" s="617"/>
      <c r="H35" s="42" t="s">
        <v>661</v>
      </c>
      <c r="I35" s="42" t="s">
        <v>662</v>
      </c>
      <c r="J35" s="42" t="s">
        <v>261</v>
      </c>
      <c r="K35" s="1678" t="s">
        <v>262</v>
      </c>
      <c r="L35" s="1679"/>
      <c r="M35" s="1679"/>
      <c r="N35" s="1679"/>
      <c r="O35" s="1679"/>
      <c r="P35" s="1679"/>
      <c r="Q35" s="1679"/>
      <c r="R35" s="1679"/>
      <c r="S35" s="1679"/>
      <c r="T35" s="1679"/>
      <c r="U35" s="1679"/>
      <c r="V35" s="1679"/>
      <c r="W35" s="1679"/>
      <c r="X35" s="1679"/>
      <c r="Y35" s="1679"/>
      <c r="Z35" s="1679"/>
      <c r="AA35" s="1680"/>
      <c r="AB35" s="35"/>
    </row>
    <row r="36" spans="2:28" s="41" customFormat="1" ht="60.75" customHeight="1">
      <c r="B36" s="40"/>
      <c r="C36" s="726" t="s">
        <v>663</v>
      </c>
      <c r="D36" s="2268"/>
      <c r="E36" s="2268"/>
      <c r="F36" s="2268"/>
      <c r="G36" s="2269"/>
      <c r="H36" s="12">
        <v>109570567700</v>
      </c>
      <c r="I36" s="12">
        <v>199421526000</v>
      </c>
      <c r="J36" s="43">
        <f>H36/I36</f>
        <v>0.54944202813892817</v>
      </c>
      <c r="K36" s="713" t="s">
        <v>664</v>
      </c>
      <c r="L36" s="714"/>
      <c r="M36" s="714"/>
      <c r="N36" s="714"/>
      <c r="O36" s="714"/>
      <c r="P36" s="714"/>
      <c r="Q36" s="714"/>
      <c r="R36" s="714"/>
      <c r="S36" s="714"/>
      <c r="T36" s="714"/>
      <c r="U36" s="714"/>
      <c r="V36" s="714"/>
      <c r="W36" s="714"/>
      <c r="X36" s="714"/>
      <c r="Y36" s="714"/>
      <c r="Z36" s="714"/>
      <c r="AA36" s="715"/>
      <c r="AB36" s="35"/>
    </row>
    <row r="37" spans="2:28" s="41" customFormat="1" ht="36" customHeight="1">
      <c r="B37" s="40"/>
      <c r="C37" s="726"/>
      <c r="D37" s="2268"/>
      <c r="E37" s="2268"/>
      <c r="F37" s="2268"/>
      <c r="G37" s="2269"/>
      <c r="H37" s="44"/>
      <c r="I37" s="44"/>
      <c r="J37" s="43"/>
      <c r="K37" s="713"/>
      <c r="L37" s="714"/>
      <c r="M37" s="714"/>
      <c r="N37" s="714"/>
      <c r="O37" s="714"/>
      <c r="P37" s="714"/>
      <c r="Q37" s="714"/>
      <c r="R37" s="714"/>
      <c r="S37" s="714"/>
      <c r="T37" s="714"/>
      <c r="U37" s="714"/>
      <c r="V37" s="714"/>
      <c r="W37" s="714"/>
      <c r="X37" s="714"/>
      <c r="Y37" s="714"/>
      <c r="Z37" s="714"/>
      <c r="AA37" s="715"/>
      <c r="AB37" s="35"/>
    </row>
    <row r="38" spans="2:28" s="41" customFormat="1" ht="36.75" customHeight="1">
      <c r="B38" s="40"/>
      <c r="C38" s="726"/>
      <c r="D38" s="2268"/>
      <c r="E38" s="2268"/>
      <c r="F38" s="2268"/>
      <c r="G38" s="2269"/>
      <c r="H38" s="44"/>
      <c r="I38" s="44"/>
      <c r="J38" s="43"/>
      <c r="K38" s="713"/>
      <c r="L38" s="714"/>
      <c r="M38" s="714"/>
      <c r="N38" s="714"/>
      <c r="O38" s="714"/>
      <c r="P38" s="714"/>
      <c r="Q38" s="714"/>
      <c r="R38" s="714"/>
      <c r="S38" s="714"/>
      <c r="T38" s="714"/>
      <c r="U38" s="714"/>
      <c r="V38" s="714"/>
      <c r="W38" s="714"/>
      <c r="X38" s="714"/>
      <c r="Y38" s="714"/>
      <c r="Z38" s="714"/>
      <c r="AA38" s="715"/>
      <c r="AB38" s="35"/>
    </row>
    <row r="39" spans="2:28" s="41" customFormat="1" ht="36" customHeight="1" thickBot="1">
      <c r="B39" s="40"/>
      <c r="C39" s="726"/>
      <c r="D39" s="2268"/>
      <c r="E39" s="2268"/>
      <c r="F39" s="2268"/>
      <c r="G39" s="2269"/>
      <c r="H39" s="44"/>
      <c r="I39" s="44"/>
      <c r="J39" s="43"/>
      <c r="K39" s="713"/>
      <c r="L39" s="714"/>
      <c r="M39" s="714"/>
      <c r="N39" s="714"/>
      <c r="O39" s="714"/>
      <c r="P39" s="714"/>
      <c r="Q39" s="714"/>
      <c r="R39" s="714"/>
      <c r="S39" s="714"/>
      <c r="T39" s="714"/>
      <c r="U39" s="714"/>
      <c r="V39" s="714"/>
      <c r="W39" s="714"/>
      <c r="X39" s="714"/>
      <c r="Y39" s="714"/>
      <c r="Z39" s="714"/>
      <c r="AA39" s="715"/>
      <c r="AB39" s="35"/>
    </row>
    <row r="40" spans="2:28" s="41" customFormat="1" ht="15.75" customHeight="1" thickBot="1">
      <c r="B40" s="40"/>
      <c r="C40" s="733" t="s">
        <v>265</v>
      </c>
      <c r="D40" s="734"/>
      <c r="E40" s="734"/>
      <c r="F40" s="734"/>
      <c r="G40" s="735"/>
      <c r="H40" s="45">
        <f>SUM(H36:H39)</f>
        <v>109570567700</v>
      </c>
      <c r="I40" s="45">
        <f>SUM(I36:I39)</f>
        <v>199421526000</v>
      </c>
      <c r="J40" s="46">
        <f>H40/I40</f>
        <v>0.54944202813892817</v>
      </c>
      <c r="K40" s="736"/>
      <c r="L40" s="737"/>
      <c r="M40" s="737"/>
      <c r="N40" s="737"/>
      <c r="O40" s="737"/>
      <c r="P40" s="737"/>
      <c r="Q40" s="737"/>
      <c r="R40" s="737"/>
      <c r="S40" s="737"/>
      <c r="T40" s="737"/>
      <c r="U40" s="737"/>
      <c r="V40" s="737"/>
      <c r="W40" s="737"/>
      <c r="X40" s="737"/>
      <c r="Y40" s="737"/>
      <c r="Z40" s="737"/>
      <c r="AA40" s="738"/>
      <c r="AB40" s="35"/>
    </row>
    <row r="41" spans="2:28" s="41" customFormat="1" ht="5.25" customHeight="1">
      <c r="B41" s="40"/>
      <c r="C41" s="47"/>
      <c r="D41" s="47"/>
      <c r="E41" s="47"/>
      <c r="F41" s="47"/>
      <c r="G41" s="47"/>
      <c r="H41" s="48"/>
      <c r="I41" s="48"/>
      <c r="J41" s="49"/>
      <c r="K41" s="47"/>
      <c r="L41" s="47"/>
      <c r="M41" s="47"/>
      <c r="N41" s="47"/>
      <c r="O41" s="47"/>
      <c r="P41" s="47"/>
      <c r="Q41" s="47"/>
      <c r="R41" s="47"/>
      <c r="S41" s="47"/>
      <c r="T41" s="47"/>
      <c r="U41" s="47"/>
      <c r="V41" s="47"/>
      <c r="W41" s="47"/>
      <c r="X41" s="47"/>
      <c r="Y41" s="47"/>
      <c r="Z41" s="47"/>
      <c r="AA41" s="47"/>
      <c r="AB41" s="35"/>
    </row>
    <row r="42" spans="2:28" s="41" customFormat="1" ht="15" thickBot="1">
      <c r="B42" s="40"/>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35"/>
    </row>
    <row r="43" spans="2:28" s="41" customFormat="1">
      <c r="B43" s="40"/>
      <c r="C43" s="739" t="s">
        <v>266</v>
      </c>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1"/>
      <c r="AB43" s="35"/>
    </row>
    <row r="44" spans="2:28" ht="15" thickBot="1">
      <c r="B44" s="33"/>
      <c r="C44" s="742"/>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4"/>
      <c r="AB44" s="35"/>
    </row>
    <row r="45" spans="2:28" ht="25.5" customHeight="1">
      <c r="B45" s="33"/>
      <c r="C45" s="745"/>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7"/>
      <c r="AB45" s="35"/>
    </row>
    <row r="46" spans="2:28" ht="25.5" customHeight="1">
      <c r="B46" s="33"/>
      <c r="C46" s="748"/>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B46" s="35"/>
    </row>
    <row r="47" spans="2:28" ht="25.5" customHeight="1">
      <c r="B47" s="3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35"/>
    </row>
    <row r="48" spans="2:28" ht="25.5" customHeight="1">
      <c r="B48" s="3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2:28" ht="25.5" customHeight="1">
      <c r="B49" s="3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2:28" ht="25.5" customHeight="1">
      <c r="B50" s="3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35"/>
    </row>
    <row r="51" spans="2:28" ht="25.5" customHeight="1">
      <c r="B51" s="33"/>
      <c r="C51" s="1688"/>
      <c r="D51" s="1689"/>
      <c r="E51" s="1689"/>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1690"/>
      <c r="AB51" s="35"/>
    </row>
    <row r="52" spans="2:28">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2"/>
    </row>
    <row r="53" spans="2:28" ht="15" thickBot="1">
      <c r="B53" s="53"/>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5"/>
    </row>
    <row r="54" spans="2:28" ht="15.75">
      <c r="B54" s="56"/>
      <c r="C54" s="716" t="s">
        <v>258</v>
      </c>
      <c r="D54" s="717"/>
      <c r="E54" s="717"/>
      <c r="F54" s="717"/>
      <c r="G54" s="718"/>
      <c r="H54" s="716" t="s">
        <v>288</v>
      </c>
      <c r="I54" s="718"/>
      <c r="J54" s="716" t="s">
        <v>268</v>
      </c>
      <c r="K54" s="717"/>
      <c r="L54" s="717"/>
      <c r="M54" s="718"/>
      <c r="N54" s="716" t="s">
        <v>269</v>
      </c>
      <c r="O54" s="717"/>
      <c r="P54" s="717"/>
      <c r="Q54" s="717"/>
      <c r="R54" s="717"/>
      <c r="S54" s="717"/>
      <c r="T54" s="717"/>
      <c r="U54" s="718"/>
      <c r="V54" s="722" t="s">
        <v>270</v>
      </c>
      <c r="W54" s="722"/>
      <c r="X54" s="722"/>
      <c r="Y54" s="722"/>
      <c r="Z54" s="722"/>
      <c r="AA54" s="723"/>
      <c r="AB54" s="57"/>
    </row>
    <row r="55" spans="2:28" ht="1.1499999999999999" customHeight="1">
      <c r="B55" s="58"/>
      <c r="C55" s="719"/>
      <c r="D55" s="720"/>
      <c r="E55" s="720"/>
      <c r="F55" s="720"/>
      <c r="G55" s="721"/>
      <c r="H55" s="719"/>
      <c r="I55" s="721"/>
      <c r="J55" s="719"/>
      <c r="K55" s="720"/>
      <c r="L55" s="720"/>
      <c r="M55" s="721"/>
      <c r="N55" s="719"/>
      <c r="O55" s="720"/>
      <c r="P55" s="720"/>
      <c r="Q55" s="720"/>
      <c r="R55" s="720"/>
      <c r="S55" s="720"/>
      <c r="T55" s="720"/>
      <c r="U55" s="721"/>
      <c r="V55" s="724"/>
      <c r="W55" s="724"/>
      <c r="X55" s="724"/>
      <c r="Y55" s="724"/>
      <c r="Z55" s="724"/>
      <c r="AA55" s="725"/>
      <c r="AB55" s="57"/>
    </row>
    <row r="56" spans="2:28" ht="9" customHeight="1" thickBot="1">
      <c r="B56" s="58"/>
      <c r="C56" s="719"/>
      <c r="D56" s="720"/>
      <c r="E56" s="720"/>
      <c r="F56" s="720"/>
      <c r="G56" s="721"/>
      <c r="H56" s="719"/>
      <c r="I56" s="721"/>
      <c r="J56" s="719"/>
      <c r="K56" s="720"/>
      <c r="L56" s="720"/>
      <c r="M56" s="721"/>
      <c r="N56" s="784"/>
      <c r="O56" s="785"/>
      <c r="P56" s="785"/>
      <c r="Q56" s="785"/>
      <c r="R56" s="785"/>
      <c r="S56" s="785"/>
      <c r="T56" s="785"/>
      <c r="U56" s="786"/>
      <c r="V56" s="787"/>
      <c r="W56" s="787"/>
      <c r="X56" s="787"/>
      <c r="Y56" s="787"/>
      <c r="Z56" s="787"/>
      <c r="AA56" s="788"/>
      <c r="AB56" s="57"/>
    </row>
    <row r="57" spans="2:28" ht="55.5" customHeight="1">
      <c r="B57" s="56"/>
      <c r="C57" s="1687" t="str">
        <f>+C36</f>
        <v>1ER TRIMESTRE</v>
      </c>
      <c r="D57" s="1682"/>
      <c r="E57" s="1682"/>
      <c r="F57" s="1682"/>
      <c r="G57" s="1682"/>
      <c r="H57" s="1677">
        <v>0.33700000000000002</v>
      </c>
      <c r="I57" s="1677"/>
      <c r="J57" s="1677">
        <f>+J36</f>
        <v>0.54944202813892817</v>
      </c>
      <c r="K57" s="1677"/>
      <c r="L57" s="1677"/>
      <c r="M57" s="1677"/>
      <c r="N57" s="1691" t="s">
        <v>665</v>
      </c>
      <c r="O57" s="1692"/>
      <c r="P57" s="1692"/>
      <c r="Q57" s="1692"/>
      <c r="R57" s="1692"/>
      <c r="S57" s="1692"/>
      <c r="T57" s="1692"/>
      <c r="U57" s="1693"/>
      <c r="V57" s="1694" t="s">
        <v>666</v>
      </c>
      <c r="W57" s="1695"/>
      <c r="X57" s="1695"/>
      <c r="Y57" s="1695"/>
      <c r="Z57" s="1695"/>
      <c r="AA57" s="1696"/>
      <c r="AB57" s="59"/>
    </row>
    <row r="58" spans="2:28" ht="55.5" customHeight="1">
      <c r="B58" s="56"/>
      <c r="C58" s="1681"/>
      <c r="D58" s="1682"/>
      <c r="E58" s="1682"/>
      <c r="F58" s="1682"/>
      <c r="G58" s="1682"/>
      <c r="H58" s="1683"/>
      <c r="I58" s="1682"/>
      <c r="J58" s="1684"/>
      <c r="K58" s="1685"/>
      <c r="L58" s="1685"/>
      <c r="M58" s="1686"/>
      <c r="N58" s="1691"/>
      <c r="O58" s="1692"/>
      <c r="P58" s="1692"/>
      <c r="Q58" s="1692"/>
      <c r="R58" s="1692"/>
      <c r="S58" s="1692"/>
      <c r="T58" s="1692"/>
      <c r="U58" s="1693"/>
      <c r="V58" s="1694"/>
      <c r="W58" s="1695"/>
      <c r="X58" s="1695"/>
      <c r="Y58" s="1695"/>
      <c r="Z58" s="1695"/>
      <c r="AA58" s="1696"/>
      <c r="AB58" s="59"/>
    </row>
    <row r="59" spans="2:28" ht="55.5" customHeight="1">
      <c r="B59" s="56"/>
      <c r="C59" s="1681"/>
      <c r="D59" s="1682"/>
      <c r="E59" s="1682"/>
      <c r="F59" s="1682"/>
      <c r="G59" s="1682"/>
      <c r="H59" s="1697"/>
      <c r="I59" s="1682"/>
      <c r="J59" s="1697"/>
      <c r="K59" s="1697"/>
      <c r="L59" s="1697"/>
      <c r="M59" s="1697"/>
      <c r="N59" s="1691"/>
      <c r="O59" s="1692"/>
      <c r="P59" s="1692"/>
      <c r="Q59" s="1692"/>
      <c r="R59" s="1692"/>
      <c r="S59" s="1692"/>
      <c r="T59" s="1692"/>
      <c r="U59" s="1693"/>
      <c r="V59" s="1694"/>
      <c r="W59" s="1695"/>
      <c r="X59" s="1695"/>
      <c r="Y59" s="1695"/>
      <c r="Z59" s="1695"/>
      <c r="AA59" s="1696"/>
      <c r="AB59" s="59"/>
    </row>
    <row r="60" spans="2:28" ht="46.5" customHeight="1">
      <c r="B60" s="56"/>
      <c r="C60" s="1681"/>
      <c r="D60" s="1682"/>
      <c r="E60" s="1682"/>
      <c r="F60" s="1682"/>
      <c r="G60" s="1682"/>
      <c r="H60" s="1683"/>
      <c r="I60" s="1682"/>
      <c r="J60" s="1697"/>
      <c r="K60" s="1697"/>
      <c r="L60" s="1697"/>
      <c r="M60" s="1697"/>
      <c r="N60" s="1691"/>
      <c r="O60" s="1692"/>
      <c r="P60" s="1692"/>
      <c r="Q60" s="1692"/>
      <c r="R60" s="1692"/>
      <c r="S60" s="1692"/>
      <c r="T60" s="1692"/>
      <c r="U60" s="1693"/>
      <c r="V60" s="1694"/>
      <c r="W60" s="1695"/>
      <c r="X60" s="1695"/>
      <c r="Y60" s="1695"/>
      <c r="Z60" s="1695"/>
      <c r="AA60" s="1696"/>
      <c r="AB60" s="59"/>
    </row>
    <row r="61" spans="2:28">
      <c r="B61" s="60"/>
      <c r="C61" s="51"/>
      <c r="D61" s="51"/>
      <c r="E61" s="51"/>
      <c r="F61" s="51"/>
      <c r="G61" s="51"/>
      <c r="H61" s="51"/>
      <c r="I61" s="51"/>
      <c r="J61" s="61"/>
      <c r="K61" s="51"/>
      <c r="L61" s="51"/>
      <c r="M61" s="51"/>
      <c r="N61" s="51"/>
      <c r="O61" s="51"/>
      <c r="P61" s="51"/>
      <c r="Q61" s="51"/>
      <c r="R61" s="51"/>
      <c r="S61" s="51"/>
      <c r="T61" s="51"/>
      <c r="U61" s="51"/>
      <c r="V61" s="51"/>
      <c r="W61" s="51"/>
      <c r="X61" s="51"/>
      <c r="Y61" s="51"/>
      <c r="Z61" s="51"/>
      <c r="AA61" s="51"/>
      <c r="AB61" s="62"/>
    </row>
    <row r="62" spans="2:28">
      <c r="C62" s="63"/>
      <c r="D62" s="63"/>
      <c r="E62" s="63"/>
      <c r="F62" s="63"/>
      <c r="G62" s="63"/>
      <c r="H62" s="63"/>
      <c r="I62" s="63"/>
      <c r="J62" s="63"/>
      <c r="K62" s="63"/>
      <c r="L62" s="63"/>
      <c r="M62" s="63"/>
      <c r="N62" s="63"/>
      <c r="O62" s="63"/>
      <c r="P62" s="63"/>
      <c r="Q62" s="63"/>
      <c r="R62" s="63"/>
      <c r="S62" s="63"/>
      <c r="T62" s="63"/>
      <c r="U62" s="63"/>
      <c r="V62" s="63"/>
      <c r="W62" s="63"/>
      <c r="X62" s="63"/>
      <c r="Y62" s="63"/>
      <c r="Z62" s="63"/>
      <c r="AA62" s="63"/>
    </row>
    <row r="63" spans="2:28">
      <c r="C63" s="63"/>
      <c r="D63" s="63"/>
      <c r="E63" s="63"/>
      <c r="F63" s="63"/>
      <c r="G63" s="63"/>
      <c r="H63" s="63"/>
      <c r="I63" s="63"/>
      <c r="J63" s="63"/>
      <c r="K63" s="63"/>
      <c r="L63" s="63"/>
      <c r="M63" s="63"/>
      <c r="N63" s="63"/>
      <c r="O63" s="63"/>
      <c r="P63" s="63"/>
      <c r="Q63" s="63"/>
      <c r="R63" s="63"/>
      <c r="S63" s="63"/>
      <c r="T63" s="63"/>
      <c r="U63" s="63"/>
      <c r="V63" s="63"/>
      <c r="W63" s="63"/>
      <c r="X63" s="63"/>
      <c r="Y63" s="63"/>
      <c r="Z63" s="63"/>
      <c r="AA63" s="63"/>
    </row>
    <row r="64" spans="2:28">
      <c r="C64" s="63"/>
      <c r="D64" s="63"/>
      <c r="E64" s="63"/>
      <c r="F64" s="63"/>
      <c r="G64" s="63"/>
      <c r="H64" s="63"/>
      <c r="I64" s="63"/>
      <c r="J64" s="63"/>
      <c r="K64" s="63"/>
      <c r="L64" s="63"/>
      <c r="M64" s="63"/>
      <c r="N64" s="63"/>
      <c r="O64" s="63"/>
      <c r="P64" s="63"/>
      <c r="Q64" s="63"/>
      <c r="R64" s="63"/>
      <c r="S64" s="63"/>
      <c r="T64" s="63"/>
      <c r="U64" s="63"/>
      <c r="V64" s="63"/>
      <c r="W64" s="63"/>
      <c r="X64" s="63"/>
      <c r="Y64" s="63"/>
      <c r="Z64" s="63"/>
      <c r="AA64" s="63"/>
    </row>
    <row r="65" spans="3:27">
      <c r="C65" s="63"/>
      <c r="D65" s="63"/>
      <c r="E65" s="63"/>
      <c r="F65" s="63"/>
      <c r="G65" s="63"/>
      <c r="H65" s="63"/>
      <c r="I65" s="63"/>
      <c r="J65" s="63"/>
      <c r="K65" s="63"/>
      <c r="L65" s="63"/>
      <c r="M65" s="63"/>
      <c r="N65" s="63"/>
      <c r="O65" s="63"/>
      <c r="P65" s="63"/>
      <c r="Q65" s="63"/>
      <c r="R65" s="63"/>
      <c r="S65" s="63"/>
      <c r="T65" s="63"/>
      <c r="U65" s="63"/>
      <c r="V65" s="63"/>
      <c r="W65" s="63"/>
      <c r="X65" s="63"/>
      <c r="Y65" s="63"/>
      <c r="Z65" s="63"/>
      <c r="AA65" s="63"/>
    </row>
    <row r="66" spans="3:27">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3:27">
      <c r="C67" s="63"/>
      <c r="D67" s="63"/>
      <c r="E67" s="63"/>
      <c r="F67" s="63"/>
      <c r="G67" s="63"/>
      <c r="H67" s="63"/>
      <c r="I67" s="63"/>
      <c r="J67" s="63"/>
      <c r="K67" s="63"/>
      <c r="L67" s="63"/>
      <c r="M67" s="63"/>
      <c r="N67" s="63"/>
      <c r="O67" s="63"/>
      <c r="P67" s="63"/>
      <c r="Q67" s="63"/>
      <c r="R67" s="63"/>
      <c r="S67" s="63"/>
      <c r="T67" s="63"/>
      <c r="U67" s="63"/>
      <c r="V67" s="63"/>
      <c r="W67" s="63"/>
      <c r="X67" s="63"/>
      <c r="Y67" s="63"/>
      <c r="Z67" s="63"/>
      <c r="AA67" s="63"/>
    </row>
    <row r="68" spans="3:27">
      <c r="C68" s="63"/>
      <c r="D68" s="63"/>
      <c r="E68" s="63"/>
      <c r="F68" s="63"/>
      <c r="G68" s="63"/>
      <c r="H68" s="63"/>
      <c r="I68" s="63"/>
      <c r="J68" s="63"/>
      <c r="K68" s="63"/>
      <c r="L68" s="63"/>
      <c r="M68" s="63"/>
      <c r="N68" s="63"/>
      <c r="O68" s="63"/>
      <c r="P68" s="63"/>
      <c r="Q68" s="63"/>
      <c r="R68" s="63"/>
      <c r="S68" s="63"/>
      <c r="T68" s="63"/>
      <c r="U68" s="63"/>
      <c r="V68" s="63"/>
      <c r="W68" s="63"/>
      <c r="X68" s="63"/>
      <c r="Y68" s="63"/>
      <c r="Z68" s="63"/>
      <c r="AA68" s="63"/>
    </row>
    <row r="100" ht="6" customHeight="1"/>
  </sheetData>
  <mergeCells count="97">
    <mergeCell ref="C60:G60"/>
    <mergeCell ref="H60:I60"/>
    <mergeCell ref="J60:M60"/>
    <mergeCell ref="C59:G59"/>
    <mergeCell ref="H59:I59"/>
    <mergeCell ref="J59:M59"/>
    <mergeCell ref="N59:U59"/>
    <mergeCell ref="N60:U60"/>
    <mergeCell ref="V59:AA59"/>
    <mergeCell ref="V60:AA60"/>
    <mergeCell ref="N57:U57"/>
    <mergeCell ref="N58:U58"/>
    <mergeCell ref="V57:AA57"/>
    <mergeCell ref="V58:AA58"/>
    <mergeCell ref="C58:G58"/>
    <mergeCell ref="H58:I58"/>
    <mergeCell ref="J58:M58"/>
    <mergeCell ref="C57:G57"/>
    <mergeCell ref="H57:I57"/>
    <mergeCell ref="C54:G56"/>
    <mergeCell ref="H54:I56"/>
    <mergeCell ref="J54:M56"/>
    <mergeCell ref="J57:M57"/>
    <mergeCell ref="C28:H28"/>
    <mergeCell ref="I28:J28"/>
    <mergeCell ref="K32:N32"/>
    <mergeCell ref="K38:AA38"/>
    <mergeCell ref="C34:AA34"/>
    <mergeCell ref="C35:G35"/>
    <mergeCell ref="K35:AA35"/>
    <mergeCell ref="C40:G40"/>
    <mergeCell ref="K40:AA40"/>
    <mergeCell ref="C43:AA44"/>
    <mergeCell ref="C45:AA51"/>
    <mergeCell ref="C39:G39"/>
    <mergeCell ref="K39:AA39"/>
    <mergeCell ref="C36:G36"/>
    <mergeCell ref="K36:AA36"/>
    <mergeCell ref="C37:G37"/>
    <mergeCell ref="K37:AA37"/>
    <mergeCell ref="C38:G38"/>
    <mergeCell ref="X31:Y31"/>
    <mergeCell ref="Z31:AA31"/>
    <mergeCell ref="O32:R32"/>
    <mergeCell ref="V54:AA56"/>
    <mergeCell ref="N54:U56"/>
    <mergeCell ref="K31:N31"/>
    <mergeCell ref="O31:R31"/>
    <mergeCell ref="S31:T31"/>
    <mergeCell ref="U31:W31"/>
    <mergeCell ref="T28:V28"/>
    <mergeCell ref="O28:R28"/>
    <mergeCell ref="K28:N28"/>
    <mergeCell ref="U32:W32"/>
    <mergeCell ref="X32:Y32"/>
    <mergeCell ref="Z32:AA32"/>
    <mergeCell ref="C30:J32"/>
    <mergeCell ref="C7:H8"/>
    <mergeCell ref="I7:AA8"/>
    <mergeCell ref="V10:AA10"/>
    <mergeCell ref="V11:AA11"/>
    <mergeCell ref="R10:U10"/>
    <mergeCell ref="I10:Q11"/>
    <mergeCell ref="T21:AA21"/>
    <mergeCell ref="C23:I23"/>
    <mergeCell ref="J23:P23"/>
    <mergeCell ref="Q23:AA23"/>
    <mergeCell ref="S32:T32"/>
    <mergeCell ref="C24:I24"/>
    <mergeCell ref="R11:U11"/>
    <mergeCell ref="C10:H11"/>
    <mergeCell ref="B2:G4"/>
    <mergeCell ref="H2:AB2"/>
    <mergeCell ref="H3:O3"/>
    <mergeCell ref="P3:AB3"/>
    <mergeCell ref="H4:AB4"/>
    <mergeCell ref="C13:H14"/>
    <mergeCell ref="I13:S14"/>
    <mergeCell ref="T13:AA13"/>
    <mergeCell ref="T14:AA14"/>
    <mergeCell ref="K30:R30"/>
    <mergeCell ref="S30:W30"/>
    <mergeCell ref="X30:AA30"/>
    <mergeCell ref="C16:H16"/>
    <mergeCell ref="I16:AA16"/>
    <mergeCell ref="C18:H18"/>
    <mergeCell ref="J24:P24"/>
    <mergeCell ref="Q24:AA24"/>
    <mergeCell ref="C26:H26"/>
    <mergeCell ref="I26:AA26"/>
    <mergeCell ref="X28:Z28"/>
    <mergeCell ref="I18:AA18"/>
    <mergeCell ref="C20:H21"/>
    <mergeCell ref="I20:L21"/>
    <mergeCell ref="M20:S20"/>
    <mergeCell ref="T20:AA20"/>
    <mergeCell ref="M21:S21"/>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B102"/>
  <sheetViews>
    <sheetView view="pageBreakPreview" topLeftCell="A52" zoomScaleNormal="100" zoomScaleSheetLayoutView="100" zoomScalePageLayoutView="70" workbookViewId="0">
      <selection activeCell="H69" sqref="H69"/>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7" style="20" customWidth="1"/>
    <col min="9" max="9" width="17.7109375" style="20" bestFit="1"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116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667</v>
      </c>
      <c r="J10" s="682"/>
      <c r="K10" s="682"/>
      <c r="L10" s="682"/>
      <c r="M10" s="682"/>
      <c r="N10" s="682"/>
      <c r="O10" s="682"/>
      <c r="P10" s="682"/>
      <c r="Q10" s="683"/>
      <c r="R10" s="678" t="s">
        <v>227</v>
      </c>
      <c r="S10" s="679"/>
      <c r="T10" s="679"/>
      <c r="U10" s="680"/>
      <c r="V10" s="592" t="s">
        <v>228</v>
      </c>
      <c r="W10" s="593"/>
      <c r="X10" s="593"/>
      <c r="Y10" s="593"/>
      <c r="Z10" s="593"/>
      <c r="AA10" s="594"/>
      <c r="AB10" s="29"/>
    </row>
    <row r="11" spans="2:28" ht="20.25" customHeight="1" thickBot="1">
      <c r="B11" s="28"/>
      <c r="C11" s="658"/>
      <c r="D11" s="659"/>
      <c r="E11" s="659"/>
      <c r="F11" s="659"/>
      <c r="G11" s="659"/>
      <c r="H11" s="660"/>
      <c r="I11" s="684"/>
      <c r="J11" s="685"/>
      <c r="K11" s="685"/>
      <c r="L11" s="685"/>
      <c r="M11" s="685"/>
      <c r="N11" s="685"/>
      <c r="O11" s="685"/>
      <c r="P11" s="685"/>
      <c r="Q11" s="686"/>
      <c r="R11" s="627" t="s">
        <v>121</v>
      </c>
      <c r="S11" s="687"/>
      <c r="T11" s="687"/>
      <c r="U11" s="688"/>
      <c r="V11" s="608" t="s">
        <v>654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668</v>
      </c>
      <c r="J13" s="662"/>
      <c r="K13" s="662"/>
      <c r="L13" s="662"/>
      <c r="M13" s="662"/>
      <c r="N13" s="662"/>
      <c r="O13" s="662"/>
      <c r="P13" s="662"/>
      <c r="Q13" s="662"/>
      <c r="R13" s="662"/>
      <c r="S13" s="663"/>
      <c r="T13" s="655" t="s">
        <v>231</v>
      </c>
      <c r="U13" s="656"/>
      <c r="V13" s="656"/>
      <c r="W13" s="656"/>
      <c r="X13" s="656"/>
      <c r="Y13" s="656"/>
      <c r="Z13" s="656"/>
      <c r="AA13" s="657"/>
      <c r="AB13" s="35"/>
    </row>
    <row r="14" spans="2:28" ht="13.9"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5.450000000000003" customHeight="1" thickBot="1">
      <c r="B16" s="33"/>
      <c r="C16" s="621" t="s">
        <v>233</v>
      </c>
      <c r="D16" s="622"/>
      <c r="E16" s="622"/>
      <c r="F16" s="622"/>
      <c r="G16" s="622"/>
      <c r="H16" s="623"/>
      <c r="I16" s="624" t="s">
        <v>669</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2" customHeight="1" thickBot="1">
      <c r="B18" s="33"/>
      <c r="C18" s="621" t="s">
        <v>276</v>
      </c>
      <c r="D18" s="622"/>
      <c r="E18" s="622"/>
      <c r="F18" s="622"/>
      <c r="G18" s="622"/>
      <c r="H18" s="623"/>
      <c r="I18" s="1698" t="s">
        <v>670</v>
      </c>
      <c r="J18" s="1699"/>
      <c r="K18" s="1699"/>
      <c r="L18" s="1699"/>
      <c r="M18" s="1699"/>
      <c r="N18" s="1699"/>
      <c r="O18" s="1699"/>
      <c r="P18" s="1699"/>
      <c r="Q18" s="1699"/>
      <c r="R18" s="1699"/>
      <c r="S18" s="1699"/>
      <c r="T18" s="1699"/>
      <c r="U18" s="1699"/>
      <c r="V18" s="1699"/>
      <c r="W18" s="1699"/>
      <c r="X18" s="1699"/>
      <c r="Y18" s="1699"/>
      <c r="Z18" s="1699"/>
      <c r="AA18" s="1700"/>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506</v>
      </c>
      <c r="J20" s="638"/>
      <c r="K20" s="638"/>
      <c r="L20" s="639"/>
      <c r="M20" s="592" t="s">
        <v>239</v>
      </c>
      <c r="N20" s="593"/>
      <c r="O20" s="593"/>
      <c r="P20" s="593"/>
      <c r="Q20" s="593"/>
      <c r="R20" s="593"/>
      <c r="S20" s="594"/>
      <c r="T20" s="592" t="s">
        <v>240</v>
      </c>
      <c r="U20" s="593"/>
      <c r="V20" s="593"/>
      <c r="W20" s="593"/>
      <c r="X20" s="593"/>
      <c r="Y20" s="593"/>
      <c r="Z20" s="593"/>
      <c r="AA20" s="594"/>
      <c r="AB20" s="35"/>
    </row>
    <row r="21" spans="2:28" ht="19.899999999999999" customHeight="1" thickBot="1">
      <c r="B21" s="33"/>
      <c r="C21" s="634"/>
      <c r="D21" s="635"/>
      <c r="E21" s="635"/>
      <c r="F21" s="635"/>
      <c r="G21" s="635"/>
      <c r="H21" s="636"/>
      <c r="I21" s="640"/>
      <c r="J21" s="641"/>
      <c r="K21" s="641"/>
      <c r="L21" s="642"/>
      <c r="M21" s="605" t="s">
        <v>241</v>
      </c>
      <c r="N21" s="606"/>
      <c r="O21" s="606"/>
      <c r="P21" s="606"/>
      <c r="Q21" s="606"/>
      <c r="R21" s="606"/>
      <c r="S21" s="607"/>
      <c r="T21" s="1079" t="s">
        <v>302</v>
      </c>
      <c r="U21" s="1043"/>
      <c r="V21" s="1043"/>
      <c r="W21" s="1043"/>
      <c r="X21" s="1043"/>
      <c r="Y21" s="1043"/>
      <c r="Z21" s="1043"/>
      <c r="AA21" s="1065"/>
      <c r="AB21" s="35"/>
    </row>
    <row r="22" spans="2:28" ht="12"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3.4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6.25" customHeight="1" thickBot="1">
      <c r="B24" s="33"/>
      <c r="C24" s="595" t="s">
        <v>671</v>
      </c>
      <c r="D24" s="596"/>
      <c r="E24" s="596"/>
      <c r="F24" s="596"/>
      <c r="G24" s="596"/>
      <c r="H24" s="596"/>
      <c r="I24" s="597"/>
      <c r="J24" s="595" t="s">
        <v>116</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19.899999999999999" customHeight="1" thickBot="1">
      <c r="B26" s="33"/>
      <c r="C26" s="621" t="s">
        <v>249</v>
      </c>
      <c r="D26" s="622"/>
      <c r="E26" s="622"/>
      <c r="F26" s="622"/>
      <c r="G26" s="622"/>
      <c r="H26" s="623"/>
      <c r="I26" s="624" t="s">
        <v>672</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0.15" customHeight="1" thickBot="1">
      <c r="B28" s="33"/>
      <c r="C28" s="621" t="s">
        <v>250</v>
      </c>
      <c r="D28" s="622"/>
      <c r="E28" s="622"/>
      <c r="F28" s="622"/>
      <c r="G28" s="622"/>
      <c r="H28" s="623"/>
      <c r="I28" s="627">
        <v>0.8</v>
      </c>
      <c r="J28" s="624"/>
      <c r="K28" s="609" t="s">
        <v>251</v>
      </c>
      <c r="L28" s="610"/>
      <c r="M28" s="610"/>
      <c r="N28" s="611"/>
      <c r="O28" s="630" t="s">
        <v>252</v>
      </c>
      <c r="P28" s="628"/>
      <c r="Q28" s="628"/>
      <c r="R28" s="629"/>
      <c r="S28" s="37"/>
      <c r="T28" s="628" t="s">
        <v>253</v>
      </c>
      <c r="U28" s="628"/>
      <c r="V28" s="629"/>
      <c r="W28" s="341" t="s">
        <v>282</v>
      </c>
      <c r="X28" s="589" t="s">
        <v>255</v>
      </c>
      <c r="Y28" s="590"/>
      <c r="Z28" s="591"/>
      <c r="AA28" s="39"/>
      <c r="AB28" s="35"/>
    </row>
    <row r="29" spans="2:28" ht="12.6"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3.15" customHeight="1" thickBot="1">
      <c r="B32" s="33"/>
      <c r="C32" s="586"/>
      <c r="D32" s="587"/>
      <c r="E32" s="587"/>
      <c r="F32" s="587"/>
      <c r="G32" s="587"/>
      <c r="H32" s="587"/>
      <c r="I32" s="587"/>
      <c r="J32" s="588"/>
      <c r="K32" s="601">
        <v>0</v>
      </c>
      <c r="L32" s="602"/>
      <c r="M32" s="602"/>
      <c r="N32" s="602"/>
      <c r="O32" s="603">
        <v>0.59</v>
      </c>
      <c r="P32" s="602"/>
      <c r="Q32" s="602"/>
      <c r="R32" s="602"/>
      <c r="S32" s="603">
        <v>0.6</v>
      </c>
      <c r="T32" s="602"/>
      <c r="U32" s="603">
        <v>0.79</v>
      </c>
      <c r="V32" s="602"/>
      <c r="W32" s="602"/>
      <c r="X32" s="603">
        <v>0.8</v>
      </c>
      <c r="Y32" s="602"/>
      <c r="Z32" s="603">
        <v>1</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115" customFormat="1" ht="12.75" thickBot="1">
      <c r="B34" s="114"/>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138"/>
    </row>
    <row r="35" spans="2:28" s="115" customFormat="1" ht="32.25" customHeight="1">
      <c r="B35" s="114"/>
      <c r="C35" s="615" t="s">
        <v>258</v>
      </c>
      <c r="D35" s="616"/>
      <c r="E35" s="616"/>
      <c r="F35" s="616"/>
      <c r="G35" s="617"/>
      <c r="H35" s="42" t="s">
        <v>673</v>
      </c>
      <c r="I35" s="42" t="s">
        <v>674</v>
      </c>
      <c r="J35" s="42" t="s">
        <v>261</v>
      </c>
      <c r="K35" s="1678" t="s">
        <v>262</v>
      </c>
      <c r="L35" s="1679"/>
      <c r="M35" s="1679"/>
      <c r="N35" s="1679"/>
      <c r="O35" s="1679"/>
      <c r="P35" s="1679"/>
      <c r="Q35" s="1679"/>
      <c r="R35" s="1679"/>
      <c r="S35" s="1679"/>
      <c r="T35" s="1679"/>
      <c r="U35" s="1679"/>
      <c r="V35" s="1679"/>
      <c r="W35" s="1679"/>
      <c r="X35" s="1679"/>
      <c r="Y35" s="1679"/>
      <c r="Z35" s="1679"/>
      <c r="AA35" s="1680"/>
      <c r="AB35" s="138"/>
    </row>
    <row r="36" spans="2:28" s="115" customFormat="1" ht="34.5" customHeight="1">
      <c r="B36" s="114"/>
      <c r="C36" s="726" t="s">
        <v>675</v>
      </c>
      <c r="D36" s="2268"/>
      <c r="E36" s="2268"/>
      <c r="F36" s="2268"/>
      <c r="G36" s="2269"/>
      <c r="H36" s="13">
        <v>13637602774</v>
      </c>
      <c r="I36" s="13">
        <v>14112711513</v>
      </c>
      <c r="J36" s="43">
        <f>H36/I36</f>
        <v>0.9663346948910313</v>
      </c>
      <c r="K36" s="1704" t="s">
        <v>676</v>
      </c>
      <c r="L36" s="1705"/>
      <c r="M36" s="1705"/>
      <c r="N36" s="1705"/>
      <c r="O36" s="1705"/>
      <c r="P36" s="1705"/>
      <c r="Q36" s="1705"/>
      <c r="R36" s="1705"/>
      <c r="S36" s="1705"/>
      <c r="T36" s="1705"/>
      <c r="U36" s="1705"/>
      <c r="V36" s="1705"/>
      <c r="W36" s="1705"/>
      <c r="X36" s="1705"/>
      <c r="Y36" s="1705"/>
      <c r="Z36" s="1705"/>
      <c r="AA36" s="1706"/>
      <c r="AB36" s="138"/>
    </row>
    <row r="37" spans="2:28" s="115" customFormat="1" ht="30" customHeight="1">
      <c r="B37" s="114"/>
      <c r="C37" s="726"/>
      <c r="D37" s="2268"/>
      <c r="E37" s="2268"/>
      <c r="F37" s="2268"/>
      <c r="G37" s="2269"/>
      <c r="H37" s="44"/>
      <c r="I37" s="44"/>
      <c r="J37" s="43"/>
      <c r="K37" s="1701"/>
      <c r="L37" s="1702"/>
      <c r="M37" s="1702"/>
      <c r="N37" s="1702"/>
      <c r="O37" s="1702"/>
      <c r="P37" s="1702"/>
      <c r="Q37" s="1702"/>
      <c r="R37" s="1702"/>
      <c r="S37" s="1702"/>
      <c r="T37" s="1702"/>
      <c r="U37" s="1702"/>
      <c r="V37" s="1702"/>
      <c r="W37" s="1702"/>
      <c r="X37" s="1702"/>
      <c r="Y37" s="1702"/>
      <c r="Z37" s="1702"/>
      <c r="AA37" s="1703"/>
      <c r="AB37" s="138"/>
    </row>
    <row r="38" spans="2:28" s="115" customFormat="1" ht="28.5" customHeight="1">
      <c r="B38" s="114"/>
      <c r="C38" s="726"/>
      <c r="D38" s="2268"/>
      <c r="E38" s="2268"/>
      <c r="F38" s="2268"/>
      <c r="G38" s="2269"/>
      <c r="H38" s="44"/>
      <c r="I38" s="44"/>
      <c r="J38" s="105"/>
      <c r="K38" s="1701"/>
      <c r="L38" s="1702"/>
      <c r="M38" s="1702"/>
      <c r="N38" s="1702"/>
      <c r="O38" s="1702"/>
      <c r="P38" s="1702"/>
      <c r="Q38" s="1702"/>
      <c r="R38" s="1702"/>
      <c r="S38" s="1702"/>
      <c r="T38" s="1702"/>
      <c r="U38" s="1702"/>
      <c r="V38" s="1702"/>
      <c r="W38" s="1702"/>
      <c r="X38" s="1702"/>
      <c r="Y38" s="1702"/>
      <c r="Z38" s="1702"/>
      <c r="AA38" s="1703"/>
      <c r="AB38" s="138"/>
    </row>
    <row r="39" spans="2:28" s="115" customFormat="1" ht="28.5" customHeight="1" thickBot="1">
      <c r="B39" s="114"/>
      <c r="C39" s="726"/>
      <c r="D39" s="2268"/>
      <c r="E39" s="2268"/>
      <c r="F39" s="2268"/>
      <c r="G39" s="2269"/>
      <c r="H39" s="44"/>
      <c r="I39" s="44"/>
      <c r="J39" s="105"/>
      <c r="K39" s="1701"/>
      <c r="L39" s="1702"/>
      <c r="M39" s="1702"/>
      <c r="N39" s="1702"/>
      <c r="O39" s="1702"/>
      <c r="P39" s="1702"/>
      <c r="Q39" s="1702"/>
      <c r="R39" s="1702"/>
      <c r="S39" s="1702"/>
      <c r="T39" s="1702"/>
      <c r="U39" s="1702"/>
      <c r="V39" s="1702"/>
      <c r="W39" s="1702"/>
      <c r="X39" s="1702"/>
      <c r="Y39" s="1702"/>
      <c r="Z39" s="1702"/>
      <c r="AA39" s="1703"/>
      <c r="AB39" s="138"/>
    </row>
    <row r="40" spans="2:28" s="115" customFormat="1" ht="15.75" customHeight="1" thickBot="1">
      <c r="B40" s="114"/>
      <c r="C40" s="733" t="s">
        <v>265</v>
      </c>
      <c r="D40" s="734"/>
      <c r="E40" s="734"/>
      <c r="F40" s="734"/>
      <c r="G40" s="735"/>
      <c r="H40" s="116">
        <f>SUM(H36:H39)</f>
        <v>13637602774</v>
      </c>
      <c r="I40" s="116">
        <f>SUM(I36:I39)</f>
        <v>14112711513</v>
      </c>
      <c r="J40" s="46">
        <f>H40/I40</f>
        <v>0.9663346948910313</v>
      </c>
      <c r="K40" s="736"/>
      <c r="L40" s="737"/>
      <c r="M40" s="737"/>
      <c r="N40" s="737"/>
      <c r="O40" s="737"/>
      <c r="P40" s="737"/>
      <c r="Q40" s="737"/>
      <c r="R40" s="737"/>
      <c r="S40" s="737"/>
      <c r="T40" s="737"/>
      <c r="U40" s="737"/>
      <c r="V40" s="737"/>
      <c r="W40" s="737"/>
      <c r="X40" s="737"/>
      <c r="Y40" s="737"/>
      <c r="Z40" s="737"/>
      <c r="AA40" s="738"/>
      <c r="AB40" s="138"/>
    </row>
    <row r="41" spans="2:28" s="115" customFormat="1" ht="5.25" customHeight="1">
      <c r="B41" s="114"/>
      <c r="C41" s="47"/>
      <c r="D41" s="47"/>
      <c r="E41" s="47"/>
      <c r="F41" s="47"/>
      <c r="G41" s="47"/>
      <c r="H41" s="48"/>
      <c r="I41" s="48"/>
      <c r="J41" s="49"/>
      <c r="K41" s="47"/>
      <c r="L41" s="47"/>
      <c r="M41" s="47"/>
      <c r="N41" s="47"/>
      <c r="O41" s="47"/>
      <c r="P41" s="47"/>
      <c r="Q41" s="47"/>
      <c r="R41" s="47"/>
      <c r="S41" s="47"/>
      <c r="T41" s="47"/>
      <c r="U41" s="47"/>
      <c r="V41" s="47"/>
      <c r="W41" s="47"/>
      <c r="X41" s="47"/>
      <c r="Y41" s="47"/>
      <c r="Z41" s="47"/>
      <c r="AA41" s="47"/>
      <c r="AB41" s="138"/>
    </row>
    <row r="42" spans="2:28" s="115" customFormat="1" ht="12.75" thickBot="1">
      <c r="B42" s="114"/>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138"/>
    </row>
    <row r="43" spans="2:28" s="115" customFormat="1" ht="12">
      <c r="B43" s="114"/>
      <c r="C43" s="739" t="s">
        <v>266</v>
      </c>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1"/>
      <c r="AB43" s="138"/>
    </row>
    <row r="44" spans="2:28" s="63" customFormat="1" ht="12.75" thickBot="1">
      <c r="B44" s="113"/>
      <c r="C44" s="742"/>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4"/>
      <c r="AB44" s="138"/>
    </row>
    <row r="45" spans="2:28" s="63" customFormat="1" ht="9.6" customHeight="1">
      <c r="B45" s="113"/>
      <c r="C45" s="745"/>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7"/>
      <c r="AB45" s="138"/>
    </row>
    <row r="46" spans="2:28" s="63" customFormat="1" ht="9.75" customHeight="1">
      <c r="B46" s="113"/>
      <c r="C46" s="748"/>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B46" s="138"/>
    </row>
    <row r="47" spans="2:28" s="63" customFormat="1" ht="12">
      <c r="B47" s="11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138"/>
    </row>
    <row r="48" spans="2:28" s="63" customFormat="1" ht="10.5" customHeight="1">
      <c r="B48" s="11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138"/>
    </row>
    <row r="49" spans="2:28" s="63" customFormat="1" ht="11.25" customHeight="1">
      <c r="B49" s="11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138"/>
    </row>
    <row r="50" spans="2:28" s="63" customFormat="1" ht="11.25" customHeight="1">
      <c r="B50" s="11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138"/>
    </row>
    <row r="51" spans="2:28" s="63" customFormat="1" ht="13.5" customHeight="1">
      <c r="B51" s="113"/>
      <c r="C51" s="748"/>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B51" s="138"/>
    </row>
    <row r="52" spans="2:28" s="63" customFormat="1" ht="17.45" customHeight="1">
      <c r="B52" s="113"/>
      <c r="C52" s="748"/>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B52" s="138"/>
    </row>
    <row r="53" spans="2:28" s="63" customFormat="1" ht="24.6" customHeight="1" thickBot="1">
      <c r="B53" s="113"/>
      <c r="C53" s="751"/>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3"/>
      <c r="AB53" s="138"/>
    </row>
    <row r="54" spans="2:28" s="63" customFormat="1" ht="12">
      <c r="B54" s="112"/>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137"/>
    </row>
    <row r="55" spans="2:28" s="63" customFormat="1" ht="12.75" thickBot="1">
      <c r="B55" s="11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136"/>
    </row>
    <row r="56" spans="2:28" s="63" customFormat="1" ht="12">
      <c r="B56" s="109"/>
      <c r="C56" s="716" t="s">
        <v>258</v>
      </c>
      <c r="D56" s="717"/>
      <c r="E56" s="717"/>
      <c r="F56" s="717"/>
      <c r="G56" s="718"/>
      <c r="H56" s="716" t="s">
        <v>288</v>
      </c>
      <c r="I56" s="718"/>
      <c r="J56" s="716" t="s">
        <v>268</v>
      </c>
      <c r="K56" s="717"/>
      <c r="L56" s="717"/>
      <c r="M56" s="718"/>
      <c r="N56" s="716" t="s">
        <v>269</v>
      </c>
      <c r="O56" s="717"/>
      <c r="P56" s="717"/>
      <c r="Q56" s="717"/>
      <c r="R56" s="717"/>
      <c r="S56" s="717"/>
      <c r="T56" s="717"/>
      <c r="U56" s="718"/>
      <c r="V56" s="722" t="s">
        <v>270</v>
      </c>
      <c r="W56" s="722"/>
      <c r="X56" s="722"/>
      <c r="Y56" s="722"/>
      <c r="Z56" s="722"/>
      <c r="AA56" s="723"/>
      <c r="AB56" s="135"/>
    </row>
    <row r="57" spans="2:28" s="63" customFormat="1" ht="12">
      <c r="B57" s="110"/>
      <c r="C57" s="719"/>
      <c r="D57" s="720"/>
      <c r="E57" s="720"/>
      <c r="F57" s="720"/>
      <c r="G57" s="721"/>
      <c r="H57" s="719"/>
      <c r="I57" s="721"/>
      <c r="J57" s="719"/>
      <c r="K57" s="720"/>
      <c r="L57" s="720"/>
      <c r="M57" s="721"/>
      <c r="N57" s="719"/>
      <c r="O57" s="720"/>
      <c r="P57" s="720"/>
      <c r="Q57" s="720"/>
      <c r="R57" s="720"/>
      <c r="S57" s="720"/>
      <c r="T57" s="720"/>
      <c r="U57" s="721"/>
      <c r="V57" s="724"/>
      <c r="W57" s="724"/>
      <c r="X57" s="724"/>
      <c r="Y57" s="724"/>
      <c r="Z57" s="724"/>
      <c r="AA57" s="725"/>
      <c r="AB57" s="135"/>
    </row>
    <row r="58" spans="2:28" s="63" customFormat="1" ht="12.75" thickBot="1">
      <c r="B58" s="110"/>
      <c r="C58" s="719"/>
      <c r="D58" s="720"/>
      <c r="E58" s="720"/>
      <c r="F58" s="720"/>
      <c r="G58" s="721"/>
      <c r="H58" s="719"/>
      <c r="I58" s="721"/>
      <c r="J58" s="719"/>
      <c r="K58" s="720"/>
      <c r="L58" s="720"/>
      <c r="M58" s="721"/>
      <c r="N58" s="784"/>
      <c r="O58" s="785"/>
      <c r="P58" s="785"/>
      <c r="Q58" s="785"/>
      <c r="R58" s="785"/>
      <c r="S58" s="785"/>
      <c r="T58" s="785"/>
      <c r="U58" s="786"/>
      <c r="V58" s="787"/>
      <c r="W58" s="787"/>
      <c r="X58" s="787"/>
      <c r="Y58" s="787"/>
      <c r="Z58" s="787"/>
      <c r="AA58" s="788"/>
      <c r="AB58" s="135"/>
    </row>
    <row r="59" spans="2:28" s="63" customFormat="1" ht="56.25" customHeight="1">
      <c r="B59" s="109"/>
      <c r="C59" s="1707" t="s">
        <v>611</v>
      </c>
      <c r="D59" s="1708"/>
      <c r="E59" s="1708"/>
      <c r="F59" s="1708"/>
      <c r="G59" s="1708"/>
      <c r="H59" s="1709"/>
      <c r="I59" s="1710"/>
      <c r="J59" s="1709">
        <f>J36</f>
        <v>0.9663346948910313</v>
      </c>
      <c r="K59" s="1710"/>
      <c r="L59" s="1710"/>
      <c r="M59" s="1710"/>
      <c r="N59" s="1711" t="s">
        <v>677</v>
      </c>
      <c r="O59" s="1712"/>
      <c r="P59" s="1712"/>
      <c r="Q59" s="1712"/>
      <c r="R59" s="1712"/>
      <c r="S59" s="1712"/>
      <c r="T59" s="1712"/>
      <c r="U59" s="1713"/>
      <c r="V59" s="1711" t="s">
        <v>678</v>
      </c>
      <c r="W59" s="1712"/>
      <c r="X59" s="1712"/>
      <c r="Y59" s="1712"/>
      <c r="Z59" s="1712"/>
      <c r="AA59" s="1714"/>
      <c r="AB59" s="134"/>
    </row>
    <row r="60" spans="2:28" ht="56.25" customHeight="1">
      <c r="B60" s="56"/>
      <c r="C60" s="1715"/>
      <c r="D60" s="1716"/>
      <c r="E60" s="1716"/>
      <c r="F60" s="1716"/>
      <c r="G60" s="1716"/>
      <c r="H60" s="1717"/>
      <c r="I60" s="1718"/>
      <c r="J60" s="1719"/>
      <c r="K60" s="1716"/>
      <c r="L60" s="1716"/>
      <c r="M60" s="1716"/>
      <c r="N60" s="1720"/>
      <c r="O60" s="1721"/>
      <c r="P60" s="1721"/>
      <c r="Q60" s="1721"/>
      <c r="R60" s="1721"/>
      <c r="S60" s="1721"/>
      <c r="T60" s="1721"/>
      <c r="U60" s="1722"/>
      <c r="V60" s="1720"/>
      <c r="W60" s="1721"/>
      <c r="X60" s="1721"/>
      <c r="Y60" s="1721"/>
      <c r="Z60" s="1721"/>
      <c r="AA60" s="1723"/>
      <c r="AB60" s="59"/>
    </row>
    <row r="61" spans="2:28" ht="45.75" customHeight="1">
      <c r="B61" s="56"/>
      <c r="C61" s="1724"/>
      <c r="D61" s="1718"/>
      <c r="E61" s="1718"/>
      <c r="F61" s="1718"/>
      <c r="G61" s="1718"/>
      <c r="H61" s="1717"/>
      <c r="I61" s="1718"/>
      <c r="J61" s="1717"/>
      <c r="K61" s="1717"/>
      <c r="L61" s="1717"/>
      <c r="M61" s="1717"/>
      <c r="N61" s="1720"/>
      <c r="O61" s="1721"/>
      <c r="P61" s="1721"/>
      <c r="Q61" s="1721"/>
      <c r="R61" s="1721"/>
      <c r="S61" s="1721"/>
      <c r="T61" s="1721"/>
      <c r="U61" s="1722"/>
      <c r="V61" s="1720"/>
      <c r="W61" s="1721"/>
      <c r="X61" s="1721"/>
      <c r="Y61" s="1721"/>
      <c r="Z61" s="1721"/>
      <c r="AA61" s="1723"/>
      <c r="AB61" s="59"/>
    </row>
    <row r="62" spans="2:28" ht="45.75" customHeight="1">
      <c r="B62" s="56"/>
      <c r="C62" s="1724"/>
      <c r="D62" s="1718"/>
      <c r="E62" s="1718"/>
      <c r="F62" s="1718"/>
      <c r="G62" s="1718"/>
      <c r="H62" s="1725"/>
      <c r="I62" s="1726"/>
      <c r="J62" s="1725"/>
      <c r="K62" s="1727"/>
      <c r="L62" s="1727"/>
      <c r="M62" s="1726"/>
      <c r="N62" s="1720"/>
      <c r="O62" s="1721"/>
      <c r="P62" s="1721"/>
      <c r="Q62" s="1721"/>
      <c r="R62" s="1721"/>
      <c r="S62" s="1721"/>
      <c r="T62" s="1721"/>
      <c r="U62" s="1722"/>
      <c r="V62" s="1720"/>
      <c r="W62" s="1721"/>
      <c r="X62" s="1721"/>
      <c r="Y62" s="1721"/>
      <c r="Z62" s="1721"/>
      <c r="AA62" s="1723"/>
      <c r="AB62" s="59"/>
    </row>
    <row r="63" spans="2:28" ht="20.25" customHeight="1">
      <c r="B63" s="60"/>
      <c r="AB63" s="62"/>
    </row>
    <row r="102" ht="6" customHeight="1"/>
  </sheetData>
  <mergeCells count="97">
    <mergeCell ref="J61:M61"/>
    <mergeCell ref="N61:U61"/>
    <mergeCell ref="V61:AA61"/>
    <mergeCell ref="C62:G62"/>
    <mergeCell ref="H62:I62"/>
    <mergeCell ref="J62:M62"/>
    <mergeCell ref="N62:U62"/>
    <mergeCell ref="V62:AA62"/>
    <mergeCell ref="C61:G61"/>
    <mergeCell ref="H61:I61"/>
    <mergeCell ref="C43:AA44"/>
    <mergeCell ref="C45:AA53"/>
    <mergeCell ref="C56:G58"/>
    <mergeCell ref="H56:I58"/>
    <mergeCell ref="J56:M58"/>
    <mergeCell ref="N56:U58"/>
    <mergeCell ref="V56:AA58"/>
    <mergeCell ref="C60:G60"/>
    <mergeCell ref="H60:I60"/>
    <mergeCell ref="J60:M60"/>
    <mergeCell ref="N60:U60"/>
    <mergeCell ref="V60:AA60"/>
    <mergeCell ref="C59:G59"/>
    <mergeCell ref="H59:I59"/>
    <mergeCell ref="J59:M59"/>
    <mergeCell ref="N59:U59"/>
    <mergeCell ref="V59:AA59"/>
    <mergeCell ref="C40:G40"/>
    <mergeCell ref="K40:AA40"/>
    <mergeCell ref="C34:AA34"/>
    <mergeCell ref="C35:G35"/>
    <mergeCell ref="K35:AA35"/>
    <mergeCell ref="C36:G36"/>
    <mergeCell ref="K36:AA36"/>
    <mergeCell ref="C37:G37"/>
    <mergeCell ref="K37:AA37"/>
    <mergeCell ref="C39:G39"/>
    <mergeCell ref="K39:AA39"/>
    <mergeCell ref="Z32:AA32"/>
    <mergeCell ref="C30:J32"/>
    <mergeCell ref="K30:R30"/>
    <mergeCell ref="S30:W30"/>
    <mergeCell ref="X30:AA30"/>
    <mergeCell ref="K31:N31"/>
    <mergeCell ref="O31:R31"/>
    <mergeCell ref="C38:G38"/>
    <mergeCell ref="K38:AA38"/>
    <mergeCell ref="S31:T31"/>
    <mergeCell ref="U31:W31"/>
    <mergeCell ref="X31:Y31"/>
    <mergeCell ref="Z31:AA31"/>
    <mergeCell ref="K32:N32"/>
    <mergeCell ref="O32:R32"/>
    <mergeCell ref="S32:T32"/>
    <mergeCell ref="U32:W32"/>
    <mergeCell ref="X32:Y32"/>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V11:AA11"/>
    <mergeCell ref="B2:G4"/>
    <mergeCell ref="H2:AB2"/>
    <mergeCell ref="H3:O3"/>
    <mergeCell ref="P3:AB3"/>
    <mergeCell ref="H4:AB4"/>
    <mergeCell ref="C10:H11"/>
    <mergeCell ref="I10:Q11"/>
    <mergeCell ref="R10:U10"/>
    <mergeCell ref="V10:AA10"/>
    <mergeCell ref="R11:U11"/>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55" min="1" max="27" man="1"/>
  </rowBreaks>
  <colBreaks count="1" manualBreakCount="1">
    <brk id="10" max="6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104"/>
  <sheetViews>
    <sheetView view="pageBreakPreview" topLeftCell="B1" zoomScale="130" zoomScaleNormal="100" zoomScaleSheetLayoutView="130" zoomScalePageLayoutView="70" workbookViewId="0">
      <selection activeCell="J60" sqref="J60:M60"/>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9.57031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4.1500000000000004"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705" t="s">
        <v>20</v>
      </c>
      <c r="J7" s="706"/>
      <c r="K7" s="706"/>
      <c r="L7" s="706"/>
      <c r="M7" s="706"/>
      <c r="N7" s="706"/>
      <c r="O7" s="706"/>
      <c r="P7" s="706"/>
      <c r="Q7" s="706"/>
      <c r="R7" s="706"/>
      <c r="S7" s="706"/>
      <c r="T7" s="706"/>
      <c r="U7" s="706"/>
      <c r="V7" s="706"/>
      <c r="W7" s="706"/>
      <c r="X7" s="706"/>
      <c r="Y7" s="706"/>
      <c r="Z7" s="706"/>
      <c r="AA7" s="707"/>
      <c r="AB7" s="29"/>
    </row>
    <row r="8" spans="2:28" ht="8.4499999999999993" customHeight="1" thickBot="1">
      <c r="B8" s="28"/>
      <c r="C8" s="658"/>
      <c r="D8" s="659"/>
      <c r="E8" s="659"/>
      <c r="F8" s="659"/>
      <c r="G8" s="659"/>
      <c r="H8" s="660"/>
      <c r="I8" s="708"/>
      <c r="J8" s="709"/>
      <c r="K8" s="709"/>
      <c r="L8" s="709"/>
      <c r="M8" s="709"/>
      <c r="N8" s="709"/>
      <c r="O8" s="709"/>
      <c r="P8" s="709"/>
      <c r="Q8" s="709"/>
      <c r="R8" s="709"/>
      <c r="S8" s="709"/>
      <c r="T8" s="709"/>
      <c r="U8" s="709"/>
      <c r="V8" s="709"/>
      <c r="W8" s="709"/>
      <c r="X8" s="709"/>
      <c r="Y8" s="709"/>
      <c r="Z8" s="709"/>
      <c r="AA8" s="710"/>
      <c r="AB8" s="29"/>
    </row>
    <row r="9" spans="2:28" ht="9.6"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21</v>
      </c>
      <c r="J10" s="682"/>
      <c r="K10" s="682"/>
      <c r="L10" s="682"/>
      <c r="M10" s="682"/>
      <c r="N10" s="682"/>
      <c r="O10" s="682"/>
      <c r="P10" s="682"/>
      <c r="Q10" s="683"/>
      <c r="R10" s="678" t="s">
        <v>227</v>
      </c>
      <c r="S10" s="679"/>
      <c r="T10" s="679"/>
      <c r="U10" s="680"/>
      <c r="V10" s="592" t="s">
        <v>228</v>
      </c>
      <c r="W10" s="593"/>
      <c r="X10" s="593"/>
      <c r="Y10" s="593"/>
      <c r="Z10" s="593"/>
      <c r="AA10" s="594"/>
      <c r="AB10" s="29"/>
    </row>
    <row r="11" spans="2:28" ht="19.149999999999999" customHeight="1" thickBot="1">
      <c r="B11" s="28"/>
      <c r="C11" s="658"/>
      <c r="D11" s="659"/>
      <c r="E11" s="659"/>
      <c r="F11" s="659"/>
      <c r="G11" s="659"/>
      <c r="H11" s="660"/>
      <c r="I11" s="684"/>
      <c r="J11" s="685"/>
      <c r="K11" s="685"/>
      <c r="L11" s="685"/>
      <c r="M11" s="685"/>
      <c r="N11" s="685"/>
      <c r="O11" s="685"/>
      <c r="P11" s="685"/>
      <c r="Q11" s="686"/>
      <c r="R11" s="627" t="s">
        <v>22</v>
      </c>
      <c r="S11" s="687"/>
      <c r="T11" s="687"/>
      <c r="U11" s="688"/>
      <c r="V11" s="608" t="s">
        <v>272</v>
      </c>
      <c r="W11" s="676"/>
      <c r="X11" s="676"/>
      <c r="Y11" s="676"/>
      <c r="Z11" s="676"/>
      <c r="AA11" s="677"/>
      <c r="AB11" s="29"/>
    </row>
    <row r="12" spans="2:28" ht="7.1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273</v>
      </c>
      <c r="J13" s="662"/>
      <c r="K13" s="662"/>
      <c r="L13" s="662"/>
      <c r="M13" s="662"/>
      <c r="N13" s="662"/>
      <c r="O13" s="662"/>
      <c r="P13" s="662"/>
      <c r="Q13" s="662"/>
      <c r="R13" s="662"/>
      <c r="S13" s="663"/>
      <c r="T13" s="655" t="s">
        <v>231</v>
      </c>
      <c r="U13" s="656"/>
      <c r="V13" s="656"/>
      <c r="W13" s="656"/>
      <c r="X13" s="656"/>
      <c r="Y13" s="656"/>
      <c r="Z13" s="656"/>
      <c r="AA13" s="657"/>
      <c r="AB13" s="35"/>
    </row>
    <row r="14" spans="2:28" ht="26.45"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8.4499999999999993"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24.6" customHeight="1" thickBot="1">
      <c r="B16" s="33"/>
      <c r="C16" s="621" t="s">
        <v>233</v>
      </c>
      <c r="D16" s="622"/>
      <c r="E16" s="622"/>
      <c r="F16" s="622"/>
      <c r="G16" s="622"/>
      <c r="H16" s="623"/>
      <c r="I16" s="624" t="s">
        <v>275</v>
      </c>
      <c r="J16" s="625"/>
      <c r="K16" s="625"/>
      <c r="L16" s="625"/>
      <c r="M16" s="625"/>
      <c r="N16" s="625"/>
      <c r="O16" s="625"/>
      <c r="P16" s="625"/>
      <c r="Q16" s="625"/>
      <c r="R16" s="625"/>
      <c r="S16" s="625"/>
      <c r="T16" s="625"/>
      <c r="U16" s="625"/>
      <c r="V16" s="625"/>
      <c r="W16" s="625"/>
      <c r="X16" s="625"/>
      <c r="Y16" s="625"/>
      <c r="Z16" s="625"/>
      <c r="AA16" s="626"/>
      <c r="AB16" s="35"/>
    </row>
    <row r="17" spans="2:28" ht="10.1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2.75" customHeight="1" thickBot="1">
      <c r="B18" s="33"/>
      <c r="C18" s="621" t="s">
        <v>276</v>
      </c>
      <c r="D18" s="622"/>
      <c r="E18" s="622"/>
      <c r="F18" s="622"/>
      <c r="G18" s="622"/>
      <c r="H18" s="623"/>
      <c r="I18" s="624" t="s">
        <v>277</v>
      </c>
      <c r="J18" s="625"/>
      <c r="K18" s="625"/>
      <c r="L18" s="625"/>
      <c r="M18" s="625"/>
      <c r="N18" s="625"/>
      <c r="O18" s="625"/>
      <c r="P18" s="625"/>
      <c r="Q18" s="625"/>
      <c r="R18" s="625"/>
      <c r="S18" s="625"/>
      <c r="T18" s="625"/>
      <c r="U18" s="625"/>
      <c r="V18" s="625"/>
      <c r="W18" s="625"/>
      <c r="X18" s="625"/>
      <c r="Y18" s="625"/>
      <c r="Z18" s="625"/>
      <c r="AA18" s="626"/>
      <c r="AB18" s="35"/>
    </row>
    <row r="19" spans="2:28" ht="10.9"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7.45" customHeight="1" thickBot="1">
      <c r="B20" s="33"/>
      <c r="C20" s="631" t="s">
        <v>237</v>
      </c>
      <c r="D20" s="632"/>
      <c r="E20" s="632"/>
      <c r="F20" s="632"/>
      <c r="G20" s="632"/>
      <c r="H20" s="633"/>
      <c r="I20" s="637" t="s">
        <v>278</v>
      </c>
      <c r="J20" s="638"/>
      <c r="K20" s="638"/>
      <c r="L20" s="639"/>
      <c r="M20" s="592" t="s">
        <v>239</v>
      </c>
      <c r="N20" s="593"/>
      <c r="O20" s="593"/>
      <c r="P20" s="593"/>
      <c r="Q20" s="593"/>
      <c r="R20" s="593"/>
      <c r="S20" s="594"/>
      <c r="T20" s="697" t="s">
        <v>240</v>
      </c>
      <c r="U20" s="698"/>
      <c r="V20" s="698"/>
      <c r="W20" s="698"/>
      <c r="X20" s="698"/>
      <c r="Y20" s="698"/>
      <c r="Z20" s="698"/>
      <c r="AA20" s="699"/>
      <c r="AB20" s="35"/>
    </row>
    <row r="21" spans="2:28" ht="19.149999999999999" customHeight="1" thickBot="1">
      <c r="B21" s="33"/>
      <c r="C21" s="634"/>
      <c r="D21" s="635"/>
      <c r="E21" s="635"/>
      <c r="F21" s="635"/>
      <c r="G21" s="635"/>
      <c r="H21" s="636"/>
      <c r="I21" s="640"/>
      <c r="J21" s="641"/>
      <c r="K21" s="641"/>
      <c r="L21" s="642"/>
      <c r="M21" s="605" t="s">
        <v>241</v>
      </c>
      <c r="N21" s="606"/>
      <c r="O21" s="606"/>
      <c r="P21" s="606"/>
      <c r="Q21" s="606"/>
      <c r="R21" s="606"/>
      <c r="S21" s="607"/>
      <c r="T21" s="700" t="s">
        <v>242</v>
      </c>
      <c r="U21" s="701"/>
      <c r="V21" s="701"/>
      <c r="W21" s="701"/>
      <c r="X21" s="701"/>
      <c r="Y21" s="701"/>
      <c r="Z21" s="701"/>
      <c r="AA21" s="702"/>
      <c r="AB21" s="35"/>
    </row>
    <row r="22" spans="2:28" ht="10.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4"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43.15" customHeight="1" thickBot="1">
      <c r="B24" s="33"/>
      <c r="C24" s="595" t="s">
        <v>279</v>
      </c>
      <c r="D24" s="596"/>
      <c r="E24" s="596"/>
      <c r="F24" s="596"/>
      <c r="G24" s="596"/>
      <c r="H24" s="596"/>
      <c r="I24" s="597"/>
      <c r="J24" s="595" t="s">
        <v>280</v>
      </c>
      <c r="K24" s="596"/>
      <c r="L24" s="596"/>
      <c r="M24" s="596"/>
      <c r="N24" s="596"/>
      <c r="O24" s="596"/>
      <c r="P24" s="597"/>
      <c r="Q24" s="598" t="s">
        <v>281</v>
      </c>
      <c r="R24" s="599"/>
      <c r="S24" s="599"/>
      <c r="T24" s="599"/>
      <c r="U24" s="599"/>
      <c r="V24" s="599"/>
      <c r="W24" s="599"/>
      <c r="X24" s="599"/>
      <c r="Y24" s="599"/>
      <c r="Z24" s="599"/>
      <c r="AA24" s="600"/>
      <c r="AB24" s="35"/>
    </row>
    <row r="25" spans="2:28" ht="7.9"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0" customHeight="1" thickBot="1">
      <c r="B26" s="33"/>
      <c r="C26" s="621" t="s">
        <v>249</v>
      </c>
      <c r="D26" s="622"/>
      <c r="E26" s="622"/>
      <c r="F26" s="622"/>
      <c r="G26" s="622"/>
      <c r="H26" s="623"/>
      <c r="I26" s="624" t="s">
        <v>23</v>
      </c>
      <c r="J26" s="625"/>
      <c r="K26" s="625"/>
      <c r="L26" s="625"/>
      <c r="M26" s="625"/>
      <c r="N26" s="625"/>
      <c r="O26" s="625"/>
      <c r="P26" s="625"/>
      <c r="Q26" s="625"/>
      <c r="R26" s="625"/>
      <c r="S26" s="625"/>
      <c r="T26" s="625"/>
      <c r="U26" s="625"/>
      <c r="V26" s="625"/>
      <c r="W26" s="625"/>
      <c r="X26" s="625"/>
      <c r="Y26" s="625"/>
      <c r="Z26" s="625"/>
      <c r="AA26" s="626"/>
      <c r="AB26" s="35"/>
    </row>
    <row r="27" spans="2:28" ht="9.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3.9" customHeight="1" thickBot="1">
      <c r="B28" s="33"/>
      <c r="C28" s="621" t="s">
        <v>250</v>
      </c>
      <c r="D28" s="622"/>
      <c r="E28" s="622"/>
      <c r="F28" s="622"/>
      <c r="G28" s="622"/>
      <c r="H28" s="623"/>
      <c r="I28" s="627">
        <v>0.01</v>
      </c>
      <c r="J28" s="624"/>
      <c r="K28" s="609" t="s">
        <v>251</v>
      </c>
      <c r="L28" s="610"/>
      <c r="M28" s="610"/>
      <c r="N28" s="611"/>
      <c r="O28" s="630" t="s">
        <v>252</v>
      </c>
      <c r="P28" s="628"/>
      <c r="Q28" s="628"/>
      <c r="R28" s="629"/>
      <c r="S28" s="107"/>
      <c r="T28" s="628" t="s">
        <v>253</v>
      </c>
      <c r="U28" s="628"/>
      <c r="V28" s="629"/>
      <c r="W28" s="38"/>
      <c r="X28" s="589" t="s">
        <v>255</v>
      </c>
      <c r="Y28" s="590"/>
      <c r="Z28" s="591"/>
      <c r="AA28" s="39" t="s">
        <v>282</v>
      </c>
      <c r="AB28" s="35"/>
    </row>
    <row r="29" spans="2:28" ht="10.15"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0.11</v>
      </c>
      <c r="L32" s="602"/>
      <c r="M32" s="602"/>
      <c r="N32" s="602"/>
      <c r="O32" s="603">
        <v>1</v>
      </c>
      <c r="P32" s="602"/>
      <c r="Q32" s="602"/>
      <c r="R32" s="602"/>
      <c r="S32" s="603">
        <v>0.01</v>
      </c>
      <c r="T32" s="602"/>
      <c r="U32" s="603">
        <v>0.1</v>
      </c>
      <c r="V32" s="602"/>
      <c r="W32" s="602"/>
      <c r="X32" s="603">
        <v>0</v>
      </c>
      <c r="Y32" s="602"/>
      <c r="Z32" s="603">
        <v>0</v>
      </c>
      <c r="AA32" s="604"/>
      <c r="AB32" s="35"/>
    </row>
    <row r="33" spans="1:28" ht="10.9"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1:28" s="41" customFormat="1" ht="15" thickBot="1">
      <c r="A34" s="115"/>
      <c r="B34" s="114"/>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35"/>
    </row>
    <row r="35" spans="1:28" s="41" customFormat="1" ht="78" customHeight="1" thickBot="1">
      <c r="A35" s="115"/>
      <c r="B35" s="114"/>
      <c r="C35" s="615" t="s">
        <v>258</v>
      </c>
      <c r="D35" s="616"/>
      <c r="E35" s="616"/>
      <c r="F35" s="616"/>
      <c r="G35" s="617"/>
      <c r="H35" s="42" t="s">
        <v>283</v>
      </c>
      <c r="I35" s="42" t="s">
        <v>284</v>
      </c>
      <c r="J35" s="42" t="s">
        <v>261</v>
      </c>
      <c r="K35" s="618" t="s">
        <v>262</v>
      </c>
      <c r="L35" s="619"/>
      <c r="M35" s="619"/>
      <c r="N35" s="619"/>
      <c r="O35" s="619"/>
      <c r="P35" s="619"/>
      <c r="Q35" s="619"/>
      <c r="R35" s="619"/>
      <c r="S35" s="619"/>
      <c r="T35" s="619"/>
      <c r="U35" s="619"/>
      <c r="V35" s="619"/>
      <c r="W35" s="619"/>
      <c r="X35" s="619"/>
      <c r="Y35" s="619"/>
      <c r="Z35" s="619"/>
      <c r="AA35" s="620"/>
      <c r="AB35" s="35"/>
    </row>
    <row r="36" spans="1:28" s="41" customFormat="1" ht="87" customHeight="1">
      <c r="A36" s="115"/>
      <c r="B36" s="114"/>
      <c r="C36" s="712" t="s">
        <v>285</v>
      </c>
      <c r="D36" s="2266"/>
      <c r="E36" s="2266"/>
      <c r="F36" s="2266"/>
      <c r="G36" s="2267"/>
      <c r="H36" s="106">
        <v>0</v>
      </c>
      <c r="I36" s="106">
        <v>100</v>
      </c>
      <c r="J36" s="105">
        <f>+H36/I36</f>
        <v>0</v>
      </c>
      <c r="K36" s="713" t="s">
        <v>286</v>
      </c>
      <c r="L36" s="714"/>
      <c r="M36" s="714"/>
      <c r="N36" s="714"/>
      <c r="O36" s="714"/>
      <c r="P36" s="714"/>
      <c r="Q36" s="714"/>
      <c r="R36" s="714"/>
      <c r="S36" s="714"/>
      <c r="T36" s="714"/>
      <c r="U36" s="714"/>
      <c r="V36" s="714"/>
      <c r="W36" s="714"/>
      <c r="X36" s="714"/>
      <c r="Y36" s="714"/>
      <c r="Z36" s="714"/>
      <c r="AA36" s="715"/>
      <c r="AB36" s="35"/>
    </row>
    <row r="37" spans="1:28" s="41" customFormat="1" ht="100.5" customHeight="1">
      <c r="A37" s="115"/>
      <c r="B37" s="114"/>
      <c r="C37" s="712"/>
      <c r="D37" s="2266"/>
      <c r="E37" s="2266"/>
      <c r="F37" s="2266"/>
      <c r="G37" s="2267"/>
      <c r="H37" s="118"/>
      <c r="I37" s="118"/>
      <c r="J37" s="105"/>
      <c r="K37" s="713"/>
      <c r="L37" s="714"/>
      <c r="M37" s="714"/>
      <c r="N37" s="714"/>
      <c r="O37" s="714"/>
      <c r="P37" s="714"/>
      <c r="Q37" s="714"/>
      <c r="R37" s="714"/>
      <c r="S37" s="714"/>
      <c r="T37" s="714"/>
      <c r="U37" s="714"/>
      <c r="V37" s="714"/>
      <c r="W37" s="714"/>
      <c r="X37" s="714"/>
      <c r="Y37" s="714"/>
      <c r="Z37" s="714"/>
      <c r="AA37" s="715"/>
      <c r="AB37" s="35"/>
    </row>
    <row r="38" spans="1:28" s="41" customFormat="1" ht="60" customHeight="1">
      <c r="A38" s="115"/>
      <c r="B38" s="114"/>
      <c r="C38" s="712"/>
      <c r="D38" s="2266"/>
      <c r="E38" s="2266"/>
      <c r="F38" s="2266"/>
      <c r="G38" s="2267"/>
      <c r="H38" s="118"/>
      <c r="I38" s="118"/>
      <c r="J38" s="105"/>
      <c r="K38" s="713"/>
      <c r="L38" s="714"/>
      <c r="M38" s="714"/>
      <c r="N38" s="714"/>
      <c r="O38" s="714"/>
      <c r="P38" s="714"/>
      <c r="Q38" s="714"/>
      <c r="R38" s="714"/>
      <c r="S38" s="714"/>
      <c r="T38" s="714"/>
      <c r="U38" s="714"/>
      <c r="V38" s="714"/>
      <c r="W38" s="714"/>
      <c r="X38" s="714"/>
      <c r="Y38" s="714"/>
      <c r="Z38" s="714"/>
      <c r="AA38" s="715"/>
      <c r="AB38" s="35"/>
    </row>
    <row r="39" spans="1:28" s="41" customFormat="1" ht="66" customHeight="1">
      <c r="A39" s="115"/>
      <c r="B39" s="114"/>
      <c r="C39" s="712"/>
      <c r="D39" s="2266"/>
      <c r="E39" s="2266"/>
      <c r="F39" s="2266"/>
      <c r="G39" s="2267"/>
      <c r="H39" s="118"/>
      <c r="I39" s="118"/>
      <c r="J39" s="105"/>
      <c r="K39" s="713"/>
      <c r="L39" s="714"/>
      <c r="M39" s="714"/>
      <c r="N39" s="714"/>
      <c r="O39" s="714"/>
      <c r="P39" s="714"/>
      <c r="Q39" s="714"/>
      <c r="R39" s="714"/>
      <c r="S39" s="714"/>
      <c r="T39" s="714"/>
      <c r="U39" s="714"/>
      <c r="V39" s="714"/>
      <c r="W39" s="714"/>
      <c r="X39" s="714"/>
      <c r="Y39" s="714"/>
      <c r="Z39" s="714"/>
      <c r="AA39" s="715"/>
      <c r="AB39" s="35"/>
    </row>
    <row r="40" spans="1:28" s="41" customFormat="1" ht="15" thickBot="1">
      <c r="A40" s="115"/>
      <c r="B40" s="114"/>
      <c r="C40" s="726"/>
      <c r="D40" s="2268"/>
      <c r="E40" s="2268"/>
      <c r="F40" s="2268"/>
      <c r="G40" s="2269"/>
      <c r="H40" s="117"/>
      <c r="I40" s="117"/>
      <c r="J40" s="105" t="e">
        <f>+H40/I40</f>
        <v>#DIV/0!</v>
      </c>
      <c r="K40" s="727"/>
      <c r="L40" s="728"/>
      <c r="M40" s="728"/>
      <c r="N40" s="728"/>
      <c r="O40" s="728"/>
      <c r="P40" s="728"/>
      <c r="Q40" s="728"/>
      <c r="R40" s="728"/>
      <c r="S40" s="728"/>
      <c r="T40" s="728"/>
      <c r="U40" s="728"/>
      <c r="V40" s="728"/>
      <c r="W40" s="728"/>
      <c r="X40" s="728"/>
      <c r="Y40" s="728"/>
      <c r="Z40" s="728"/>
      <c r="AA40" s="729"/>
      <c r="AB40" s="35"/>
    </row>
    <row r="41" spans="1:28" s="41" customFormat="1" ht="15.75" customHeight="1" thickBot="1">
      <c r="A41" s="115"/>
      <c r="B41" s="114"/>
      <c r="C41" s="733"/>
      <c r="D41" s="734"/>
      <c r="E41" s="734"/>
      <c r="F41" s="734"/>
      <c r="G41" s="735"/>
      <c r="H41" s="116"/>
      <c r="I41" s="116"/>
      <c r="J41" s="116"/>
      <c r="K41" s="736"/>
      <c r="L41" s="737"/>
      <c r="M41" s="737"/>
      <c r="N41" s="737"/>
      <c r="O41" s="737"/>
      <c r="P41" s="737"/>
      <c r="Q41" s="737"/>
      <c r="R41" s="737"/>
      <c r="S41" s="737"/>
      <c r="T41" s="737"/>
      <c r="U41" s="737"/>
      <c r="V41" s="737"/>
      <c r="W41" s="737"/>
      <c r="X41" s="737"/>
      <c r="Y41" s="737"/>
      <c r="Z41" s="737"/>
      <c r="AA41" s="738"/>
      <c r="AB41" s="35"/>
    </row>
    <row r="42" spans="1:28" s="41" customFormat="1" ht="5.25" customHeight="1">
      <c r="A42" s="115"/>
      <c r="B42" s="114"/>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35"/>
    </row>
    <row r="43" spans="1:28" s="41" customFormat="1" ht="15" thickBot="1">
      <c r="A43" s="115"/>
      <c r="B43" s="114"/>
      <c r="C43" s="47"/>
      <c r="D43" s="47"/>
      <c r="E43" s="47"/>
      <c r="F43" s="47"/>
      <c r="G43" s="47"/>
      <c r="H43" s="48"/>
      <c r="I43" s="48"/>
      <c r="J43" s="49"/>
      <c r="K43" s="47"/>
      <c r="L43" s="47"/>
      <c r="M43" s="47"/>
      <c r="N43" s="47"/>
      <c r="O43" s="47"/>
      <c r="P43" s="47"/>
      <c r="Q43" s="47"/>
      <c r="R43" s="47"/>
      <c r="S43" s="47"/>
      <c r="T43" s="47"/>
      <c r="U43" s="47"/>
      <c r="V43" s="47"/>
      <c r="W43" s="47"/>
      <c r="X43" s="47"/>
      <c r="Y43" s="47"/>
      <c r="Z43" s="47"/>
      <c r="AA43" s="47"/>
      <c r="AB43" s="35"/>
    </row>
    <row r="44" spans="1:28" s="41" customFormat="1" ht="15" thickBot="1">
      <c r="A44" s="115"/>
      <c r="B44" s="114"/>
      <c r="C44" s="739" t="s">
        <v>266</v>
      </c>
      <c r="D44" s="740"/>
      <c r="E44" s="740"/>
      <c r="F44" s="740"/>
      <c r="G44" s="740"/>
      <c r="H44" s="740"/>
      <c r="I44" s="740"/>
      <c r="J44" s="740"/>
      <c r="K44" s="740"/>
      <c r="L44" s="740"/>
      <c r="M44" s="740"/>
      <c r="N44" s="740"/>
      <c r="O44" s="740"/>
      <c r="P44" s="740"/>
      <c r="Q44" s="740"/>
      <c r="R44" s="740"/>
      <c r="S44" s="740"/>
      <c r="T44" s="740"/>
      <c r="U44" s="740"/>
      <c r="V44" s="740"/>
      <c r="W44" s="740"/>
      <c r="X44" s="740"/>
      <c r="Y44" s="740"/>
      <c r="Z44" s="740"/>
      <c r="AA44" s="741"/>
      <c r="AB44" s="35"/>
    </row>
    <row r="45" spans="1:28" ht="15" hidden="1" thickBot="1">
      <c r="A45" s="63"/>
      <c r="B45" s="113"/>
      <c r="C45" s="742"/>
      <c r="D45" s="743"/>
      <c r="E45" s="743"/>
      <c r="F45" s="743"/>
      <c r="G45" s="743"/>
      <c r="H45" s="743"/>
      <c r="I45" s="743"/>
      <c r="J45" s="743"/>
      <c r="K45" s="743"/>
      <c r="L45" s="743"/>
      <c r="M45" s="743"/>
      <c r="N45" s="743"/>
      <c r="O45" s="743"/>
      <c r="P45" s="743"/>
      <c r="Q45" s="743"/>
      <c r="R45" s="743"/>
      <c r="S45" s="743"/>
      <c r="T45" s="743"/>
      <c r="U45" s="743"/>
      <c r="V45" s="743"/>
      <c r="W45" s="743"/>
      <c r="X45" s="743"/>
      <c r="Y45" s="743"/>
      <c r="Z45" s="743"/>
      <c r="AA45" s="744"/>
      <c r="AB45" s="35"/>
    </row>
    <row r="46" spans="1:28">
      <c r="A46" s="63"/>
      <c r="B46" s="113"/>
      <c r="C46" s="745" t="s">
        <v>287</v>
      </c>
      <c r="D46" s="746"/>
      <c r="E46" s="746"/>
      <c r="F46" s="746"/>
      <c r="G46" s="746"/>
      <c r="H46" s="746"/>
      <c r="I46" s="746"/>
      <c r="J46" s="746"/>
      <c r="K46" s="746"/>
      <c r="L46" s="746"/>
      <c r="M46" s="746"/>
      <c r="N46" s="746"/>
      <c r="O46" s="746"/>
      <c r="P46" s="746"/>
      <c r="Q46" s="746"/>
      <c r="R46" s="746"/>
      <c r="S46" s="746"/>
      <c r="T46" s="746"/>
      <c r="U46" s="746"/>
      <c r="V46" s="746"/>
      <c r="W46" s="746"/>
      <c r="X46" s="746"/>
      <c r="Y46" s="746"/>
      <c r="Z46" s="746"/>
      <c r="AA46" s="747"/>
      <c r="AB46" s="35"/>
    </row>
    <row r="47" spans="1:28" ht="7.9" customHeight="1">
      <c r="A47" s="63"/>
      <c r="B47" s="11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35"/>
    </row>
    <row r="48" spans="1:28">
      <c r="A48" s="63"/>
      <c r="B48" s="11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1:28" ht="6.6" customHeight="1">
      <c r="A49" s="63"/>
      <c r="B49" s="11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1:28" ht="103.5" customHeight="1">
      <c r="A50" s="63"/>
      <c r="B50" s="11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35"/>
    </row>
    <row r="51" spans="1:28" ht="63.75" customHeight="1">
      <c r="A51" s="63"/>
      <c r="B51" s="113"/>
      <c r="C51" s="748"/>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B51" s="35"/>
    </row>
    <row r="52" spans="1:28" ht="1.9" customHeight="1">
      <c r="A52" s="63"/>
      <c r="B52" s="113"/>
      <c r="C52" s="748"/>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B52" s="35"/>
    </row>
    <row r="53" spans="1:28" ht="9.6" customHeight="1">
      <c r="A53" s="63"/>
      <c r="B53" s="113"/>
      <c r="C53" s="748"/>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50"/>
      <c r="AB53" s="35"/>
    </row>
    <row r="54" spans="1:28" ht="6.6" customHeight="1" thickBot="1">
      <c r="A54" s="63"/>
      <c r="B54" s="113"/>
      <c r="C54" s="751"/>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3"/>
      <c r="AB54" s="35"/>
    </row>
    <row r="55" spans="1:28" ht="8.4499999999999993" customHeight="1">
      <c r="A55" s="63"/>
      <c r="B55" s="11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2"/>
    </row>
    <row r="56" spans="1:28" ht="9.6" customHeight="1" thickBot="1">
      <c r="A56" s="63"/>
      <c r="B56" s="11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5"/>
    </row>
    <row r="57" spans="1:28" ht="15.75">
      <c r="A57" s="63"/>
      <c r="B57" s="109"/>
      <c r="C57" s="716" t="s">
        <v>258</v>
      </c>
      <c r="D57" s="717"/>
      <c r="E57" s="717"/>
      <c r="F57" s="717"/>
      <c r="G57" s="718"/>
      <c r="H57" s="716" t="s">
        <v>288</v>
      </c>
      <c r="I57" s="718"/>
      <c r="J57" s="716" t="s">
        <v>268</v>
      </c>
      <c r="K57" s="717"/>
      <c r="L57" s="717"/>
      <c r="M57" s="718"/>
      <c r="N57" s="716" t="s">
        <v>269</v>
      </c>
      <c r="O57" s="717"/>
      <c r="P57" s="717"/>
      <c r="Q57" s="717"/>
      <c r="R57" s="717"/>
      <c r="S57" s="717"/>
      <c r="T57" s="717"/>
      <c r="U57" s="718"/>
      <c r="V57" s="722" t="s">
        <v>270</v>
      </c>
      <c r="W57" s="722"/>
      <c r="X57" s="722"/>
      <c r="Y57" s="722"/>
      <c r="Z57" s="722"/>
      <c r="AA57" s="723"/>
      <c r="AB57" s="57"/>
    </row>
    <row r="58" spans="1:28" ht="10.15" customHeight="1" thickBot="1">
      <c r="A58" s="63"/>
      <c r="B58" s="110"/>
      <c r="C58" s="719"/>
      <c r="D58" s="720"/>
      <c r="E58" s="720"/>
      <c r="F58" s="720"/>
      <c r="G58" s="721"/>
      <c r="H58" s="719"/>
      <c r="I58" s="721"/>
      <c r="J58" s="719"/>
      <c r="K58" s="720"/>
      <c r="L58" s="720"/>
      <c r="M58" s="721"/>
      <c r="N58" s="719"/>
      <c r="O58" s="720"/>
      <c r="P58" s="720"/>
      <c r="Q58" s="720"/>
      <c r="R58" s="720"/>
      <c r="S58" s="720"/>
      <c r="T58" s="720"/>
      <c r="U58" s="721"/>
      <c r="V58" s="724"/>
      <c r="W58" s="724"/>
      <c r="X58" s="724"/>
      <c r="Y58" s="724"/>
      <c r="Z58" s="724"/>
      <c r="AA58" s="725"/>
      <c r="AB58" s="57"/>
    </row>
    <row r="59" spans="1:28" ht="16.5" hidden="1" thickBot="1">
      <c r="A59" s="63"/>
      <c r="B59" s="110"/>
      <c r="C59" s="719"/>
      <c r="D59" s="720"/>
      <c r="E59" s="720"/>
      <c r="F59" s="720"/>
      <c r="G59" s="721"/>
      <c r="H59" s="719"/>
      <c r="I59" s="721"/>
      <c r="J59" s="719"/>
      <c r="K59" s="720"/>
      <c r="L59" s="720"/>
      <c r="M59" s="721"/>
      <c r="N59" s="719"/>
      <c r="O59" s="720"/>
      <c r="P59" s="720"/>
      <c r="Q59" s="720"/>
      <c r="R59" s="720"/>
      <c r="S59" s="720"/>
      <c r="T59" s="720"/>
      <c r="U59" s="721"/>
      <c r="V59" s="724"/>
      <c r="W59" s="724"/>
      <c r="X59" s="724"/>
      <c r="Y59" s="724"/>
      <c r="Z59" s="724"/>
      <c r="AA59" s="725"/>
      <c r="AB59" s="57"/>
    </row>
    <row r="60" spans="1:28" ht="212.25" customHeight="1" thickBot="1">
      <c r="A60" s="63"/>
      <c r="B60" s="109"/>
      <c r="C60" s="703" t="s">
        <v>289</v>
      </c>
      <c r="D60" s="704"/>
      <c r="E60" s="704"/>
      <c r="F60" s="704"/>
      <c r="G60" s="704"/>
      <c r="H60" s="757">
        <v>0.1</v>
      </c>
      <c r="I60" s="758"/>
      <c r="J60" s="759">
        <v>0</v>
      </c>
      <c r="K60" s="760"/>
      <c r="L60" s="760"/>
      <c r="M60" s="761"/>
      <c r="N60" s="730" t="s">
        <v>290</v>
      </c>
      <c r="O60" s="730"/>
      <c r="P60" s="730"/>
      <c r="Q60" s="730"/>
      <c r="R60" s="730"/>
      <c r="S60" s="730"/>
      <c r="T60" s="730"/>
      <c r="U60" s="730"/>
      <c r="V60" s="730" t="s">
        <v>291</v>
      </c>
      <c r="W60" s="730"/>
      <c r="X60" s="730"/>
      <c r="Y60" s="730"/>
      <c r="Z60" s="730"/>
      <c r="AA60" s="731"/>
      <c r="AB60" s="59"/>
    </row>
    <row r="61" spans="1:28" ht="204" customHeight="1" thickBot="1">
      <c r="A61" s="63"/>
      <c r="B61" s="109"/>
      <c r="C61" s="703" t="s">
        <v>292</v>
      </c>
      <c r="D61" s="704"/>
      <c r="E61" s="704"/>
      <c r="F61" s="704"/>
      <c r="G61" s="704"/>
      <c r="H61" s="732"/>
      <c r="I61" s="732"/>
      <c r="J61" s="732"/>
      <c r="K61" s="732"/>
      <c r="L61" s="732"/>
      <c r="M61" s="732"/>
      <c r="N61" s="730"/>
      <c r="O61" s="730"/>
      <c r="P61" s="730"/>
      <c r="Q61" s="730"/>
      <c r="R61" s="730"/>
      <c r="S61" s="730"/>
      <c r="T61" s="730"/>
      <c r="U61" s="730"/>
      <c r="V61" s="730"/>
      <c r="W61" s="730"/>
      <c r="X61" s="730"/>
      <c r="Y61" s="730"/>
      <c r="Z61" s="730"/>
      <c r="AA61" s="731"/>
      <c r="AB61" s="59"/>
    </row>
    <row r="62" spans="1:28" ht="168.75" customHeight="1" thickBot="1">
      <c r="A62" s="63"/>
      <c r="B62" s="109"/>
      <c r="C62" s="703" t="s">
        <v>293</v>
      </c>
      <c r="D62" s="704"/>
      <c r="E62" s="704"/>
      <c r="F62" s="704"/>
      <c r="G62" s="704"/>
      <c r="H62" s="754"/>
      <c r="I62" s="755"/>
      <c r="J62" s="754"/>
      <c r="K62" s="755"/>
      <c r="L62" s="755"/>
      <c r="M62" s="755"/>
      <c r="N62" s="730"/>
      <c r="O62" s="730"/>
      <c r="P62" s="730"/>
      <c r="Q62" s="730"/>
      <c r="R62" s="730"/>
      <c r="S62" s="730"/>
      <c r="T62" s="730"/>
      <c r="U62" s="730"/>
      <c r="V62" s="730"/>
      <c r="W62" s="730"/>
      <c r="X62" s="730"/>
      <c r="Y62" s="730"/>
      <c r="Z62" s="730"/>
      <c r="AA62" s="731"/>
      <c r="AB62" s="59"/>
    </row>
    <row r="63" spans="1:28" ht="181.5" customHeight="1" thickBot="1">
      <c r="A63" s="63"/>
      <c r="B63" s="109"/>
      <c r="C63" s="756" t="s">
        <v>294</v>
      </c>
      <c r="D63" s="755"/>
      <c r="E63" s="755"/>
      <c r="F63" s="755"/>
      <c r="G63" s="755"/>
      <c r="H63" s="754"/>
      <c r="I63" s="755"/>
      <c r="J63" s="754"/>
      <c r="K63" s="755"/>
      <c r="L63" s="755"/>
      <c r="M63" s="755"/>
      <c r="N63" s="730"/>
      <c r="O63" s="730"/>
      <c r="P63" s="730"/>
      <c r="Q63" s="730"/>
      <c r="R63" s="730"/>
      <c r="S63" s="730"/>
      <c r="T63" s="730"/>
      <c r="U63" s="730"/>
      <c r="V63" s="730"/>
      <c r="W63" s="730"/>
      <c r="X63" s="730"/>
      <c r="Y63" s="730"/>
      <c r="Z63" s="730"/>
      <c r="AA63" s="731"/>
      <c r="AB63" s="59"/>
    </row>
    <row r="64" spans="1:28" ht="9" customHeight="1" thickBot="1">
      <c r="A64" s="63"/>
      <c r="B64" s="109"/>
      <c r="C64" s="762"/>
      <c r="D64" s="763"/>
      <c r="E64" s="763"/>
      <c r="F64" s="763"/>
      <c r="G64" s="763"/>
      <c r="H64" s="763"/>
      <c r="I64" s="763"/>
      <c r="J64" s="763"/>
      <c r="K64" s="763"/>
      <c r="L64" s="763"/>
      <c r="M64" s="763"/>
      <c r="N64" s="764"/>
      <c r="O64" s="765"/>
      <c r="P64" s="765"/>
      <c r="Q64" s="765"/>
      <c r="R64" s="765"/>
      <c r="S64" s="765"/>
      <c r="T64" s="765"/>
      <c r="U64" s="766"/>
      <c r="V64" s="764"/>
      <c r="W64" s="765"/>
      <c r="X64" s="765"/>
      <c r="Y64" s="765"/>
      <c r="Z64" s="765"/>
      <c r="AA64" s="767"/>
      <c r="AB64" s="59"/>
    </row>
    <row r="65" spans="1:28">
      <c r="A65" s="63"/>
      <c r="B65" s="10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62"/>
    </row>
    <row r="66" spans="1:28">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1:28">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row>
    <row r="68" spans="1:28">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row>
    <row r="104" ht="6" customHeight="1"/>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V61:AA61"/>
    <mergeCell ref="N61:U61"/>
    <mergeCell ref="J61:M61"/>
    <mergeCell ref="H61:I61"/>
    <mergeCell ref="C41:G41"/>
    <mergeCell ref="K41:AA41"/>
    <mergeCell ref="C44:AA45"/>
    <mergeCell ref="C46:AA54"/>
    <mergeCell ref="C57:G59"/>
    <mergeCell ref="H57:I59"/>
    <mergeCell ref="C60:G60"/>
    <mergeCell ref="H60:I60"/>
    <mergeCell ref="J60:M60"/>
    <mergeCell ref="N60:U60"/>
    <mergeCell ref="V60:AA60"/>
    <mergeCell ref="C36:G36"/>
    <mergeCell ref="K36:AA36"/>
    <mergeCell ref="C37:G37"/>
    <mergeCell ref="K37:AA37"/>
    <mergeCell ref="J57:M59"/>
    <mergeCell ref="N57:U59"/>
    <mergeCell ref="V57:AA59"/>
    <mergeCell ref="C38:G38"/>
    <mergeCell ref="K38:AA38"/>
    <mergeCell ref="C39:G39"/>
    <mergeCell ref="K39:AA39"/>
    <mergeCell ref="C40:G40"/>
    <mergeCell ref="K40:AA40"/>
    <mergeCell ref="K32:N32"/>
    <mergeCell ref="O32:R32"/>
    <mergeCell ref="S32:T32"/>
    <mergeCell ref="U32:W32"/>
    <mergeCell ref="X32:Y32"/>
    <mergeCell ref="Z32:AA32"/>
    <mergeCell ref="C30:J32"/>
    <mergeCell ref="C34:AA34"/>
    <mergeCell ref="C35:G35"/>
    <mergeCell ref="K35:AA35"/>
    <mergeCell ref="B2:G4"/>
    <mergeCell ref="H2:AB2"/>
    <mergeCell ref="H3:O3"/>
    <mergeCell ref="P3:AB3"/>
    <mergeCell ref="H4:AB4"/>
    <mergeCell ref="C7:H8"/>
    <mergeCell ref="I7:AA8"/>
    <mergeCell ref="K30:R30"/>
    <mergeCell ref="S30:W30"/>
    <mergeCell ref="X30:AA30"/>
    <mergeCell ref="C24:I24"/>
    <mergeCell ref="J24:P24"/>
    <mergeCell ref="Q24:AA24"/>
    <mergeCell ref="C61:G61"/>
    <mergeCell ref="C10:H11"/>
    <mergeCell ref="I10:Q11"/>
    <mergeCell ref="R10:U10"/>
    <mergeCell ref="V10:AA10"/>
    <mergeCell ref="R11:U11"/>
    <mergeCell ref="V11:AA11"/>
    <mergeCell ref="C20:H21"/>
    <mergeCell ref="I20:L21"/>
    <mergeCell ref="M20:S20"/>
    <mergeCell ref="C18:H18"/>
    <mergeCell ref="I18:AA18"/>
    <mergeCell ref="C13:H14"/>
    <mergeCell ref="I13:S14"/>
    <mergeCell ref="T13:AA13"/>
    <mergeCell ref="T14:AA14"/>
    <mergeCell ref="C16:H16"/>
    <mergeCell ref="I16:AA16"/>
    <mergeCell ref="K31:N31"/>
    <mergeCell ref="O31:R31"/>
    <mergeCell ref="S31:T31"/>
    <mergeCell ref="U31:W31"/>
    <mergeCell ref="X31:Y31"/>
    <mergeCell ref="Z31:AA31"/>
    <mergeCell ref="X28:Z28"/>
    <mergeCell ref="C23:I23"/>
    <mergeCell ref="J23:P23"/>
    <mergeCell ref="Q23:AA23"/>
    <mergeCell ref="T20:AA20"/>
    <mergeCell ref="M21:S21"/>
    <mergeCell ref="T21:AA21"/>
    <mergeCell ref="C26:H26"/>
    <mergeCell ref="I26:AA26"/>
    <mergeCell ref="C28:H28"/>
    <mergeCell ref="I28:J28"/>
    <mergeCell ref="K28:N28"/>
    <mergeCell ref="O28:R28"/>
    <mergeCell ref="T28:V28"/>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B101"/>
  <sheetViews>
    <sheetView view="pageBreakPreview" topLeftCell="B30" zoomScale="130" zoomScaleNormal="100" zoomScaleSheetLayoutView="130" zoomScalePageLayoutView="70" workbookViewId="0">
      <selection activeCell="C45" sqref="C45:AA50"/>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7" style="20" customWidth="1"/>
    <col min="9" max="9" width="17.7109375" style="20" bestFit="1"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116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c r="B10" s="28"/>
      <c r="C10" s="655" t="s">
        <v>226</v>
      </c>
      <c r="D10" s="656"/>
      <c r="E10" s="656"/>
      <c r="F10" s="656"/>
      <c r="G10" s="656"/>
      <c r="H10" s="657"/>
      <c r="I10" s="681" t="s">
        <v>122</v>
      </c>
      <c r="J10" s="682"/>
      <c r="K10" s="682"/>
      <c r="L10" s="682"/>
      <c r="M10" s="682"/>
      <c r="N10" s="682"/>
      <c r="O10" s="682"/>
      <c r="P10" s="682"/>
      <c r="Q10" s="683"/>
      <c r="R10" s="1745" t="s">
        <v>227</v>
      </c>
      <c r="S10" s="1746"/>
      <c r="T10" s="1746"/>
      <c r="U10" s="1747"/>
      <c r="V10" s="592" t="s">
        <v>228</v>
      </c>
      <c r="W10" s="593"/>
      <c r="X10" s="593"/>
      <c r="Y10" s="593"/>
      <c r="Z10" s="593"/>
      <c r="AA10" s="594"/>
      <c r="AB10" s="29"/>
    </row>
    <row r="11" spans="2:28" ht="22.9" customHeight="1" thickBot="1">
      <c r="B11" s="28"/>
      <c r="C11" s="658"/>
      <c r="D11" s="659"/>
      <c r="E11" s="659"/>
      <c r="F11" s="659"/>
      <c r="G11" s="659"/>
      <c r="H11" s="660"/>
      <c r="I11" s="684"/>
      <c r="J11" s="685"/>
      <c r="K11" s="685"/>
      <c r="L11" s="685"/>
      <c r="M11" s="685"/>
      <c r="N11" s="685"/>
      <c r="O11" s="685"/>
      <c r="P11" s="685"/>
      <c r="Q11" s="686"/>
      <c r="R11" s="1748" t="s">
        <v>123</v>
      </c>
      <c r="S11" s="1749"/>
      <c r="T11" s="1749"/>
      <c r="U11" s="1750"/>
      <c r="V11" s="608" t="s">
        <v>384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679</v>
      </c>
      <c r="J13" s="662"/>
      <c r="K13" s="662"/>
      <c r="L13" s="662"/>
      <c r="M13" s="662"/>
      <c r="N13" s="662"/>
      <c r="O13" s="662"/>
      <c r="P13" s="662"/>
      <c r="Q13" s="662"/>
      <c r="R13" s="662"/>
      <c r="S13" s="663"/>
      <c r="T13" s="655" t="s">
        <v>231</v>
      </c>
      <c r="U13" s="656"/>
      <c r="V13" s="656"/>
      <c r="W13" s="656"/>
      <c r="X13" s="656"/>
      <c r="Y13" s="656"/>
      <c r="Z13" s="656"/>
      <c r="AA13" s="657"/>
      <c r="AB13" s="35"/>
    </row>
    <row r="14" spans="2:28" ht="22.15"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6" customHeight="1" thickBot="1">
      <c r="B16" s="33"/>
      <c r="C16" s="621" t="s">
        <v>233</v>
      </c>
      <c r="D16" s="622"/>
      <c r="E16" s="622"/>
      <c r="F16" s="622"/>
      <c r="G16" s="622"/>
      <c r="H16" s="623"/>
      <c r="I16" s="624" t="s">
        <v>680</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2.75" customHeight="1" thickBot="1">
      <c r="B18" s="33"/>
      <c r="C18" s="621" t="s">
        <v>276</v>
      </c>
      <c r="D18" s="622"/>
      <c r="E18" s="622"/>
      <c r="F18" s="622"/>
      <c r="G18" s="622"/>
      <c r="H18" s="623"/>
      <c r="I18" s="1674" t="s">
        <v>681</v>
      </c>
      <c r="J18" s="1675"/>
      <c r="K18" s="1675"/>
      <c r="L18" s="1675"/>
      <c r="M18" s="1675"/>
      <c r="N18" s="1675"/>
      <c r="O18" s="1675"/>
      <c r="P18" s="1675"/>
      <c r="Q18" s="1675"/>
      <c r="R18" s="1675"/>
      <c r="S18" s="1675"/>
      <c r="T18" s="1675"/>
      <c r="U18" s="1675"/>
      <c r="V18" s="1675"/>
      <c r="W18" s="1675"/>
      <c r="X18" s="1675"/>
      <c r="Y18" s="1675"/>
      <c r="Z18" s="1675"/>
      <c r="AA18" s="167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8" customHeight="1">
      <c r="B20" s="33"/>
      <c r="C20" s="631" t="s">
        <v>237</v>
      </c>
      <c r="D20" s="632"/>
      <c r="E20" s="632"/>
      <c r="F20" s="632"/>
      <c r="G20" s="632"/>
      <c r="H20" s="633"/>
      <c r="I20" s="637" t="s">
        <v>658</v>
      </c>
      <c r="J20" s="638"/>
      <c r="K20" s="638"/>
      <c r="L20" s="639"/>
      <c r="M20" s="592" t="s">
        <v>239</v>
      </c>
      <c r="N20" s="593"/>
      <c r="O20" s="593"/>
      <c r="P20" s="593"/>
      <c r="Q20" s="593"/>
      <c r="R20" s="593"/>
      <c r="S20" s="594"/>
      <c r="T20" s="592" t="s">
        <v>240</v>
      </c>
      <c r="U20" s="593"/>
      <c r="V20" s="593"/>
      <c r="W20" s="593"/>
      <c r="X20" s="593"/>
      <c r="Y20" s="593"/>
      <c r="Z20" s="593"/>
      <c r="AA20" s="594"/>
      <c r="AB20" s="35"/>
    </row>
    <row r="21" spans="2:28" ht="20.45" customHeight="1" thickBot="1">
      <c r="B21" s="33"/>
      <c r="C21" s="634"/>
      <c r="D21" s="635"/>
      <c r="E21" s="635"/>
      <c r="F21" s="635"/>
      <c r="G21" s="635"/>
      <c r="H21" s="636"/>
      <c r="I21" s="640"/>
      <c r="J21" s="641"/>
      <c r="K21" s="641"/>
      <c r="L21" s="642"/>
      <c r="M21" s="605" t="s">
        <v>241</v>
      </c>
      <c r="N21" s="606"/>
      <c r="O21" s="606"/>
      <c r="P21" s="606"/>
      <c r="Q21" s="606"/>
      <c r="R21" s="606"/>
      <c r="S21" s="607"/>
      <c r="T21" s="608" t="s">
        <v>302</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2.5" customHeight="1" thickBot="1">
      <c r="B24" s="33"/>
      <c r="C24" s="1488" t="s">
        <v>682</v>
      </c>
      <c r="D24" s="1489"/>
      <c r="E24" s="1489"/>
      <c r="F24" s="1489"/>
      <c r="G24" s="1489"/>
      <c r="H24" s="1489"/>
      <c r="I24" s="1490"/>
      <c r="J24" s="595" t="s">
        <v>116</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0.75" customHeight="1" thickBot="1">
      <c r="B26" s="33"/>
      <c r="C26" s="621" t="s">
        <v>249</v>
      </c>
      <c r="D26" s="622"/>
      <c r="E26" s="622"/>
      <c r="F26" s="622"/>
      <c r="G26" s="622"/>
      <c r="H26" s="623"/>
      <c r="I26" s="624" t="s">
        <v>683</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2" customHeight="1" thickBot="1">
      <c r="B28" s="33"/>
      <c r="C28" s="621" t="s">
        <v>250</v>
      </c>
      <c r="D28" s="622"/>
      <c r="E28" s="622"/>
      <c r="F28" s="622"/>
      <c r="G28" s="622"/>
      <c r="H28" s="623"/>
      <c r="I28" s="627">
        <v>0.33</v>
      </c>
      <c r="J28" s="624"/>
      <c r="K28" s="609" t="s">
        <v>251</v>
      </c>
      <c r="L28" s="610"/>
      <c r="M28" s="610"/>
      <c r="N28" s="611"/>
      <c r="O28" s="630" t="s">
        <v>252</v>
      </c>
      <c r="P28" s="628"/>
      <c r="Q28" s="628"/>
      <c r="R28" s="629"/>
      <c r="S28" s="3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v>
      </c>
      <c r="L32" s="602"/>
      <c r="M32" s="602"/>
      <c r="N32" s="602"/>
      <c r="O32" s="603">
        <v>0.39</v>
      </c>
      <c r="P32" s="602"/>
      <c r="Q32" s="602"/>
      <c r="R32" s="602"/>
      <c r="S32" s="603">
        <v>0.4</v>
      </c>
      <c r="T32" s="602"/>
      <c r="U32" s="603">
        <v>0.49</v>
      </c>
      <c r="V32" s="602"/>
      <c r="W32" s="602"/>
      <c r="X32" s="603">
        <v>0.5</v>
      </c>
      <c r="Y32" s="602"/>
      <c r="Z32" s="603">
        <v>1</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43.5" customHeight="1">
      <c r="B35" s="40"/>
      <c r="C35" s="615" t="s">
        <v>258</v>
      </c>
      <c r="D35" s="616"/>
      <c r="E35" s="616"/>
      <c r="F35" s="616"/>
      <c r="G35" s="617"/>
      <c r="H35" s="42" t="s">
        <v>684</v>
      </c>
      <c r="I35" s="42" t="s">
        <v>685</v>
      </c>
      <c r="J35" s="42" t="s">
        <v>261</v>
      </c>
      <c r="K35" s="1678" t="s">
        <v>262</v>
      </c>
      <c r="L35" s="1679"/>
      <c r="M35" s="1679"/>
      <c r="N35" s="1679"/>
      <c r="O35" s="1679"/>
      <c r="P35" s="1679"/>
      <c r="Q35" s="1679"/>
      <c r="R35" s="1679"/>
      <c r="S35" s="1679"/>
      <c r="T35" s="1679"/>
      <c r="U35" s="1679"/>
      <c r="V35" s="1679"/>
      <c r="W35" s="1679"/>
      <c r="X35" s="1679"/>
      <c r="Y35" s="1679"/>
      <c r="Z35" s="1679"/>
      <c r="AA35" s="1680"/>
      <c r="AB35" s="35"/>
    </row>
    <row r="36" spans="2:28" s="41" customFormat="1" ht="37.5" customHeight="1">
      <c r="B36" s="40"/>
      <c r="C36" s="726" t="s">
        <v>663</v>
      </c>
      <c r="D36" s="2268"/>
      <c r="E36" s="2268"/>
      <c r="F36" s="2268"/>
      <c r="G36" s="2269"/>
      <c r="H36" s="343">
        <v>556382131</v>
      </c>
      <c r="I36" s="12">
        <v>9097408677</v>
      </c>
      <c r="J36" s="105">
        <f>H36/I36</f>
        <v>6.1158309003600232E-2</v>
      </c>
      <c r="K36" s="1569" t="s">
        <v>686</v>
      </c>
      <c r="L36" s="1570"/>
      <c r="M36" s="1570"/>
      <c r="N36" s="1570"/>
      <c r="O36" s="1570"/>
      <c r="P36" s="1570"/>
      <c r="Q36" s="1570"/>
      <c r="R36" s="1570"/>
      <c r="S36" s="1570"/>
      <c r="T36" s="1570"/>
      <c r="U36" s="1570"/>
      <c r="V36" s="1570"/>
      <c r="W36" s="1570"/>
      <c r="X36" s="1570"/>
      <c r="Y36" s="1570"/>
      <c r="Z36" s="1570"/>
      <c r="AA36" s="1571"/>
      <c r="AB36" s="35"/>
    </row>
    <row r="37" spans="2:28" s="41" customFormat="1" ht="24" customHeight="1">
      <c r="B37" s="40"/>
      <c r="C37" s="726"/>
      <c r="D37" s="2268"/>
      <c r="E37" s="2268"/>
      <c r="F37" s="2268"/>
      <c r="G37" s="2269"/>
      <c r="H37" s="44"/>
      <c r="I37" s="44"/>
      <c r="J37" s="105"/>
      <c r="K37" s="1704"/>
      <c r="L37" s="1705"/>
      <c r="M37" s="1705"/>
      <c r="N37" s="1705"/>
      <c r="O37" s="1705"/>
      <c r="P37" s="1705"/>
      <c r="Q37" s="1705"/>
      <c r="R37" s="1705"/>
      <c r="S37" s="1705"/>
      <c r="T37" s="1705"/>
      <c r="U37" s="1705"/>
      <c r="V37" s="1705"/>
      <c r="W37" s="1705"/>
      <c r="X37" s="1705"/>
      <c r="Y37" s="1705"/>
      <c r="Z37" s="1705"/>
      <c r="AA37" s="1706"/>
      <c r="AB37" s="35"/>
    </row>
    <row r="38" spans="2:28" s="41" customFormat="1" ht="24" customHeight="1">
      <c r="B38" s="40"/>
      <c r="C38" s="726"/>
      <c r="D38" s="2268"/>
      <c r="E38" s="2268"/>
      <c r="F38" s="2268"/>
      <c r="G38" s="2269"/>
      <c r="H38" s="44"/>
      <c r="I38" s="44"/>
      <c r="J38" s="105"/>
      <c r="K38" s="1704"/>
      <c r="L38" s="1705"/>
      <c r="M38" s="1705"/>
      <c r="N38" s="1705"/>
      <c r="O38" s="1705"/>
      <c r="P38" s="1705"/>
      <c r="Q38" s="1705"/>
      <c r="R38" s="1705"/>
      <c r="S38" s="1705"/>
      <c r="T38" s="1705"/>
      <c r="U38" s="1705"/>
      <c r="V38" s="1705"/>
      <c r="W38" s="1705"/>
      <c r="X38" s="1705"/>
      <c r="Y38" s="1705"/>
      <c r="Z38" s="1705"/>
      <c r="AA38" s="1706"/>
      <c r="AB38" s="35"/>
    </row>
    <row r="39" spans="2:28" s="41" customFormat="1" ht="16.5" customHeight="1" thickBot="1">
      <c r="B39" s="40"/>
      <c r="C39" s="726"/>
      <c r="D39" s="2268"/>
      <c r="E39" s="2268"/>
      <c r="F39" s="2268"/>
      <c r="G39" s="2269"/>
      <c r="H39" s="44"/>
      <c r="I39" s="44"/>
      <c r="J39" s="105"/>
      <c r="K39" s="1704"/>
      <c r="L39" s="1705"/>
      <c r="M39" s="1705"/>
      <c r="N39" s="1705"/>
      <c r="O39" s="1705"/>
      <c r="P39" s="1705"/>
      <c r="Q39" s="1705"/>
      <c r="R39" s="1705"/>
      <c r="S39" s="1705"/>
      <c r="T39" s="1705"/>
      <c r="U39" s="1705"/>
      <c r="V39" s="1705"/>
      <c r="W39" s="1705"/>
      <c r="X39" s="1705"/>
      <c r="Y39" s="1705"/>
      <c r="Z39" s="1705"/>
      <c r="AA39" s="1706"/>
      <c r="AB39" s="35"/>
    </row>
    <row r="40" spans="2:28" s="41" customFormat="1" ht="15.75" customHeight="1" thickBot="1">
      <c r="B40" s="40"/>
      <c r="C40" s="733" t="s">
        <v>265</v>
      </c>
      <c r="D40" s="734"/>
      <c r="E40" s="734"/>
      <c r="F40" s="734"/>
      <c r="G40" s="735"/>
      <c r="H40" s="116">
        <f>SUM(H36:H39)</f>
        <v>556382131</v>
      </c>
      <c r="I40" s="116">
        <f>SUM(I36:I39)</f>
        <v>9097408677</v>
      </c>
      <c r="J40" s="342">
        <f>H40/I40</f>
        <v>6.1158309003600232E-2</v>
      </c>
      <c r="K40" s="736"/>
      <c r="L40" s="737"/>
      <c r="M40" s="737"/>
      <c r="N40" s="737"/>
      <c r="O40" s="737"/>
      <c r="P40" s="737"/>
      <c r="Q40" s="737"/>
      <c r="R40" s="737"/>
      <c r="S40" s="737"/>
      <c r="T40" s="737"/>
      <c r="U40" s="737"/>
      <c r="V40" s="737"/>
      <c r="W40" s="737"/>
      <c r="X40" s="737"/>
      <c r="Y40" s="737"/>
      <c r="Z40" s="737"/>
      <c r="AA40" s="738"/>
      <c r="AB40" s="35"/>
    </row>
    <row r="41" spans="2:28" s="41" customFormat="1" ht="5.25" customHeight="1">
      <c r="B41" s="40"/>
      <c r="C41" s="47"/>
      <c r="D41" s="47"/>
      <c r="E41" s="47"/>
      <c r="F41" s="47"/>
      <c r="G41" s="47"/>
      <c r="H41" s="48"/>
      <c r="I41" s="48"/>
      <c r="J41" s="49"/>
      <c r="K41" s="47"/>
      <c r="L41" s="47"/>
      <c r="M41" s="47"/>
      <c r="N41" s="47"/>
      <c r="O41" s="47"/>
      <c r="P41" s="47"/>
      <c r="Q41" s="47"/>
      <c r="R41" s="47"/>
      <c r="S41" s="47"/>
      <c r="T41" s="47"/>
      <c r="U41" s="47"/>
      <c r="V41" s="47"/>
      <c r="W41" s="47"/>
      <c r="X41" s="47"/>
      <c r="Y41" s="47"/>
      <c r="Z41" s="47"/>
      <c r="AA41" s="47"/>
      <c r="AB41" s="35"/>
    </row>
    <row r="42" spans="2:28" s="41" customFormat="1" ht="15" thickBot="1">
      <c r="B42" s="40"/>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35"/>
    </row>
    <row r="43" spans="2:28" s="41" customFormat="1">
      <c r="B43" s="40"/>
      <c r="C43" s="739" t="s">
        <v>266</v>
      </c>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1"/>
      <c r="AB43" s="35"/>
    </row>
    <row r="44" spans="2:28" ht="15" thickBot="1">
      <c r="B44" s="33"/>
      <c r="C44" s="742"/>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4"/>
      <c r="AB44" s="35"/>
    </row>
    <row r="45" spans="2:28" ht="36.75" customHeight="1">
      <c r="B45" s="33"/>
      <c r="C45" s="745"/>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7"/>
      <c r="AB45" s="35"/>
    </row>
    <row r="46" spans="2:28" ht="36.75" customHeight="1">
      <c r="B46" s="33"/>
      <c r="C46" s="748"/>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B46" s="35"/>
    </row>
    <row r="47" spans="2:28" ht="36.75" customHeight="1">
      <c r="B47" s="3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35"/>
    </row>
    <row r="48" spans="2:28" ht="36.75" customHeight="1">
      <c r="B48" s="3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2:28" ht="36.75" customHeight="1">
      <c r="B49" s="3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2:28" ht="36.75" customHeight="1" thickBot="1">
      <c r="B50" s="33"/>
      <c r="C50" s="751"/>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3"/>
      <c r="AB50" s="35"/>
    </row>
    <row r="51" spans="2:28">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2"/>
    </row>
    <row r="52" spans="2:28" ht="15" thickBot="1">
      <c r="B52" s="53"/>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5"/>
    </row>
    <row r="53" spans="2:28" ht="15.75">
      <c r="B53" s="56"/>
      <c r="C53" s="716" t="s">
        <v>258</v>
      </c>
      <c r="D53" s="717"/>
      <c r="E53" s="717"/>
      <c r="F53" s="717"/>
      <c r="G53" s="718"/>
      <c r="H53" s="716" t="s">
        <v>288</v>
      </c>
      <c r="I53" s="718"/>
      <c r="J53" s="716" t="s">
        <v>268</v>
      </c>
      <c r="K53" s="717"/>
      <c r="L53" s="717"/>
      <c r="M53" s="718"/>
      <c r="N53" s="716" t="s">
        <v>269</v>
      </c>
      <c r="O53" s="717"/>
      <c r="P53" s="717"/>
      <c r="Q53" s="717"/>
      <c r="R53" s="717"/>
      <c r="S53" s="717"/>
      <c r="T53" s="717"/>
      <c r="U53" s="718"/>
      <c r="V53" s="722" t="s">
        <v>270</v>
      </c>
      <c r="W53" s="722"/>
      <c r="X53" s="722"/>
      <c r="Y53" s="722"/>
      <c r="Z53" s="722"/>
      <c r="AA53" s="723"/>
      <c r="AB53" s="57"/>
    </row>
    <row r="54" spans="2:28" ht="2.4500000000000002" customHeight="1">
      <c r="B54" s="58"/>
      <c r="C54" s="719"/>
      <c r="D54" s="720"/>
      <c r="E54" s="720"/>
      <c r="F54" s="720"/>
      <c r="G54" s="721"/>
      <c r="H54" s="719"/>
      <c r="I54" s="721"/>
      <c r="J54" s="719"/>
      <c r="K54" s="720"/>
      <c r="L54" s="720"/>
      <c r="M54" s="721"/>
      <c r="N54" s="719"/>
      <c r="O54" s="720"/>
      <c r="P54" s="720"/>
      <c r="Q54" s="720"/>
      <c r="R54" s="720"/>
      <c r="S54" s="720"/>
      <c r="T54" s="720"/>
      <c r="U54" s="721"/>
      <c r="V54" s="724"/>
      <c r="W54" s="724"/>
      <c r="X54" s="724"/>
      <c r="Y54" s="724"/>
      <c r="Z54" s="724"/>
      <c r="AA54" s="725"/>
      <c r="AB54" s="57"/>
    </row>
    <row r="55" spans="2:28" ht="8.4499999999999993" customHeight="1" thickBot="1">
      <c r="B55" s="58"/>
      <c r="C55" s="719"/>
      <c r="D55" s="720"/>
      <c r="E55" s="720"/>
      <c r="F55" s="720"/>
      <c r="G55" s="721"/>
      <c r="H55" s="719"/>
      <c r="I55" s="721"/>
      <c r="J55" s="719"/>
      <c r="K55" s="720"/>
      <c r="L55" s="720"/>
      <c r="M55" s="721"/>
      <c r="N55" s="784"/>
      <c r="O55" s="785"/>
      <c r="P55" s="785"/>
      <c r="Q55" s="785"/>
      <c r="R55" s="785"/>
      <c r="S55" s="785"/>
      <c r="T55" s="785"/>
      <c r="U55" s="786"/>
      <c r="V55" s="787"/>
      <c r="W55" s="787"/>
      <c r="X55" s="787"/>
      <c r="Y55" s="787"/>
      <c r="Z55" s="787"/>
      <c r="AA55" s="788"/>
      <c r="AB55" s="57"/>
    </row>
    <row r="56" spans="2:28" ht="62.25" customHeight="1">
      <c r="B56" s="56"/>
      <c r="C56" s="1736" t="str">
        <f>+C36</f>
        <v>1ER TRIMESTRE</v>
      </c>
      <c r="D56" s="1708"/>
      <c r="E56" s="1708"/>
      <c r="F56" s="1708"/>
      <c r="G56" s="1708"/>
      <c r="H56" s="1737">
        <v>0</v>
      </c>
      <c r="I56" s="1708"/>
      <c r="J56" s="1738">
        <f>+J36</f>
        <v>6.1158309003600232E-2</v>
      </c>
      <c r="K56" s="1738"/>
      <c r="L56" s="1738"/>
      <c r="M56" s="1738"/>
      <c r="N56" s="1739" t="s">
        <v>687</v>
      </c>
      <c r="O56" s="1740"/>
      <c r="P56" s="1740"/>
      <c r="Q56" s="1740"/>
      <c r="R56" s="1740"/>
      <c r="S56" s="1740"/>
      <c r="T56" s="1740"/>
      <c r="U56" s="1741"/>
      <c r="V56" s="1742" t="s">
        <v>688</v>
      </c>
      <c r="W56" s="1743"/>
      <c r="X56" s="1743"/>
      <c r="Y56" s="1743"/>
      <c r="Z56" s="1743"/>
      <c r="AA56" s="1744"/>
      <c r="AB56" s="59"/>
    </row>
    <row r="57" spans="2:28" ht="43.5" customHeight="1">
      <c r="B57" s="56"/>
      <c r="C57" s="1730"/>
      <c r="D57" s="1731"/>
      <c r="E57" s="1731"/>
      <c r="F57" s="1731"/>
      <c r="G57" s="1731"/>
      <c r="H57" s="1683"/>
      <c r="I57" s="1682"/>
      <c r="J57" s="1683"/>
      <c r="K57" s="1682"/>
      <c r="L57" s="1682"/>
      <c r="M57" s="1682"/>
      <c r="N57" s="1732"/>
      <c r="O57" s="1733"/>
      <c r="P57" s="1733"/>
      <c r="Q57" s="1733"/>
      <c r="R57" s="1733"/>
      <c r="S57" s="1733"/>
      <c r="T57" s="1733"/>
      <c r="U57" s="1734"/>
      <c r="V57" s="1732"/>
      <c r="W57" s="1733"/>
      <c r="X57" s="1733"/>
      <c r="Y57" s="1733"/>
      <c r="Z57" s="1733"/>
      <c r="AA57" s="1735"/>
      <c r="AB57" s="59"/>
    </row>
    <row r="58" spans="2:28" ht="31.5" customHeight="1">
      <c r="B58" s="56"/>
      <c r="C58" s="1730"/>
      <c r="D58" s="1731"/>
      <c r="E58" s="1731"/>
      <c r="F58" s="1731"/>
      <c r="G58" s="1731"/>
      <c r="H58" s="1683"/>
      <c r="I58" s="1682"/>
      <c r="J58" s="1683"/>
      <c r="K58" s="1682"/>
      <c r="L58" s="1682"/>
      <c r="M58" s="1682"/>
      <c r="N58" s="1732"/>
      <c r="O58" s="1733"/>
      <c r="P58" s="1733"/>
      <c r="Q58" s="1733"/>
      <c r="R58" s="1733"/>
      <c r="S58" s="1733"/>
      <c r="T58" s="1733"/>
      <c r="U58" s="1734"/>
      <c r="V58" s="1732"/>
      <c r="W58" s="1733"/>
      <c r="X58" s="1733"/>
      <c r="Y58" s="1733"/>
      <c r="Z58" s="1733"/>
      <c r="AA58" s="1735"/>
      <c r="AB58" s="59"/>
    </row>
    <row r="59" spans="2:28" ht="34.5" customHeight="1">
      <c r="B59" s="56"/>
      <c r="C59" s="1681"/>
      <c r="D59" s="1682"/>
      <c r="E59" s="1682"/>
      <c r="F59" s="1682"/>
      <c r="G59" s="1682"/>
      <c r="H59" s="1683"/>
      <c r="I59" s="1682"/>
      <c r="J59" s="1683"/>
      <c r="K59" s="1682"/>
      <c r="L59" s="1682"/>
      <c r="M59" s="1682"/>
      <c r="N59" s="1728"/>
      <c r="O59" s="1644"/>
      <c r="P59" s="1644"/>
      <c r="Q59" s="1644"/>
      <c r="R59" s="1644"/>
      <c r="S59" s="1644"/>
      <c r="T59" s="1644"/>
      <c r="U59" s="1645"/>
      <c r="V59" s="1728"/>
      <c r="W59" s="1644"/>
      <c r="X59" s="1644"/>
      <c r="Y59" s="1644"/>
      <c r="Z59" s="1644"/>
      <c r="AA59" s="1729"/>
      <c r="AB59" s="59"/>
    </row>
    <row r="60" spans="2:28">
      <c r="B60" s="56"/>
      <c r="C60" s="795"/>
      <c r="D60" s="796"/>
      <c r="E60" s="796"/>
      <c r="F60" s="796"/>
      <c r="G60" s="796"/>
      <c r="H60" s="796"/>
      <c r="I60" s="796"/>
      <c r="J60" s="796"/>
      <c r="K60" s="796"/>
      <c r="L60" s="796"/>
      <c r="M60" s="796"/>
      <c r="N60" s="797"/>
      <c r="O60" s="798"/>
      <c r="P60" s="798"/>
      <c r="Q60" s="798"/>
      <c r="R60" s="798"/>
      <c r="S60" s="798"/>
      <c r="T60" s="798"/>
      <c r="U60" s="799"/>
      <c r="V60" s="797"/>
      <c r="W60" s="798"/>
      <c r="X60" s="798"/>
      <c r="Y60" s="798"/>
      <c r="Z60" s="798"/>
      <c r="AA60" s="800"/>
      <c r="AB60" s="59"/>
    </row>
    <row r="61" spans="2:28" ht="15.75" customHeight="1" thickBot="1">
      <c r="B61" s="56"/>
      <c r="C61" s="762"/>
      <c r="D61" s="763"/>
      <c r="E61" s="763"/>
      <c r="F61" s="763"/>
      <c r="G61" s="763"/>
      <c r="H61" s="763"/>
      <c r="I61" s="763"/>
      <c r="J61" s="763"/>
      <c r="K61" s="763"/>
      <c r="L61" s="763"/>
      <c r="M61" s="763"/>
      <c r="N61" s="764"/>
      <c r="O61" s="765"/>
      <c r="P61" s="765"/>
      <c r="Q61" s="765"/>
      <c r="R61" s="765"/>
      <c r="S61" s="765"/>
      <c r="T61" s="765"/>
      <c r="U61" s="766"/>
      <c r="V61" s="764"/>
      <c r="W61" s="765"/>
      <c r="X61" s="765"/>
      <c r="Y61" s="765"/>
      <c r="Z61" s="765"/>
      <c r="AA61" s="767"/>
      <c r="AB61" s="59"/>
    </row>
    <row r="62" spans="2:28">
      <c r="B62" s="6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62"/>
    </row>
    <row r="63" spans="2:28">
      <c r="C63" s="63"/>
      <c r="D63" s="63"/>
      <c r="E63" s="63"/>
      <c r="F63" s="63"/>
      <c r="G63" s="63"/>
      <c r="H63" s="63"/>
      <c r="I63" s="63"/>
      <c r="J63" s="63"/>
      <c r="K63" s="63"/>
      <c r="L63" s="63"/>
      <c r="M63" s="63"/>
      <c r="N63" s="63"/>
      <c r="O63" s="63"/>
      <c r="P63" s="63"/>
      <c r="Q63" s="63"/>
      <c r="R63" s="63"/>
      <c r="S63" s="63"/>
      <c r="T63" s="63"/>
      <c r="U63" s="63"/>
      <c r="V63" s="63"/>
      <c r="W63" s="63"/>
      <c r="X63" s="63"/>
      <c r="Y63" s="63"/>
      <c r="Z63" s="63"/>
      <c r="AA63" s="63"/>
    </row>
    <row r="64" spans="2:28">
      <c r="C64" s="63"/>
      <c r="D64" s="63"/>
      <c r="E64" s="63"/>
      <c r="F64" s="63"/>
      <c r="G64" s="63"/>
      <c r="H64" s="63"/>
      <c r="I64" s="63"/>
      <c r="J64" s="63"/>
      <c r="K64" s="63"/>
      <c r="L64" s="63"/>
      <c r="M64" s="63"/>
      <c r="N64" s="63"/>
      <c r="O64" s="63"/>
      <c r="P64" s="63"/>
      <c r="Q64" s="63"/>
      <c r="R64" s="63"/>
      <c r="S64" s="63"/>
      <c r="T64" s="63"/>
      <c r="U64" s="63"/>
      <c r="V64" s="63"/>
      <c r="W64" s="63"/>
      <c r="X64" s="63"/>
      <c r="Y64" s="63"/>
      <c r="Z64" s="63"/>
      <c r="AA64" s="63"/>
    </row>
    <row r="65" spans="3:27">
      <c r="C65" s="63"/>
      <c r="D65" s="63"/>
      <c r="E65" s="63"/>
      <c r="F65" s="63"/>
      <c r="G65" s="63"/>
      <c r="H65" s="63"/>
      <c r="I65" s="63"/>
      <c r="J65" s="63"/>
      <c r="K65" s="63"/>
      <c r="L65" s="63"/>
      <c r="M65" s="63"/>
      <c r="N65" s="63"/>
      <c r="O65" s="63"/>
      <c r="P65" s="63"/>
      <c r="Q65" s="63"/>
      <c r="R65" s="63"/>
      <c r="S65" s="63"/>
      <c r="T65" s="63"/>
      <c r="U65" s="63"/>
      <c r="V65" s="63"/>
      <c r="W65" s="63"/>
      <c r="X65" s="63"/>
      <c r="Y65" s="63"/>
      <c r="Z65" s="63"/>
      <c r="AA65" s="63"/>
    </row>
    <row r="66" spans="3:27">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3:27">
      <c r="C67" s="63"/>
      <c r="D67" s="63"/>
      <c r="E67" s="63"/>
      <c r="F67" s="63"/>
      <c r="G67" s="63"/>
      <c r="H67" s="63"/>
      <c r="I67" s="63"/>
      <c r="J67" s="63"/>
      <c r="K67" s="63"/>
      <c r="L67" s="63"/>
      <c r="M67" s="63"/>
      <c r="N67" s="63"/>
      <c r="O67" s="63"/>
      <c r="P67" s="63"/>
      <c r="Q67" s="63"/>
      <c r="R67" s="63"/>
      <c r="S67" s="63"/>
      <c r="T67" s="63"/>
      <c r="U67" s="63"/>
      <c r="V67" s="63"/>
      <c r="W67" s="63"/>
      <c r="X67" s="63"/>
      <c r="Y67" s="63"/>
      <c r="Z67" s="63"/>
      <c r="AA67" s="63"/>
    </row>
    <row r="68" spans="3:27">
      <c r="C68" s="63"/>
      <c r="D68" s="63"/>
      <c r="E68" s="63"/>
      <c r="F68" s="63"/>
      <c r="G68" s="63"/>
      <c r="H68" s="63"/>
      <c r="I68" s="63"/>
      <c r="J68" s="63"/>
      <c r="K68" s="63"/>
      <c r="L68" s="63"/>
      <c r="M68" s="63"/>
      <c r="N68" s="63"/>
      <c r="O68" s="63"/>
      <c r="P68" s="63"/>
      <c r="Q68" s="63"/>
      <c r="R68" s="63"/>
      <c r="S68" s="63"/>
      <c r="T68" s="63"/>
      <c r="U68" s="63"/>
      <c r="V68" s="63"/>
      <c r="W68" s="63"/>
      <c r="X68" s="63"/>
      <c r="Y68" s="63"/>
      <c r="Z68" s="63"/>
      <c r="AA68" s="63"/>
    </row>
    <row r="69" spans="3:27">
      <c r="C69" s="63"/>
      <c r="D69" s="63"/>
      <c r="E69" s="63"/>
      <c r="F69" s="63"/>
      <c r="G69" s="63"/>
      <c r="H69" s="63"/>
      <c r="I69" s="63"/>
      <c r="J69" s="63"/>
      <c r="K69" s="63"/>
      <c r="L69" s="63"/>
      <c r="M69" s="63"/>
      <c r="N69" s="63"/>
      <c r="O69" s="63"/>
      <c r="P69" s="63"/>
      <c r="Q69" s="63"/>
      <c r="R69" s="63"/>
      <c r="S69" s="63"/>
      <c r="T69" s="63"/>
      <c r="U69" s="63"/>
      <c r="V69" s="63"/>
      <c r="W69" s="63"/>
      <c r="X69" s="63"/>
      <c r="Y69" s="63"/>
      <c r="Z69" s="63"/>
      <c r="AA69" s="63"/>
    </row>
    <row r="70" spans="3:27">
      <c r="C70" s="63"/>
      <c r="D70" s="63"/>
      <c r="E70" s="63"/>
      <c r="F70" s="63"/>
      <c r="G70" s="63"/>
      <c r="H70" s="63"/>
      <c r="I70" s="63"/>
      <c r="J70" s="63"/>
      <c r="K70" s="63"/>
      <c r="L70" s="63"/>
      <c r="M70" s="63"/>
      <c r="N70" s="63"/>
      <c r="O70" s="63"/>
      <c r="P70" s="63"/>
      <c r="Q70" s="63"/>
      <c r="R70" s="63"/>
      <c r="S70" s="63"/>
      <c r="T70" s="63"/>
      <c r="U70" s="63"/>
      <c r="V70" s="63"/>
      <c r="W70" s="63"/>
      <c r="X70" s="63"/>
      <c r="Y70" s="63"/>
      <c r="Z70" s="63"/>
      <c r="AA70" s="63"/>
    </row>
    <row r="71" spans="3:27">
      <c r="C71" s="63"/>
      <c r="D71" s="63"/>
      <c r="E71" s="63"/>
      <c r="F71" s="63"/>
      <c r="G71" s="63"/>
      <c r="H71" s="63"/>
      <c r="I71" s="63"/>
      <c r="J71" s="63"/>
      <c r="K71" s="63"/>
      <c r="L71" s="63"/>
      <c r="M71" s="63"/>
      <c r="N71" s="63"/>
      <c r="O71" s="63"/>
      <c r="P71" s="63"/>
      <c r="Q71" s="63"/>
      <c r="R71" s="63"/>
      <c r="S71" s="63"/>
      <c r="T71" s="63"/>
      <c r="U71" s="63"/>
      <c r="V71" s="63"/>
      <c r="W71" s="63"/>
      <c r="X71" s="63"/>
      <c r="Y71" s="63"/>
      <c r="Z71" s="63"/>
      <c r="AA71" s="63"/>
    </row>
    <row r="72" spans="3:27">
      <c r="C72" s="63"/>
      <c r="D72" s="63"/>
      <c r="E72" s="63"/>
      <c r="F72" s="63"/>
      <c r="G72" s="63"/>
      <c r="H72" s="63"/>
      <c r="I72" s="63"/>
      <c r="J72" s="63"/>
      <c r="K72" s="63"/>
      <c r="L72" s="63"/>
      <c r="M72" s="63"/>
      <c r="N72" s="63"/>
      <c r="O72" s="63"/>
      <c r="P72" s="63"/>
      <c r="Q72" s="63"/>
      <c r="R72" s="63"/>
      <c r="S72" s="63"/>
      <c r="T72" s="63"/>
      <c r="U72" s="63"/>
      <c r="V72" s="63"/>
      <c r="W72" s="63"/>
      <c r="X72" s="63"/>
      <c r="Y72" s="63"/>
      <c r="Z72" s="63"/>
      <c r="AA72" s="63"/>
    </row>
    <row r="73" spans="3:27">
      <c r="C73" s="63"/>
      <c r="D73" s="63"/>
      <c r="E73" s="63"/>
      <c r="F73" s="63"/>
      <c r="G73" s="63"/>
      <c r="H73" s="63"/>
      <c r="I73" s="63"/>
      <c r="J73" s="63"/>
      <c r="K73" s="63"/>
      <c r="L73" s="63"/>
      <c r="M73" s="63"/>
      <c r="N73" s="63"/>
      <c r="O73" s="63"/>
      <c r="P73" s="63"/>
      <c r="Q73" s="63"/>
      <c r="R73" s="63"/>
      <c r="S73" s="63"/>
      <c r="T73" s="63"/>
      <c r="U73" s="63"/>
      <c r="V73" s="63"/>
      <c r="W73" s="63"/>
      <c r="X73" s="63"/>
      <c r="Y73" s="63"/>
      <c r="Z73" s="63"/>
      <c r="AA73" s="63"/>
    </row>
    <row r="74" spans="3:27">
      <c r="C74" s="63"/>
      <c r="D74" s="63"/>
      <c r="E74" s="63"/>
      <c r="F74" s="63"/>
      <c r="G74" s="63"/>
      <c r="H74" s="63"/>
      <c r="I74" s="63"/>
      <c r="J74" s="63"/>
      <c r="K74" s="63"/>
      <c r="L74" s="63"/>
      <c r="M74" s="63"/>
      <c r="N74" s="63"/>
      <c r="O74" s="63"/>
      <c r="P74" s="63"/>
      <c r="Q74" s="63"/>
      <c r="R74" s="63"/>
      <c r="S74" s="63"/>
      <c r="T74" s="63"/>
      <c r="U74" s="63"/>
      <c r="V74" s="63"/>
      <c r="W74" s="63"/>
      <c r="X74" s="63"/>
      <c r="Y74" s="63"/>
      <c r="Z74" s="63"/>
      <c r="AA74" s="63"/>
    </row>
    <row r="75" spans="3:27">
      <c r="C75" s="63"/>
      <c r="D75" s="63"/>
      <c r="E75" s="63"/>
      <c r="F75" s="63"/>
      <c r="G75" s="63"/>
      <c r="H75" s="63"/>
      <c r="I75" s="63"/>
      <c r="J75" s="63"/>
      <c r="K75" s="63"/>
      <c r="L75" s="63"/>
      <c r="M75" s="63"/>
      <c r="N75" s="63"/>
      <c r="O75" s="63"/>
      <c r="P75" s="63"/>
      <c r="Q75" s="63"/>
      <c r="R75" s="63"/>
      <c r="S75" s="63"/>
      <c r="T75" s="63"/>
      <c r="U75" s="63"/>
      <c r="V75" s="63"/>
      <c r="W75" s="63"/>
      <c r="X75" s="63"/>
      <c r="Y75" s="63"/>
      <c r="Z75" s="63"/>
      <c r="AA75" s="63"/>
    </row>
    <row r="76" spans="3:27">
      <c r="C76" s="63"/>
      <c r="D76" s="63"/>
      <c r="E76" s="63"/>
      <c r="F76" s="63"/>
      <c r="G76" s="63"/>
      <c r="H76" s="63"/>
      <c r="I76" s="63"/>
      <c r="J76" s="63"/>
      <c r="K76" s="63"/>
      <c r="L76" s="63"/>
      <c r="M76" s="63"/>
      <c r="N76" s="63"/>
      <c r="O76" s="63"/>
      <c r="P76" s="63"/>
      <c r="Q76" s="63"/>
      <c r="R76" s="63"/>
      <c r="S76" s="63"/>
      <c r="T76" s="63"/>
      <c r="U76" s="63"/>
      <c r="V76" s="63"/>
      <c r="W76" s="63"/>
      <c r="X76" s="63"/>
      <c r="Y76" s="63"/>
      <c r="Z76" s="63"/>
      <c r="AA76" s="63"/>
    </row>
    <row r="77" spans="3:27">
      <c r="C77" s="63"/>
      <c r="D77" s="63"/>
      <c r="E77" s="63"/>
      <c r="F77" s="63"/>
      <c r="G77" s="63"/>
      <c r="H77" s="63"/>
      <c r="I77" s="63"/>
      <c r="J77" s="63"/>
      <c r="K77" s="63"/>
      <c r="L77" s="63"/>
      <c r="M77" s="63"/>
      <c r="N77" s="63"/>
      <c r="O77" s="63"/>
      <c r="P77" s="63"/>
      <c r="Q77" s="63"/>
      <c r="R77" s="63"/>
      <c r="S77" s="63"/>
      <c r="T77" s="63"/>
      <c r="U77" s="63"/>
      <c r="V77" s="63"/>
      <c r="W77" s="63"/>
      <c r="X77" s="63"/>
      <c r="Y77" s="63"/>
      <c r="Z77" s="63"/>
      <c r="AA77" s="63"/>
    </row>
    <row r="78" spans="3:27">
      <c r="C78" s="63"/>
      <c r="D78" s="63"/>
      <c r="E78" s="63"/>
      <c r="F78" s="63"/>
      <c r="G78" s="63"/>
      <c r="H78" s="63"/>
      <c r="I78" s="63"/>
      <c r="J78" s="63"/>
      <c r="K78" s="63"/>
      <c r="L78" s="63"/>
      <c r="M78" s="63"/>
      <c r="N78" s="63"/>
      <c r="O78" s="63"/>
      <c r="P78" s="63"/>
      <c r="Q78" s="63"/>
      <c r="R78" s="63"/>
      <c r="S78" s="63"/>
      <c r="T78" s="63"/>
      <c r="U78" s="63"/>
      <c r="V78" s="63"/>
      <c r="W78" s="63"/>
      <c r="X78" s="63"/>
      <c r="Y78" s="63"/>
      <c r="Z78" s="63"/>
      <c r="AA78" s="63"/>
    </row>
    <row r="79" spans="3:27">
      <c r="C79" s="63"/>
      <c r="D79" s="63"/>
      <c r="E79" s="63"/>
      <c r="F79" s="63"/>
      <c r="G79" s="63"/>
      <c r="H79" s="63"/>
      <c r="I79" s="63"/>
      <c r="J79" s="63"/>
      <c r="K79" s="63"/>
      <c r="L79" s="63"/>
      <c r="M79" s="63"/>
      <c r="N79" s="63"/>
      <c r="O79" s="63"/>
      <c r="P79" s="63"/>
      <c r="Q79" s="63"/>
      <c r="R79" s="63"/>
      <c r="S79" s="63"/>
      <c r="T79" s="63"/>
      <c r="U79" s="63"/>
      <c r="V79" s="63"/>
      <c r="W79" s="63"/>
      <c r="X79" s="63"/>
      <c r="Y79" s="63"/>
      <c r="Z79" s="63"/>
      <c r="AA79" s="63"/>
    </row>
    <row r="80" spans="3:27">
      <c r="C80" s="63"/>
      <c r="D80" s="63"/>
      <c r="E80" s="63"/>
      <c r="F80" s="63"/>
      <c r="G80" s="63"/>
      <c r="H80" s="63"/>
      <c r="I80" s="63"/>
      <c r="J80" s="63"/>
      <c r="K80" s="63"/>
      <c r="L80" s="63"/>
      <c r="M80" s="63"/>
      <c r="N80" s="63"/>
      <c r="O80" s="63"/>
      <c r="P80" s="63"/>
      <c r="Q80" s="63"/>
      <c r="R80" s="63"/>
      <c r="S80" s="63"/>
      <c r="T80" s="63"/>
      <c r="U80" s="63"/>
      <c r="V80" s="63"/>
      <c r="W80" s="63"/>
      <c r="X80" s="63"/>
      <c r="Y80" s="63"/>
      <c r="Z80" s="63"/>
      <c r="AA80" s="63"/>
    </row>
    <row r="81" spans="3:27">
      <c r="C81" s="63"/>
      <c r="D81" s="63"/>
      <c r="E81" s="63"/>
      <c r="F81" s="63"/>
      <c r="G81" s="63"/>
      <c r="H81" s="63"/>
      <c r="I81" s="63"/>
      <c r="J81" s="63"/>
      <c r="K81" s="63"/>
      <c r="L81" s="63"/>
      <c r="M81" s="63"/>
      <c r="N81" s="63"/>
      <c r="O81" s="63"/>
      <c r="P81" s="63"/>
      <c r="Q81" s="63"/>
      <c r="R81" s="63"/>
      <c r="S81" s="63"/>
      <c r="T81" s="63"/>
      <c r="U81" s="63"/>
      <c r="V81" s="63"/>
      <c r="W81" s="63"/>
      <c r="X81" s="63"/>
      <c r="Y81" s="63"/>
      <c r="Z81" s="63"/>
      <c r="AA81" s="63"/>
    </row>
    <row r="101" ht="6" customHeight="1"/>
  </sheetData>
  <mergeCells count="107">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s>
  <pageMargins left="0.70866141732283472" right="0.70866141732283472" top="0.74803149606299213" bottom="1.1023622047244095" header="0.31496062992125984" footer="0.31496062992125984"/>
  <pageSetup scale="60" fitToWidth="0"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B101"/>
  <sheetViews>
    <sheetView view="pageBreakPreview" topLeftCell="A37" zoomScaleNormal="100" zoomScaleSheetLayoutView="100" zoomScalePageLayoutView="70" workbookViewId="0">
      <selection activeCell="C45" sqref="C45:AA52"/>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9" width="18.140625" style="20" customWidth="1"/>
    <col min="10" max="10" width="16.14062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116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125</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126</v>
      </c>
      <c r="S11" s="687"/>
      <c r="T11" s="687"/>
      <c r="U11" s="688"/>
      <c r="V11" s="608" t="s">
        <v>384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689</v>
      </c>
      <c r="J13" s="662"/>
      <c r="K13" s="662"/>
      <c r="L13" s="662"/>
      <c r="M13" s="662"/>
      <c r="N13" s="662"/>
      <c r="O13" s="662"/>
      <c r="P13" s="662"/>
      <c r="Q13" s="662"/>
      <c r="R13" s="662"/>
      <c r="S13" s="663"/>
      <c r="T13" s="655" t="s">
        <v>231</v>
      </c>
      <c r="U13" s="656"/>
      <c r="V13" s="656"/>
      <c r="W13" s="656"/>
      <c r="X13" s="656"/>
      <c r="Y13" s="656"/>
      <c r="Z13" s="656"/>
      <c r="AA13" s="657"/>
      <c r="AB13" s="35"/>
    </row>
    <row r="14" spans="2:28" ht="19.899999999999999"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8.75" customHeight="1" thickBot="1">
      <c r="B16" s="33"/>
      <c r="C16" s="621" t="s">
        <v>233</v>
      </c>
      <c r="D16" s="622"/>
      <c r="E16" s="622"/>
      <c r="F16" s="622"/>
      <c r="G16" s="622"/>
      <c r="H16" s="623"/>
      <c r="I16" s="624" t="s">
        <v>690</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45" customHeight="1" thickBot="1">
      <c r="B18" s="33"/>
      <c r="C18" s="621" t="s">
        <v>276</v>
      </c>
      <c r="D18" s="622"/>
      <c r="E18" s="622"/>
      <c r="F18" s="622"/>
      <c r="G18" s="622"/>
      <c r="H18" s="623"/>
      <c r="I18" s="624" t="s">
        <v>691</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658</v>
      </c>
      <c r="J20" s="638"/>
      <c r="K20" s="638"/>
      <c r="L20" s="639"/>
      <c r="M20" s="592" t="s">
        <v>239</v>
      </c>
      <c r="N20" s="593"/>
      <c r="O20" s="593"/>
      <c r="P20" s="593"/>
      <c r="Q20" s="593"/>
      <c r="R20" s="593"/>
      <c r="S20" s="594"/>
      <c r="T20" s="592" t="s">
        <v>240</v>
      </c>
      <c r="U20" s="593"/>
      <c r="V20" s="593"/>
      <c r="W20" s="593"/>
      <c r="X20" s="593"/>
      <c r="Y20" s="593"/>
      <c r="Z20" s="593"/>
      <c r="AA20" s="594"/>
      <c r="AB20" s="35"/>
    </row>
    <row r="21" spans="2:28" ht="21.6" customHeight="1" thickBot="1">
      <c r="B21" s="33"/>
      <c r="C21" s="634"/>
      <c r="D21" s="635"/>
      <c r="E21" s="635"/>
      <c r="F21" s="635"/>
      <c r="G21" s="635"/>
      <c r="H21" s="636"/>
      <c r="I21" s="640"/>
      <c r="J21" s="641"/>
      <c r="K21" s="641"/>
      <c r="L21" s="642"/>
      <c r="M21" s="605" t="s">
        <v>241</v>
      </c>
      <c r="N21" s="606"/>
      <c r="O21" s="606"/>
      <c r="P21" s="606"/>
      <c r="Q21" s="606"/>
      <c r="R21" s="606"/>
      <c r="S21" s="607"/>
      <c r="T21" s="608" t="s">
        <v>302</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18" customHeight="1" thickBot="1">
      <c r="B24" s="33"/>
      <c r="C24" s="595" t="s">
        <v>659</v>
      </c>
      <c r="D24" s="1754"/>
      <c r="E24" s="1754"/>
      <c r="F24" s="1754"/>
      <c r="G24" s="1754"/>
      <c r="H24" s="1754"/>
      <c r="I24" s="1755"/>
      <c r="J24" s="595" t="s">
        <v>116</v>
      </c>
      <c r="K24" s="596"/>
      <c r="L24" s="596"/>
      <c r="M24" s="596"/>
      <c r="N24" s="596"/>
      <c r="O24" s="596"/>
      <c r="P24" s="597"/>
      <c r="Q24" s="958" t="s">
        <v>342</v>
      </c>
      <c r="R24" s="602"/>
      <c r="S24" s="602"/>
      <c r="T24" s="602"/>
      <c r="U24" s="602"/>
      <c r="V24" s="602"/>
      <c r="W24" s="602"/>
      <c r="X24" s="602"/>
      <c r="Y24" s="602"/>
      <c r="Z24" s="602"/>
      <c r="AA24" s="604"/>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2.15" customHeight="1" thickBot="1">
      <c r="B26" s="33"/>
      <c r="C26" s="621" t="s">
        <v>249</v>
      </c>
      <c r="D26" s="622"/>
      <c r="E26" s="622"/>
      <c r="F26" s="622"/>
      <c r="G26" s="622"/>
      <c r="H26" s="623"/>
      <c r="I26" s="624" t="s">
        <v>127</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5.6" customHeight="1" thickBot="1">
      <c r="B28" s="33"/>
      <c r="C28" s="621" t="s">
        <v>250</v>
      </c>
      <c r="D28" s="622"/>
      <c r="E28" s="622"/>
      <c r="F28" s="622"/>
      <c r="G28" s="622"/>
      <c r="H28" s="623"/>
      <c r="I28" s="627">
        <v>0.94</v>
      </c>
      <c r="J28" s="624"/>
      <c r="K28" s="609" t="s">
        <v>251</v>
      </c>
      <c r="L28" s="610"/>
      <c r="M28" s="610"/>
      <c r="N28" s="611"/>
      <c r="O28" s="630" t="s">
        <v>252</v>
      </c>
      <c r="P28" s="628"/>
      <c r="Q28" s="628"/>
      <c r="R28" s="629"/>
      <c r="S28" s="37"/>
      <c r="T28" s="628" t="s">
        <v>253</v>
      </c>
      <c r="U28" s="628"/>
      <c r="V28" s="629"/>
      <c r="W28" s="166"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v>
      </c>
      <c r="L32" s="602"/>
      <c r="M32" s="602"/>
      <c r="N32" s="602"/>
      <c r="O32" s="603">
        <v>0.84</v>
      </c>
      <c r="P32" s="602"/>
      <c r="Q32" s="602"/>
      <c r="R32" s="602"/>
      <c r="S32" s="603">
        <v>0.85</v>
      </c>
      <c r="T32" s="602"/>
      <c r="U32" s="603">
        <v>0.94</v>
      </c>
      <c r="V32" s="602"/>
      <c r="W32" s="602"/>
      <c r="X32" s="1756">
        <v>0.95</v>
      </c>
      <c r="Y32" s="1758"/>
      <c r="Z32" s="1756">
        <v>1</v>
      </c>
      <c r="AA32" s="1757"/>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35"/>
    </row>
    <row r="35" spans="2:28" s="41" customFormat="1" ht="32.450000000000003" customHeight="1" thickBot="1">
      <c r="B35" s="40"/>
      <c r="C35" s="1751" t="s">
        <v>258</v>
      </c>
      <c r="D35" s="1752"/>
      <c r="E35" s="1752"/>
      <c r="F35" s="1752"/>
      <c r="G35" s="1753"/>
      <c r="H35" s="345" t="s">
        <v>692</v>
      </c>
      <c r="I35" s="345" t="s">
        <v>693</v>
      </c>
      <c r="J35" s="345" t="s">
        <v>261</v>
      </c>
      <c r="K35" s="618" t="s">
        <v>262</v>
      </c>
      <c r="L35" s="619"/>
      <c r="M35" s="619"/>
      <c r="N35" s="619"/>
      <c r="O35" s="619"/>
      <c r="P35" s="619"/>
      <c r="Q35" s="619"/>
      <c r="R35" s="619"/>
      <c r="S35" s="619"/>
      <c r="T35" s="619"/>
      <c r="U35" s="619"/>
      <c r="V35" s="619"/>
      <c r="W35" s="619"/>
      <c r="X35" s="619"/>
      <c r="Y35" s="619"/>
      <c r="Z35" s="619"/>
      <c r="AA35" s="620"/>
      <c r="AB35" s="35"/>
    </row>
    <row r="36" spans="2:28" s="41" customFormat="1" ht="49.5" customHeight="1">
      <c r="B36" s="40"/>
      <c r="C36" s="726" t="s">
        <v>663</v>
      </c>
      <c r="D36" s="2268"/>
      <c r="E36" s="2268"/>
      <c r="F36" s="2268"/>
      <c r="G36" s="2269"/>
      <c r="H36" s="13">
        <v>35592899690</v>
      </c>
      <c r="I36" s="13">
        <v>54507721944</v>
      </c>
      <c r="J36" s="43">
        <f>H36/I36</f>
        <v>0.6529882082866596</v>
      </c>
      <c r="K36" s="713" t="s">
        <v>694</v>
      </c>
      <c r="L36" s="714"/>
      <c r="M36" s="714"/>
      <c r="N36" s="714"/>
      <c r="O36" s="714"/>
      <c r="P36" s="714"/>
      <c r="Q36" s="714"/>
      <c r="R36" s="714"/>
      <c r="S36" s="714"/>
      <c r="T36" s="714"/>
      <c r="U36" s="714"/>
      <c r="V36" s="714"/>
      <c r="W36" s="714"/>
      <c r="X36" s="714"/>
      <c r="Y36" s="714"/>
      <c r="Z36" s="714"/>
      <c r="AA36" s="715"/>
      <c r="AB36" s="35"/>
    </row>
    <row r="37" spans="2:28" s="41" customFormat="1" ht="49.5" customHeight="1">
      <c r="B37" s="40"/>
      <c r="C37" s="726"/>
      <c r="D37" s="2268"/>
      <c r="E37" s="2268"/>
      <c r="F37" s="2268"/>
      <c r="G37" s="2269"/>
      <c r="H37" s="44"/>
      <c r="I37" s="44"/>
      <c r="J37" s="43"/>
      <c r="K37" s="713"/>
      <c r="L37" s="714"/>
      <c r="M37" s="714"/>
      <c r="N37" s="714"/>
      <c r="O37" s="714"/>
      <c r="P37" s="714"/>
      <c r="Q37" s="714"/>
      <c r="R37" s="714"/>
      <c r="S37" s="714"/>
      <c r="T37" s="714"/>
      <c r="U37" s="714"/>
      <c r="V37" s="714"/>
      <c r="W37" s="714"/>
      <c r="X37" s="714"/>
      <c r="Y37" s="714"/>
      <c r="Z37" s="714"/>
      <c r="AA37" s="715"/>
      <c r="AB37" s="35"/>
    </row>
    <row r="38" spans="2:28" s="41" customFormat="1" ht="49.5" customHeight="1">
      <c r="B38" s="40"/>
      <c r="C38" s="726"/>
      <c r="D38" s="2268"/>
      <c r="E38" s="2268"/>
      <c r="F38" s="2268"/>
      <c r="G38" s="2269"/>
      <c r="H38" s="44"/>
      <c r="I38" s="44"/>
      <c r="J38" s="344"/>
      <c r="K38" s="713"/>
      <c r="L38" s="714"/>
      <c r="M38" s="714"/>
      <c r="N38" s="714"/>
      <c r="O38" s="714"/>
      <c r="P38" s="714"/>
      <c r="Q38" s="714"/>
      <c r="R38" s="714"/>
      <c r="S38" s="714"/>
      <c r="T38" s="714"/>
      <c r="U38" s="714"/>
      <c r="V38" s="714"/>
      <c r="W38" s="714"/>
      <c r="X38" s="714"/>
      <c r="Y38" s="714"/>
      <c r="Z38" s="714"/>
      <c r="AA38" s="715"/>
      <c r="AB38" s="35"/>
    </row>
    <row r="39" spans="2:28" s="41" customFormat="1" ht="39.75" customHeight="1" thickBot="1">
      <c r="B39" s="40"/>
      <c r="C39" s="726"/>
      <c r="D39" s="2268"/>
      <c r="E39" s="2268"/>
      <c r="F39" s="2268"/>
      <c r="G39" s="2269"/>
      <c r="H39" s="44"/>
      <c r="I39" s="44"/>
      <c r="J39" s="43"/>
      <c r="K39" s="713"/>
      <c r="L39" s="714"/>
      <c r="M39" s="714"/>
      <c r="N39" s="714"/>
      <c r="O39" s="714"/>
      <c r="P39" s="714"/>
      <c r="Q39" s="714"/>
      <c r="R39" s="714"/>
      <c r="S39" s="714"/>
      <c r="T39" s="714"/>
      <c r="U39" s="714"/>
      <c r="V39" s="714"/>
      <c r="W39" s="714"/>
      <c r="X39" s="714"/>
      <c r="Y39" s="714"/>
      <c r="Z39" s="714"/>
      <c r="AA39" s="715"/>
      <c r="AB39" s="35"/>
    </row>
    <row r="40" spans="2:28" s="41" customFormat="1" ht="13.9" customHeight="1" thickBot="1">
      <c r="B40" s="40"/>
      <c r="C40" s="733" t="s">
        <v>265</v>
      </c>
      <c r="D40" s="734"/>
      <c r="E40" s="734"/>
      <c r="F40" s="734"/>
      <c r="G40" s="735"/>
      <c r="H40" s="116">
        <f>SUM(H36:H39)</f>
        <v>35592899690</v>
      </c>
      <c r="I40" s="116">
        <f>SUM(I36:I39)</f>
        <v>54507721944</v>
      </c>
      <c r="J40" s="46">
        <f>H40/I40</f>
        <v>0.6529882082866596</v>
      </c>
      <c r="K40" s="736"/>
      <c r="L40" s="737"/>
      <c r="M40" s="737"/>
      <c r="N40" s="737"/>
      <c r="O40" s="737"/>
      <c r="P40" s="737"/>
      <c r="Q40" s="737"/>
      <c r="R40" s="737"/>
      <c r="S40" s="737"/>
      <c r="T40" s="737"/>
      <c r="U40" s="737"/>
      <c r="V40" s="737"/>
      <c r="W40" s="737"/>
      <c r="X40" s="737"/>
      <c r="Y40" s="737"/>
      <c r="Z40" s="737"/>
      <c r="AA40" s="738"/>
      <c r="AB40" s="35"/>
    </row>
    <row r="41" spans="2:28" s="41" customFormat="1" ht="9" customHeight="1">
      <c r="B41" s="40"/>
      <c r="C41" s="47"/>
      <c r="D41" s="47"/>
      <c r="E41" s="47"/>
      <c r="F41" s="47"/>
      <c r="G41" s="47"/>
      <c r="H41" s="48"/>
      <c r="I41" s="48"/>
      <c r="J41" s="49"/>
      <c r="K41" s="47"/>
      <c r="L41" s="47"/>
      <c r="M41" s="47"/>
      <c r="N41" s="47"/>
      <c r="O41" s="47"/>
      <c r="P41" s="47"/>
      <c r="Q41" s="47"/>
      <c r="R41" s="47"/>
      <c r="S41" s="47"/>
      <c r="T41" s="47"/>
      <c r="U41" s="47"/>
      <c r="V41" s="47"/>
      <c r="W41" s="47"/>
      <c r="X41" s="47"/>
      <c r="Y41" s="47"/>
      <c r="Z41" s="47"/>
      <c r="AA41" s="47"/>
      <c r="AB41" s="35"/>
    </row>
    <row r="42" spans="2:28" s="41" customFormat="1" ht="4.9000000000000004" customHeight="1" thickBot="1">
      <c r="B42" s="40"/>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35"/>
    </row>
    <row r="43" spans="2:28" s="41" customFormat="1">
      <c r="B43" s="40"/>
      <c r="C43" s="739" t="s">
        <v>266</v>
      </c>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1"/>
      <c r="AB43" s="35"/>
    </row>
    <row r="44" spans="2:28" ht="23.25" customHeight="1" thickBot="1">
      <c r="B44" s="33"/>
      <c r="C44" s="742"/>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4"/>
      <c r="AB44" s="35"/>
    </row>
    <row r="45" spans="2:28" ht="23.25" customHeight="1">
      <c r="B45" s="33"/>
      <c r="C45" s="745"/>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7"/>
      <c r="AB45" s="35"/>
    </row>
    <row r="46" spans="2:28" ht="23.25" customHeight="1">
      <c r="B46" s="33"/>
      <c r="C46" s="748"/>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B46" s="35"/>
    </row>
    <row r="47" spans="2:28" ht="23.25" customHeight="1">
      <c r="B47" s="3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35"/>
    </row>
    <row r="48" spans="2:28" ht="23.25" customHeight="1">
      <c r="B48" s="3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2:28" ht="23.25" customHeight="1">
      <c r="B49" s="3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2:28" ht="23.25" customHeight="1">
      <c r="B50" s="3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35"/>
    </row>
    <row r="51" spans="2:28" ht="23.25" customHeight="1">
      <c r="B51" s="33"/>
      <c r="C51" s="748"/>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B51" s="35"/>
    </row>
    <row r="52" spans="2:28" ht="23.25" customHeight="1" thickBot="1">
      <c r="B52" s="33"/>
      <c r="C52" s="751"/>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3"/>
      <c r="AB52" s="35"/>
    </row>
    <row r="53" spans="2:28" ht="9" customHeight="1">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2"/>
    </row>
    <row r="54" spans="2:28" ht="9.6" customHeight="1" thickBot="1">
      <c r="B54" s="53"/>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5"/>
    </row>
    <row r="55" spans="2:28" ht="15.75">
      <c r="B55" s="56"/>
      <c r="C55" s="716" t="s">
        <v>258</v>
      </c>
      <c r="D55" s="717"/>
      <c r="E55" s="717"/>
      <c r="F55" s="717"/>
      <c r="G55" s="718"/>
      <c r="H55" s="716" t="s">
        <v>288</v>
      </c>
      <c r="I55" s="718"/>
      <c r="J55" s="716" t="s">
        <v>268</v>
      </c>
      <c r="K55" s="717"/>
      <c r="L55" s="717"/>
      <c r="M55" s="718"/>
      <c r="N55" s="716" t="s">
        <v>269</v>
      </c>
      <c r="O55" s="717"/>
      <c r="P55" s="717"/>
      <c r="Q55" s="717"/>
      <c r="R55" s="717"/>
      <c r="S55" s="717"/>
      <c r="T55" s="717"/>
      <c r="U55" s="718"/>
      <c r="V55" s="722" t="s">
        <v>270</v>
      </c>
      <c r="W55" s="722"/>
      <c r="X55" s="722"/>
      <c r="Y55" s="722"/>
      <c r="Z55" s="722"/>
      <c r="AA55" s="723"/>
      <c r="AB55" s="57"/>
    </row>
    <row r="56" spans="2:28" ht="11.45" customHeight="1" thickBot="1">
      <c r="B56" s="58"/>
      <c r="C56" s="719"/>
      <c r="D56" s="720"/>
      <c r="E56" s="720"/>
      <c r="F56" s="720"/>
      <c r="G56" s="721"/>
      <c r="H56" s="719"/>
      <c r="I56" s="721"/>
      <c r="J56" s="719"/>
      <c r="K56" s="720"/>
      <c r="L56" s="720"/>
      <c r="M56" s="721"/>
      <c r="N56" s="719"/>
      <c r="O56" s="720"/>
      <c r="P56" s="720"/>
      <c r="Q56" s="720"/>
      <c r="R56" s="720"/>
      <c r="S56" s="720"/>
      <c r="T56" s="720"/>
      <c r="U56" s="721"/>
      <c r="V56" s="724"/>
      <c r="W56" s="724"/>
      <c r="X56" s="724"/>
      <c r="Y56" s="724"/>
      <c r="Z56" s="724"/>
      <c r="AA56" s="725"/>
      <c r="AB56" s="57"/>
    </row>
    <row r="57" spans="2:28" ht="16.5" hidden="1" thickBot="1">
      <c r="B57" s="58"/>
      <c r="C57" s="719"/>
      <c r="D57" s="720"/>
      <c r="E57" s="720"/>
      <c r="F57" s="720"/>
      <c r="G57" s="721"/>
      <c r="H57" s="719"/>
      <c r="I57" s="721"/>
      <c r="J57" s="719"/>
      <c r="K57" s="720"/>
      <c r="L57" s="720"/>
      <c r="M57" s="721"/>
      <c r="N57" s="784"/>
      <c r="O57" s="785"/>
      <c r="P57" s="785"/>
      <c r="Q57" s="785"/>
      <c r="R57" s="785"/>
      <c r="S57" s="785"/>
      <c r="T57" s="785"/>
      <c r="U57" s="786"/>
      <c r="V57" s="787"/>
      <c r="W57" s="787"/>
      <c r="X57" s="787"/>
      <c r="Y57" s="787"/>
      <c r="Z57" s="787"/>
      <c r="AA57" s="788"/>
      <c r="AB57" s="57"/>
    </row>
    <row r="58" spans="2:28" ht="48.75" customHeight="1">
      <c r="B58" s="56"/>
      <c r="C58" s="1736" t="str">
        <f>+C36</f>
        <v>1ER TRIMESTRE</v>
      </c>
      <c r="D58" s="1708"/>
      <c r="E58" s="1708"/>
      <c r="F58" s="1708"/>
      <c r="G58" s="1708"/>
      <c r="H58" s="1763">
        <v>0.55730000000000002</v>
      </c>
      <c r="I58" s="1708"/>
      <c r="J58" s="1764">
        <f>+J36</f>
        <v>0.6529882082866596</v>
      </c>
      <c r="K58" s="1764"/>
      <c r="L58" s="1764"/>
      <c r="M58" s="1764"/>
      <c r="N58" s="1765" t="s">
        <v>695</v>
      </c>
      <c r="O58" s="1766"/>
      <c r="P58" s="1766"/>
      <c r="Q58" s="1766"/>
      <c r="R58" s="1766"/>
      <c r="S58" s="1766"/>
      <c r="T58" s="1766"/>
      <c r="U58" s="1767"/>
      <c r="V58" s="1765" t="s">
        <v>696</v>
      </c>
      <c r="W58" s="1766"/>
      <c r="X58" s="1766"/>
      <c r="Y58" s="1766"/>
      <c r="Z58" s="1766"/>
      <c r="AA58" s="1768"/>
      <c r="AB58" s="59"/>
    </row>
    <row r="59" spans="2:28" ht="48.75" customHeight="1">
      <c r="B59" s="56"/>
      <c r="C59" s="1730"/>
      <c r="D59" s="1731"/>
      <c r="E59" s="1731"/>
      <c r="F59" s="1731"/>
      <c r="G59" s="1731"/>
      <c r="H59" s="1697"/>
      <c r="I59" s="1697"/>
      <c r="J59" s="1697"/>
      <c r="K59" s="1697"/>
      <c r="L59" s="1697"/>
      <c r="M59" s="1697"/>
      <c r="N59" s="1759"/>
      <c r="O59" s="1760"/>
      <c r="P59" s="1760"/>
      <c r="Q59" s="1760"/>
      <c r="R59" s="1760"/>
      <c r="S59" s="1760"/>
      <c r="T59" s="1760"/>
      <c r="U59" s="1761"/>
      <c r="V59" s="1759"/>
      <c r="W59" s="1760"/>
      <c r="X59" s="1760"/>
      <c r="Y59" s="1760"/>
      <c r="Z59" s="1760"/>
      <c r="AA59" s="1762"/>
      <c r="AB59" s="59"/>
    </row>
    <row r="60" spans="2:28" ht="48.75" customHeight="1">
      <c r="B60" s="56"/>
      <c r="C60" s="1681"/>
      <c r="D60" s="1682"/>
      <c r="E60" s="1682"/>
      <c r="F60" s="1682"/>
      <c r="G60" s="1682"/>
      <c r="H60" s="1697"/>
      <c r="I60" s="1682"/>
      <c r="J60" s="1683"/>
      <c r="K60" s="1682"/>
      <c r="L60" s="1682"/>
      <c r="M60" s="1682"/>
      <c r="N60" s="1759"/>
      <c r="O60" s="1760"/>
      <c r="P60" s="1760"/>
      <c r="Q60" s="1760"/>
      <c r="R60" s="1760"/>
      <c r="S60" s="1760"/>
      <c r="T60" s="1760"/>
      <c r="U60" s="1761"/>
      <c r="V60" s="1759"/>
      <c r="W60" s="1760"/>
      <c r="X60" s="1760"/>
      <c r="Y60" s="1760"/>
      <c r="Z60" s="1760"/>
      <c r="AA60" s="1762"/>
      <c r="AB60" s="59"/>
    </row>
    <row r="61" spans="2:28" ht="34.5" customHeight="1">
      <c r="B61" s="56"/>
      <c r="C61" s="1681"/>
      <c r="D61" s="1682"/>
      <c r="E61" s="1682"/>
      <c r="F61" s="1682"/>
      <c r="G61" s="1682"/>
      <c r="H61" s="1697"/>
      <c r="I61" s="1682"/>
      <c r="J61" s="1697"/>
      <c r="K61" s="1697"/>
      <c r="L61" s="1697"/>
      <c r="M61" s="1697"/>
      <c r="N61" s="1759"/>
      <c r="O61" s="1760"/>
      <c r="P61" s="1760"/>
      <c r="Q61" s="1760"/>
      <c r="R61" s="1760"/>
      <c r="S61" s="1760"/>
      <c r="T61" s="1760"/>
      <c r="U61" s="1761"/>
      <c r="V61" s="1759"/>
      <c r="W61" s="1760"/>
      <c r="X61" s="1760"/>
      <c r="Y61" s="1760"/>
      <c r="Z61" s="1760"/>
      <c r="AA61" s="1762"/>
      <c r="AB61" s="59"/>
    </row>
    <row r="62" spans="2:28">
      <c r="B62" s="6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62"/>
    </row>
    <row r="63" spans="2:28">
      <c r="C63" s="63"/>
      <c r="D63" s="63"/>
      <c r="E63" s="63"/>
      <c r="F63" s="63"/>
      <c r="G63" s="63"/>
      <c r="H63" s="63"/>
      <c r="I63" s="63"/>
      <c r="J63" s="63"/>
      <c r="K63" s="63"/>
      <c r="L63" s="63"/>
      <c r="M63" s="63"/>
      <c r="N63" s="63"/>
      <c r="O63" s="63"/>
      <c r="P63" s="63"/>
      <c r="Q63" s="63"/>
      <c r="R63" s="63"/>
      <c r="S63" s="63"/>
      <c r="T63" s="63"/>
      <c r="U63" s="63"/>
      <c r="V63" s="63"/>
      <c r="W63" s="63"/>
      <c r="X63" s="63"/>
      <c r="Y63" s="63"/>
      <c r="Z63" s="63"/>
      <c r="AA63" s="63"/>
    </row>
    <row r="64" spans="2:28">
      <c r="C64" s="63"/>
      <c r="D64" s="63"/>
      <c r="E64" s="63"/>
      <c r="F64" s="63"/>
      <c r="G64" s="63"/>
      <c r="H64" s="63"/>
      <c r="I64" s="63"/>
      <c r="J64" s="63"/>
      <c r="K64" s="63"/>
      <c r="L64" s="63"/>
      <c r="M64" s="63"/>
      <c r="N64" s="63"/>
      <c r="O64" s="63"/>
      <c r="P64" s="63"/>
      <c r="Q64" s="63"/>
      <c r="R64" s="63"/>
      <c r="S64" s="63"/>
      <c r="T64" s="63"/>
      <c r="U64" s="63"/>
      <c r="V64" s="63"/>
      <c r="W64" s="63"/>
      <c r="X64" s="63"/>
      <c r="Y64" s="63"/>
      <c r="Z64" s="63"/>
      <c r="AA64" s="63"/>
    </row>
    <row r="101" ht="6" customHeight="1"/>
  </sheetData>
  <mergeCells count="97">
    <mergeCell ref="C61:G61"/>
    <mergeCell ref="H61:I61"/>
    <mergeCell ref="J61:M61"/>
    <mergeCell ref="N61:U61"/>
    <mergeCell ref="V61:AA61"/>
    <mergeCell ref="C60:G60"/>
    <mergeCell ref="H60:I60"/>
    <mergeCell ref="J60:M60"/>
    <mergeCell ref="N60:U60"/>
    <mergeCell ref="V60:AA60"/>
    <mergeCell ref="C58:G58"/>
    <mergeCell ref="H58:I58"/>
    <mergeCell ref="J58:M58"/>
    <mergeCell ref="N58:U58"/>
    <mergeCell ref="V58:AA58"/>
    <mergeCell ref="C59:G59"/>
    <mergeCell ref="H59:I59"/>
    <mergeCell ref="J59:M59"/>
    <mergeCell ref="N59:U59"/>
    <mergeCell ref="V59:AA59"/>
    <mergeCell ref="C43:AA44"/>
    <mergeCell ref="C45:AA52"/>
    <mergeCell ref="C55:G57"/>
    <mergeCell ref="H55:I57"/>
    <mergeCell ref="J55:M57"/>
    <mergeCell ref="N55:U57"/>
    <mergeCell ref="V55:AA57"/>
    <mergeCell ref="Z32:AA32"/>
    <mergeCell ref="C30:J32"/>
    <mergeCell ref="K30:R30"/>
    <mergeCell ref="C40:G40"/>
    <mergeCell ref="K40:AA40"/>
    <mergeCell ref="K32:N32"/>
    <mergeCell ref="O32:R32"/>
    <mergeCell ref="S32:T32"/>
    <mergeCell ref="U32:W32"/>
    <mergeCell ref="X32:Y32"/>
    <mergeCell ref="C38:G38"/>
    <mergeCell ref="K38:AA38"/>
    <mergeCell ref="C39:G39"/>
    <mergeCell ref="K39:AA39"/>
    <mergeCell ref="C37:G37"/>
    <mergeCell ref="K37:AA37"/>
    <mergeCell ref="S30:W30"/>
    <mergeCell ref="X30:AA30"/>
    <mergeCell ref="K31:N31"/>
    <mergeCell ref="O31:R31"/>
    <mergeCell ref="S31:T31"/>
    <mergeCell ref="U31:W31"/>
    <mergeCell ref="X31:Y31"/>
    <mergeCell ref="Z31:AA31"/>
    <mergeCell ref="C23:I23"/>
    <mergeCell ref="J23:P23"/>
    <mergeCell ref="Q23:AA23"/>
    <mergeCell ref="C24:I24"/>
    <mergeCell ref="J24:P24"/>
    <mergeCell ref="C34:AA34"/>
    <mergeCell ref="C35:G35"/>
    <mergeCell ref="K35:AA35"/>
    <mergeCell ref="C36:G36"/>
    <mergeCell ref="K36:AA36"/>
    <mergeCell ref="Q24:AA24"/>
    <mergeCell ref="C26:H26"/>
    <mergeCell ref="I26:AA26"/>
    <mergeCell ref="C28:H28"/>
    <mergeCell ref="I28:J28"/>
    <mergeCell ref="K28:N28"/>
    <mergeCell ref="O28:R28"/>
    <mergeCell ref="T28:V28"/>
    <mergeCell ref="X28:Z2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V11:AA11"/>
    <mergeCell ref="B2:G4"/>
    <mergeCell ref="H2:AB2"/>
    <mergeCell ref="H3:O3"/>
    <mergeCell ref="P3:AB3"/>
    <mergeCell ref="H4:AB4"/>
    <mergeCell ref="C10:H11"/>
    <mergeCell ref="I10:Q11"/>
    <mergeCell ref="R10:U10"/>
    <mergeCell ref="V10:AA10"/>
    <mergeCell ref="R11:U11"/>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B114"/>
  <sheetViews>
    <sheetView view="pageBreakPreview" topLeftCell="A34" zoomScale="110" zoomScaleNormal="100" zoomScaleSheetLayoutView="110" zoomScalePageLayoutView="70" workbookViewId="0">
      <selection activeCell="H40" sqref="H40"/>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697</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128</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129</v>
      </c>
      <c r="S11" s="687"/>
      <c r="T11" s="687"/>
      <c r="U11" s="688"/>
      <c r="V11" s="608">
        <v>2</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7.25" customHeight="1">
      <c r="B13" s="33"/>
      <c r="C13" s="655" t="s">
        <v>229</v>
      </c>
      <c r="D13" s="656"/>
      <c r="E13" s="656"/>
      <c r="F13" s="656"/>
      <c r="G13" s="656"/>
      <c r="H13" s="657"/>
      <c r="I13" s="1769" t="s">
        <v>698</v>
      </c>
      <c r="J13" s="1770"/>
      <c r="K13" s="1770"/>
      <c r="L13" s="1770"/>
      <c r="M13" s="1770"/>
      <c r="N13" s="1770"/>
      <c r="O13" s="1770"/>
      <c r="P13" s="1770"/>
      <c r="Q13" s="1770"/>
      <c r="R13" s="1770"/>
      <c r="S13" s="1771"/>
      <c r="T13" s="655" t="s">
        <v>231</v>
      </c>
      <c r="U13" s="656"/>
      <c r="V13" s="656"/>
      <c r="W13" s="656"/>
      <c r="X13" s="656"/>
      <c r="Y13" s="656"/>
      <c r="Z13" s="656"/>
      <c r="AA13" s="657"/>
      <c r="AB13" s="35"/>
    </row>
    <row r="14" spans="2:28" ht="40.5" customHeight="1" thickBot="1">
      <c r="B14" s="33"/>
      <c r="C14" s="658"/>
      <c r="D14" s="659"/>
      <c r="E14" s="659"/>
      <c r="F14" s="659"/>
      <c r="G14" s="659"/>
      <c r="H14" s="660"/>
      <c r="I14" s="1772"/>
      <c r="J14" s="1773"/>
      <c r="K14" s="1773"/>
      <c r="L14" s="1773"/>
      <c r="M14" s="1773"/>
      <c r="N14" s="1773"/>
      <c r="O14" s="1773"/>
      <c r="P14" s="1773"/>
      <c r="Q14" s="1773"/>
      <c r="R14" s="1773"/>
      <c r="S14" s="1774"/>
      <c r="T14" s="667" t="s">
        <v>274</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699</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62.25" customHeight="1" thickBot="1">
      <c r="B18" s="33"/>
      <c r="C18" s="621" t="s">
        <v>235</v>
      </c>
      <c r="D18" s="622"/>
      <c r="E18" s="622"/>
      <c r="F18" s="622"/>
      <c r="G18" s="622"/>
      <c r="H18" s="623"/>
      <c r="I18" s="1698" t="s">
        <v>700</v>
      </c>
      <c r="J18" s="1699"/>
      <c r="K18" s="1699"/>
      <c r="L18" s="1699"/>
      <c r="M18" s="1699"/>
      <c r="N18" s="1699"/>
      <c r="O18" s="1699"/>
      <c r="P18" s="1699"/>
      <c r="Q18" s="1699"/>
      <c r="R18" s="1699"/>
      <c r="S18" s="1699"/>
      <c r="T18" s="1699"/>
      <c r="U18" s="1699"/>
      <c r="V18" s="1699"/>
      <c r="W18" s="1699"/>
      <c r="X18" s="1699"/>
      <c r="Y18" s="1699"/>
      <c r="Z18" s="1699"/>
      <c r="AA18" s="1700"/>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658</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241</v>
      </c>
      <c r="N21" s="606"/>
      <c r="O21" s="606"/>
      <c r="P21" s="606"/>
      <c r="Q21" s="606"/>
      <c r="R21" s="606"/>
      <c r="S21" s="607"/>
      <c r="T21" s="608" t="s">
        <v>701</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46.5" customHeight="1" thickBot="1">
      <c r="B24" s="33"/>
      <c r="C24" s="1488" t="s">
        <v>702</v>
      </c>
      <c r="D24" s="1489"/>
      <c r="E24" s="1489"/>
      <c r="F24" s="1489"/>
      <c r="G24" s="1489"/>
      <c r="H24" s="1489"/>
      <c r="I24" s="1490"/>
      <c r="J24" s="595" t="s">
        <v>116</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130</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1.25" customHeight="1" thickBot="1">
      <c r="B28" s="33"/>
      <c r="C28" s="621" t="s">
        <v>250</v>
      </c>
      <c r="D28" s="622"/>
      <c r="E28" s="622"/>
      <c r="F28" s="622"/>
      <c r="G28" s="622"/>
      <c r="H28" s="623"/>
      <c r="I28" s="954">
        <v>0.3</v>
      </c>
      <c r="J28" s="955"/>
      <c r="K28" s="609" t="s">
        <v>251</v>
      </c>
      <c r="L28" s="610"/>
      <c r="M28" s="610"/>
      <c r="N28" s="611"/>
      <c r="O28" s="630" t="s">
        <v>252</v>
      </c>
      <c r="P28" s="628"/>
      <c r="Q28" s="628"/>
      <c r="R28" s="629"/>
      <c r="S28" s="107"/>
      <c r="T28" s="628" t="s">
        <v>253</v>
      </c>
      <c r="U28" s="628"/>
      <c r="V28" s="629"/>
      <c r="W28" s="38"/>
      <c r="X28" s="589" t="s">
        <v>255</v>
      </c>
      <c r="Y28" s="590"/>
      <c r="Z28" s="591"/>
      <c r="AA28" s="346" t="s">
        <v>254</v>
      </c>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0.41</v>
      </c>
      <c r="L32" s="602"/>
      <c r="M32" s="602"/>
      <c r="N32" s="602"/>
      <c r="O32" s="603">
        <v>0.5</v>
      </c>
      <c r="P32" s="602"/>
      <c r="Q32" s="602"/>
      <c r="R32" s="602"/>
      <c r="S32" s="603">
        <v>0.31</v>
      </c>
      <c r="T32" s="602"/>
      <c r="U32" s="603">
        <v>0.4</v>
      </c>
      <c r="V32" s="602"/>
      <c r="W32" s="602"/>
      <c r="X32" s="603">
        <v>0</v>
      </c>
      <c r="Y32" s="602"/>
      <c r="Z32" s="603">
        <v>0.3</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32.25" customHeight="1">
      <c r="B35" s="40"/>
      <c r="C35" s="849" t="s">
        <v>258</v>
      </c>
      <c r="D35" s="850"/>
      <c r="E35" s="850"/>
      <c r="F35" s="850"/>
      <c r="G35" s="851"/>
      <c r="H35" s="42" t="s">
        <v>703</v>
      </c>
      <c r="I35" s="42" t="s">
        <v>704</v>
      </c>
      <c r="J35" s="75" t="s">
        <v>261</v>
      </c>
      <c r="K35" s="1781" t="s">
        <v>262</v>
      </c>
      <c r="L35" s="1782"/>
      <c r="M35" s="1782"/>
      <c r="N35" s="1782"/>
      <c r="O35" s="1782"/>
      <c r="P35" s="1782"/>
      <c r="Q35" s="1782"/>
      <c r="R35" s="1782"/>
      <c r="S35" s="1782"/>
      <c r="T35" s="1782"/>
      <c r="U35" s="1782"/>
      <c r="V35" s="1782"/>
      <c r="W35" s="1782"/>
      <c r="X35" s="1782"/>
      <c r="Y35" s="1782"/>
      <c r="Z35" s="1782"/>
      <c r="AA35" s="1783"/>
      <c r="AB35" s="35"/>
    </row>
    <row r="36" spans="2:28" s="41" customFormat="1" ht="59.25" customHeight="1">
      <c r="B36" s="40"/>
      <c r="C36" s="1784" t="s">
        <v>611</v>
      </c>
      <c r="D36" s="2414"/>
      <c r="E36" s="2414"/>
      <c r="F36" s="2414"/>
      <c r="G36" s="2415"/>
      <c r="H36" s="9">
        <v>4</v>
      </c>
      <c r="I36" s="9">
        <v>27</v>
      </c>
      <c r="J36" s="129">
        <f>H36/I36</f>
        <v>0.14814814814814814</v>
      </c>
      <c r="K36" s="1775" t="s">
        <v>705</v>
      </c>
      <c r="L36" s="1776"/>
      <c r="M36" s="1776"/>
      <c r="N36" s="1776"/>
      <c r="O36" s="1776"/>
      <c r="P36" s="1776"/>
      <c r="Q36" s="1776"/>
      <c r="R36" s="1776"/>
      <c r="S36" s="1776"/>
      <c r="T36" s="1776"/>
      <c r="U36" s="1776"/>
      <c r="V36" s="1776"/>
      <c r="W36" s="1776"/>
      <c r="X36" s="1776"/>
      <c r="Y36" s="1776"/>
      <c r="Z36" s="1776"/>
      <c r="AA36" s="1777"/>
      <c r="AB36" s="35"/>
    </row>
    <row r="37" spans="2:28" s="41" customFormat="1" ht="30.75" customHeight="1">
      <c r="B37" s="40"/>
      <c r="C37" s="712"/>
      <c r="D37" s="2266"/>
      <c r="E37" s="2266"/>
      <c r="F37" s="2266"/>
      <c r="G37" s="2267"/>
      <c r="H37" s="149"/>
      <c r="I37" s="149"/>
      <c r="J37" s="80"/>
      <c r="K37" s="1775"/>
      <c r="L37" s="1776"/>
      <c r="M37" s="1776"/>
      <c r="N37" s="1776"/>
      <c r="O37" s="1776"/>
      <c r="P37" s="1776"/>
      <c r="Q37" s="1776"/>
      <c r="R37" s="1776"/>
      <c r="S37" s="1776"/>
      <c r="T37" s="1776"/>
      <c r="U37" s="1776"/>
      <c r="V37" s="1776"/>
      <c r="W37" s="1776"/>
      <c r="X37" s="1776"/>
      <c r="Y37" s="1776"/>
      <c r="Z37" s="1776"/>
      <c r="AA37" s="1777"/>
      <c r="AB37" s="35"/>
    </row>
    <row r="38" spans="2:28" s="41" customFormat="1" ht="30.75" customHeight="1">
      <c r="B38" s="40"/>
      <c r="C38" s="712"/>
      <c r="D38" s="2266"/>
      <c r="E38" s="2266"/>
      <c r="F38" s="2266"/>
      <c r="G38" s="2267"/>
      <c r="H38" s="149"/>
      <c r="I38" s="149"/>
      <c r="J38" s="80"/>
      <c r="K38" s="1775"/>
      <c r="L38" s="1776"/>
      <c r="M38" s="1776"/>
      <c r="N38" s="1776"/>
      <c r="O38" s="1776"/>
      <c r="P38" s="1776"/>
      <c r="Q38" s="1776"/>
      <c r="R38" s="1776"/>
      <c r="S38" s="1776"/>
      <c r="T38" s="1776"/>
      <c r="U38" s="1776"/>
      <c r="V38" s="1776"/>
      <c r="W38" s="1776"/>
      <c r="X38" s="1776"/>
      <c r="Y38" s="1776"/>
      <c r="Z38" s="1776"/>
      <c r="AA38" s="1777"/>
      <c r="AB38" s="35"/>
    </row>
    <row r="39" spans="2:28" s="41" customFormat="1" ht="30.75" customHeight="1">
      <c r="B39" s="40"/>
      <c r="C39" s="712"/>
      <c r="D39" s="2266"/>
      <c r="E39" s="2266"/>
      <c r="F39" s="2266"/>
      <c r="G39" s="2267"/>
      <c r="H39" s="149"/>
      <c r="I39" s="149"/>
      <c r="J39" s="80"/>
      <c r="K39" s="1775"/>
      <c r="L39" s="1776"/>
      <c r="M39" s="1776"/>
      <c r="N39" s="1776"/>
      <c r="O39" s="1776"/>
      <c r="P39" s="1776"/>
      <c r="Q39" s="1776"/>
      <c r="R39" s="1776"/>
      <c r="S39" s="1776"/>
      <c r="T39" s="1776"/>
      <c r="U39" s="1776"/>
      <c r="V39" s="1776"/>
      <c r="W39" s="1776"/>
      <c r="X39" s="1776"/>
      <c r="Y39" s="1776"/>
      <c r="Z39" s="1776"/>
      <c r="AA39" s="1777"/>
      <c r="AB39" s="35"/>
    </row>
    <row r="40" spans="2:28" s="41" customFormat="1">
      <c r="B40" s="40"/>
      <c r="C40" s="801"/>
      <c r="D40" s="2270"/>
      <c r="E40" s="2270"/>
      <c r="F40" s="2270"/>
      <c r="G40" s="2271"/>
      <c r="H40" s="149"/>
      <c r="I40" s="149"/>
      <c r="J40" s="80"/>
      <c r="K40" s="986"/>
      <c r="L40" s="962"/>
      <c r="M40" s="962"/>
      <c r="N40" s="962"/>
      <c r="O40" s="962"/>
      <c r="P40" s="962"/>
      <c r="Q40" s="962"/>
      <c r="R40" s="962"/>
      <c r="S40" s="962"/>
      <c r="T40" s="962"/>
      <c r="U40" s="962"/>
      <c r="V40" s="962"/>
      <c r="W40" s="962"/>
      <c r="X40" s="962"/>
      <c r="Y40" s="962"/>
      <c r="Z40" s="962"/>
      <c r="AA40" s="987"/>
      <c r="AB40" s="35"/>
    </row>
    <row r="41" spans="2:28" s="41" customFormat="1">
      <c r="B41" s="40"/>
      <c r="C41" s="801"/>
      <c r="D41" s="2270"/>
      <c r="E41" s="2270"/>
      <c r="F41" s="2270"/>
      <c r="G41" s="2271"/>
      <c r="H41" s="149"/>
      <c r="I41" s="149"/>
      <c r="J41" s="80"/>
      <c r="K41" s="986"/>
      <c r="L41" s="962"/>
      <c r="M41" s="962"/>
      <c r="N41" s="962"/>
      <c r="O41" s="962"/>
      <c r="P41" s="962"/>
      <c r="Q41" s="962"/>
      <c r="R41" s="962"/>
      <c r="S41" s="962"/>
      <c r="T41" s="962"/>
      <c r="U41" s="962"/>
      <c r="V41" s="962"/>
      <c r="W41" s="962"/>
      <c r="X41" s="962"/>
      <c r="Y41" s="962"/>
      <c r="Z41" s="962"/>
      <c r="AA41" s="987"/>
      <c r="AB41" s="35"/>
    </row>
    <row r="42" spans="2:28" s="41" customFormat="1">
      <c r="B42" s="40"/>
      <c r="C42" s="801"/>
      <c r="D42" s="2270"/>
      <c r="E42" s="2270"/>
      <c r="F42" s="2270"/>
      <c r="G42" s="2271"/>
      <c r="H42" s="149"/>
      <c r="I42" s="149"/>
      <c r="J42" s="80"/>
      <c r="K42" s="986"/>
      <c r="L42" s="962"/>
      <c r="M42" s="962"/>
      <c r="N42" s="962"/>
      <c r="O42" s="962"/>
      <c r="P42" s="962"/>
      <c r="Q42" s="962"/>
      <c r="R42" s="962"/>
      <c r="S42" s="962"/>
      <c r="T42" s="962"/>
      <c r="U42" s="962"/>
      <c r="V42" s="962"/>
      <c r="W42" s="962"/>
      <c r="X42" s="962"/>
      <c r="Y42" s="962"/>
      <c r="Z42" s="962"/>
      <c r="AA42" s="987"/>
      <c r="AB42" s="35"/>
    </row>
    <row r="43" spans="2:28" s="41" customFormat="1" ht="15" thickBot="1">
      <c r="B43" s="40"/>
      <c r="C43" s="801"/>
      <c r="D43" s="2270"/>
      <c r="E43" s="2270"/>
      <c r="F43" s="2270"/>
      <c r="G43" s="2271"/>
      <c r="H43" s="312"/>
      <c r="I43" s="312"/>
      <c r="J43" s="80"/>
      <c r="K43" s="1778"/>
      <c r="L43" s="1779"/>
      <c r="M43" s="1779"/>
      <c r="N43" s="1779"/>
      <c r="O43" s="1779"/>
      <c r="P43" s="1779"/>
      <c r="Q43" s="1779"/>
      <c r="R43" s="1779"/>
      <c r="S43" s="1779"/>
      <c r="T43" s="1779"/>
      <c r="U43" s="1779"/>
      <c r="V43" s="1779"/>
      <c r="W43" s="1779"/>
      <c r="X43" s="1779"/>
      <c r="Y43" s="1779"/>
      <c r="Z43" s="1779"/>
      <c r="AA43" s="1780"/>
      <c r="AB43" s="35"/>
    </row>
    <row r="44" spans="2:28" s="41" customFormat="1" ht="15.75" customHeight="1" thickBot="1">
      <c r="B44" s="40"/>
      <c r="C44" s="843" t="s">
        <v>265</v>
      </c>
      <c r="D44" s="844"/>
      <c r="E44" s="844"/>
      <c r="F44" s="844"/>
      <c r="G44" s="845"/>
      <c r="H44" s="152">
        <f>SUM(H36:H43)</f>
        <v>4</v>
      </c>
      <c r="I44" s="152">
        <f>SUM(I36:I43)</f>
        <v>27</v>
      </c>
      <c r="J44" s="187">
        <f>H44/I44</f>
        <v>0.14814814814814814</v>
      </c>
      <c r="K44" s="846"/>
      <c r="L44" s="847"/>
      <c r="M44" s="847"/>
      <c r="N44" s="847"/>
      <c r="O44" s="847"/>
      <c r="P44" s="847"/>
      <c r="Q44" s="847"/>
      <c r="R44" s="847"/>
      <c r="S44" s="847"/>
      <c r="T44" s="847"/>
      <c r="U44" s="847"/>
      <c r="V44" s="847"/>
      <c r="W44" s="847"/>
      <c r="X44" s="847"/>
      <c r="Y44" s="847"/>
      <c r="Z44" s="847"/>
      <c r="AA44" s="848"/>
      <c r="AB44" s="35"/>
    </row>
    <row r="45" spans="2:28" s="41" customFormat="1" ht="5.25" customHeight="1">
      <c r="B45" s="40"/>
      <c r="C45" s="34"/>
      <c r="D45" s="34"/>
      <c r="E45" s="34"/>
      <c r="F45" s="34"/>
      <c r="G45" s="34"/>
      <c r="H45" s="154"/>
      <c r="I45" s="154"/>
      <c r="J45" s="155"/>
      <c r="K45" s="34"/>
      <c r="L45" s="34"/>
      <c r="M45" s="34"/>
      <c r="N45" s="34"/>
      <c r="O45" s="34"/>
      <c r="P45" s="34"/>
      <c r="Q45" s="34"/>
      <c r="R45" s="34"/>
      <c r="S45" s="34"/>
      <c r="T45" s="34"/>
      <c r="U45" s="34"/>
      <c r="V45" s="34"/>
      <c r="W45" s="34"/>
      <c r="X45" s="34"/>
      <c r="Y45" s="34"/>
      <c r="Z45" s="34"/>
      <c r="AA45" s="34"/>
      <c r="AB45" s="35"/>
    </row>
    <row r="46" spans="2:28" s="41" customFormat="1" ht="15" thickBot="1">
      <c r="B46" s="40"/>
      <c r="C46" s="34"/>
      <c r="D46" s="34"/>
      <c r="E46" s="34"/>
      <c r="F46" s="34"/>
      <c r="G46" s="34"/>
      <c r="H46" s="154"/>
      <c r="I46" s="154"/>
      <c r="J46" s="155"/>
      <c r="K46" s="34"/>
      <c r="L46" s="34"/>
      <c r="M46" s="34"/>
      <c r="N46" s="34"/>
      <c r="O46" s="34"/>
      <c r="P46" s="34"/>
      <c r="Q46" s="34"/>
      <c r="R46" s="34"/>
      <c r="S46" s="34"/>
      <c r="T46" s="34"/>
      <c r="U46" s="34"/>
      <c r="V46" s="34"/>
      <c r="W46" s="34"/>
      <c r="X46" s="34"/>
      <c r="Y46" s="34"/>
      <c r="Z46" s="34"/>
      <c r="AA46" s="34"/>
      <c r="AB46" s="35"/>
    </row>
    <row r="47" spans="2:28" s="41" customFormat="1">
      <c r="B47" s="40"/>
      <c r="C47" s="697" t="s">
        <v>266</v>
      </c>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9"/>
      <c r="AB47" s="35"/>
    </row>
    <row r="48" spans="2:28" ht="15" thickBot="1">
      <c r="B48" s="33"/>
      <c r="C48" s="967"/>
      <c r="D48" s="968"/>
      <c r="E48" s="968"/>
      <c r="F48" s="968"/>
      <c r="G48" s="968"/>
      <c r="H48" s="968"/>
      <c r="I48" s="968"/>
      <c r="J48" s="968"/>
      <c r="K48" s="968"/>
      <c r="L48" s="968"/>
      <c r="M48" s="968"/>
      <c r="N48" s="968"/>
      <c r="O48" s="968"/>
      <c r="P48" s="968"/>
      <c r="Q48" s="968"/>
      <c r="R48" s="968"/>
      <c r="S48" s="968"/>
      <c r="T48" s="968"/>
      <c r="U48" s="968"/>
      <c r="V48" s="968"/>
      <c r="W48" s="968"/>
      <c r="X48" s="968"/>
      <c r="Y48" s="968"/>
      <c r="Z48" s="968"/>
      <c r="AA48" s="969"/>
      <c r="AB48" s="35"/>
    </row>
    <row r="49" spans="2:28">
      <c r="B49" s="33"/>
      <c r="C49" s="768" t="s">
        <v>350</v>
      </c>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c r="B59" s="33"/>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35"/>
    </row>
    <row r="60" spans="2:28">
      <c r="B60" s="33"/>
      <c r="C60" s="818"/>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20"/>
      <c r="AB60" s="35"/>
    </row>
    <row r="61" spans="2:28" ht="15" thickBot="1">
      <c r="B61" s="33"/>
      <c r="C61" s="821"/>
      <c r="D61" s="822"/>
      <c r="E61" s="822"/>
      <c r="F61" s="822"/>
      <c r="G61" s="822"/>
      <c r="H61" s="822"/>
      <c r="I61" s="822"/>
      <c r="J61" s="822"/>
      <c r="K61" s="822"/>
      <c r="L61" s="822"/>
      <c r="M61" s="822"/>
      <c r="N61" s="822"/>
      <c r="O61" s="822"/>
      <c r="P61" s="822"/>
      <c r="Q61" s="822"/>
      <c r="R61" s="822"/>
      <c r="S61" s="822"/>
      <c r="T61" s="822"/>
      <c r="U61" s="822"/>
      <c r="V61" s="822"/>
      <c r="W61" s="822"/>
      <c r="X61" s="822"/>
      <c r="Y61" s="822"/>
      <c r="Z61" s="822"/>
      <c r="AA61" s="823"/>
      <c r="AB61" s="35"/>
    </row>
    <row r="62" spans="2:28">
      <c r="B62" s="50"/>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52"/>
    </row>
    <row r="63" spans="2:28" ht="15" thickBot="1">
      <c r="B63" s="53"/>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55"/>
    </row>
    <row r="64" spans="2:28" ht="15.75">
      <c r="B64" s="56"/>
      <c r="C64" s="824" t="s">
        <v>258</v>
      </c>
      <c r="D64" s="825"/>
      <c r="E64" s="825"/>
      <c r="F64" s="825"/>
      <c r="G64" s="826"/>
      <c r="H64" s="824" t="s">
        <v>288</v>
      </c>
      <c r="I64" s="826"/>
      <c r="J64" s="824" t="s">
        <v>268</v>
      </c>
      <c r="K64" s="825"/>
      <c r="L64" s="825"/>
      <c r="M64" s="826"/>
      <c r="N64" s="824" t="s">
        <v>269</v>
      </c>
      <c r="O64" s="825"/>
      <c r="P64" s="825"/>
      <c r="Q64" s="825"/>
      <c r="R64" s="825"/>
      <c r="S64" s="825"/>
      <c r="T64" s="825"/>
      <c r="U64" s="826"/>
      <c r="V64" s="976" t="s">
        <v>270</v>
      </c>
      <c r="W64" s="976"/>
      <c r="X64" s="976"/>
      <c r="Y64" s="976"/>
      <c r="Z64" s="976"/>
      <c r="AA64" s="977"/>
      <c r="AB64" s="57"/>
    </row>
    <row r="65" spans="2:28" ht="15.75">
      <c r="B65" s="58"/>
      <c r="C65" s="827"/>
      <c r="D65" s="828"/>
      <c r="E65" s="828"/>
      <c r="F65" s="828"/>
      <c r="G65" s="829"/>
      <c r="H65" s="827"/>
      <c r="I65" s="829"/>
      <c r="J65" s="827"/>
      <c r="K65" s="828"/>
      <c r="L65" s="828"/>
      <c r="M65" s="829"/>
      <c r="N65" s="827"/>
      <c r="O65" s="828"/>
      <c r="P65" s="828"/>
      <c r="Q65" s="828"/>
      <c r="R65" s="828"/>
      <c r="S65" s="828"/>
      <c r="T65" s="828"/>
      <c r="U65" s="829"/>
      <c r="V65" s="978"/>
      <c r="W65" s="978"/>
      <c r="X65" s="978"/>
      <c r="Y65" s="978"/>
      <c r="Z65" s="978"/>
      <c r="AA65" s="979"/>
      <c r="AB65" s="57"/>
    </row>
    <row r="66" spans="2:28" ht="16.5" thickBot="1">
      <c r="B66" s="58"/>
      <c r="C66" s="827"/>
      <c r="D66" s="828"/>
      <c r="E66" s="828"/>
      <c r="F66" s="828"/>
      <c r="G66" s="829"/>
      <c r="H66" s="827"/>
      <c r="I66" s="829"/>
      <c r="J66" s="827"/>
      <c r="K66" s="828"/>
      <c r="L66" s="828"/>
      <c r="M66" s="829"/>
      <c r="N66" s="830"/>
      <c r="O66" s="831"/>
      <c r="P66" s="831"/>
      <c r="Q66" s="831"/>
      <c r="R66" s="831"/>
      <c r="S66" s="831"/>
      <c r="T66" s="831"/>
      <c r="U66" s="832"/>
      <c r="V66" s="1085"/>
      <c r="W66" s="1085"/>
      <c r="X66" s="1085"/>
      <c r="Y66" s="1085"/>
      <c r="Z66" s="1085"/>
      <c r="AA66" s="1086"/>
      <c r="AB66" s="57"/>
    </row>
    <row r="67" spans="2:28" ht="37.5" customHeight="1">
      <c r="B67" s="56"/>
      <c r="C67" s="1785" t="s">
        <v>611</v>
      </c>
      <c r="D67" s="1786"/>
      <c r="E67" s="1786"/>
      <c r="F67" s="1786"/>
      <c r="G67" s="1786"/>
      <c r="H67" s="1787">
        <v>0.22</v>
      </c>
      <c r="I67" s="704"/>
      <c r="J67" s="1787">
        <f>J36</f>
        <v>0.14814814814814814</v>
      </c>
      <c r="K67" s="704"/>
      <c r="L67" s="704"/>
      <c r="M67" s="704"/>
      <c r="N67" s="1788" t="s">
        <v>706</v>
      </c>
      <c r="O67" s="1789"/>
      <c r="P67" s="1789"/>
      <c r="Q67" s="1789"/>
      <c r="R67" s="1789"/>
      <c r="S67" s="1789"/>
      <c r="T67" s="1789"/>
      <c r="U67" s="1790"/>
      <c r="V67" s="1788" t="s">
        <v>707</v>
      </c>
      <c r="W67" s="1789"/>
      <c r="X67" s="1789"/>
      <c r="Y67" s="1789"/>
      <c r="Z67" s="1789"/>
      <c r="AA67" s="1791"/>
      <c r="AB67" s="59"/>
    </row>
    <row r="68" spans="2:28" ht="28.5" customHeight="1">
      <c r="B68" s="56"/>
      <c r="C68" s="1792"/>
      <c r="D68" s="1793"/>
      <c r="E68" s="1793"/>
      <c r="F68" s="1793"/>
      <c r="G68" s="1793"/>
      <c r="H68" s="975"/>
      <c r="I68" s="975"/>
      <c r="J68" s="1683"/>
      <c r="K68" s="1682"/>
      <c r="L68" s="1682"/>
      <c r="M68" s="1682"/>
      <c r="N68" s="1794"/>
      <c r="O68" s="1795"/>
      <c r="P68" s="1795"/>
      <c r="Q68" s="1795"/>
      <c r="R68" s="1795"/>
      <c r="S68" s="1795"/>
      <c r="T68" s="1795"/>
      <c r="U68" s="1796"/>
      <c r="V68" s="1797"/>
      <c r="W68" s="1798"/>
      <c r="X68" s="1798"/>
      <c r="Y68" s="1798"/>
      <c r="Z68" s="1798"/>
      <c r="AA68" s="1799"/>
      <c r="AB68" s="59"/>
    </row>
    <row r="69" spans="2:28" ht="26.25" customHeight="1">
      <c r="B69" s="56"/>
      <c r="C69" s="1800"/>
      <c r="D69" s="1801"/>
      <c r="E69" s="1801"/>
      <c r="F69" s="1801"/>
      <c r="G69" s="1801"/>
      <c r="H69" s="975"/>
      <c r="I69" s="975"/>
      <c r="J69" s="1802"/>
      <c r="K69" s="975"/>
      <c r="L69" s="975"/>
      <c r="M69" s="975"/>
      <c r="N69" s="1794"/>
      <c r="O69" s="1795"/>
      <c r="P69" s="1795"/>
      <c r="Q69" s="1795"/>
      <c r="R69" s="1795"/>
      <c r="S69" s="1795"/>
      <c r="T69" s="1795"/>
      <c r="U69" s="1796"/>
      <c r="V69" s="1797"/>
      <c r="W69" s="1798"/>
      <c r="X69" s="1798"/>
      <c r="Y69" s="1798"/>
      <c r="Z69" s="1798"/>
      <c r="AA69" s="1799"/>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c r="B72" s="56"/>
      <c r="C72" s="645"/>
      <c r="D72" s="646"/>
      <c r="E72" s="646"/>
      <c r="F72" s="646"/>
      <c r="G72" s="646"/>
      <c r="H72" s="646"/>
      <c r="I72" s="646"/>
      <c r="J72" s="646"/>
      <c r="K72" s="646"/>
      <c r="L72" s="646"/>
      <c r="M72" s="646"/>
      <c r="N72" s="910"/>
      <c r="O72" s="911"/>
      <c r="P72" s="911"/>
      <c r="Q72" s="911"/>
      <c r="R72" s="911"/>
      <c r="S72" s="911"/>
      <c r="T72" s="911"/>
      <c r="U72" s="912"/>
      <c r="V72" s="910"/>
      <c r="W72" s="911"/>
      <c r="X72" s="911"/>
      <c r="Y72" s="911"/>
      <c r="Z72" s="911"/>
      <c r="AA72" s="913"/>
      <c r="AB72" s="59"/>
    </row>
    <row r="73" spans="2:28">
      <c r="B73" s="56"/>
      <c r="C73" s="645"/>
      <c r="D73" s="646"/>
      <c r="E73" s="646"/>
      <c r="F73" s="646"/>
      <c r="G73" s="646"/>
      <c r="H73" s="646"/>
      <c r="I73" s="646"/>
      <c r="J73" s="646"/>
      <c r="K73" s="646"/>
      <c r="L73" s="646"/>
      <c r="M73" s="646"/>
      <c r="N73" s="910"/>
      <c r="O73" s="911"/>
      <c r="P73" s="911"/>
      <c r="Q73" s="911"/>
      <c r="R73" s="911"/>
      <c r="S73" s="911"/>
      <c r="T73" s="911"/>
      <c r="U73" s="912"/>
      <c r="V73" s="910"/>
      <c r="W73" s="911"/>
      <c r="X73" s="911"/>
      <c r="Y73" s="911"/>
      <c r="Z73" s="911"/>
      <c r="AA73" s="913"/>
      <c r="AB73" s="59"/>
    </row>
    <row r="74" spans="2:28" ht="15.75" customHeight="1" thickBot="1">
      <c r="B74" s="56"/>
      <c r="C74" s="647"/>
      <c r="D74" s="648"/>
      <c r="E74" s="648"/>
      <c r="F74" s="648"/>
      <c r="G74" s="648"/>
      <c r="H74" s="648"/>
      <c r="I74" s="648"/>
      <c r="J74" s="648"/>
      <c r="K74" s="648"/>
      <c r="L74" s="648"/>
      <c r="M74" s="648"/>
      <c r="N74" s="914"/>
      <c r="O74" s="915"/>
      <c r="P74" s="915"/>
      <c r="Q74" s="915"/>
      <c r="R74" s="915"/>
      <c r="S74" s="915"/>
      <c r="T74" s="915"/>
      <c r="U74" s="916"/>
      <c r="V74" s="914"/>
      <c r="W74" s="915"/>
      <c r="X74" s="915"/>
      <c r="Y74" s="915"/>
      <c r="Z74" s="915"/>
      <c r="AA74" s="917"/>
      <c r="AB74" s="59"/>
    </row>
    <row r="75" spans="2:28">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25">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K41:AA41"/>
    <mergeCell ref="C43:G43"/>
    <mergeCell ref="K43:AA43"/>
    <mergeCell ref="C34:AA34"/>
    <mergeCell ref="C35:G35"/>
    <mergeCell ref="K35:AA35"/>
    <mergeCell ref="C36:G36"/>
    <mergeCell ref="K36:AA36"/>
    <mergeCell ref="C37:G37"/>
    <mergeCell ref="K37:AA37"/>
    <mergeCell ref="C38:G38"/>
    <mergeCell ref="X31:Y31"/>
    <mergeCell ref="Z31:AA31"/>
    <mergeCell ref="K32:N32"/>
    <mergeCell ref="O32:R32"/>
    <mergeCell ref="S32:T32"/>
    <mergeCell ref="U32:W32"/>
    <mergeCell ref="X32:Y32"/>
    <mergeCell ref="Z32:AA32"/>
    <mergeCell ref="C42:G42"/>
    <mergeCell ref="K42:AA42"/>
    <mergeCell ref="C30:J32"/>
    <mergeCell ref="K30:R30"/>
    <mergeCell ref="S30:W30"/>
    <mergeCell ref="X30:AA30"/>
    <mergeCell ref="K31:N31"/>
    <mergeCell ref="O31:R31"/>
    <mergeCell ref="S31:T31"/>
    <mergeCell ref="U31:W31"/>
    <mergeCell ref="K38:AA38"/>
    <mergeCell ref="C39:G39"/>
    <mergeCell ref="K39:AA39"/>
    <mergeCell ref="C40:G40"/>
    <mergeCell ref="K40:AA40"/>
    <mergeCell ref="C41:G4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5"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B103"/>
  <sheetViews>
    <sheetView view="pageBreakPreview" topLeftCell="A4" zoomScale="110" zoomScaleNormal="100" zoomScaleSheetLayoutView="110" zoomScalePageLayoutView="70" workbookViewId="0">
      <selection activeCell="C20" sqref="C20:H21"/>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7" style="20" customWidth="1"/>
    <col min="9" max="9" width="17.7109375" style="20" bestFit="1"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116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c r="B10" s="28"/>
      <c r="C10" s="655" t="s">
        <v>226</v>
      </c>
      <c r="D10" s="656"/>
      <c r="E10" s="656"/>
      <c r="F10" s="656"/>
      <c r="G10" s="656"/>
      <c r="H10" s="657"/>
      <c r="I10" s="681" t="s">
        <v>708</v>
      </c>
      <c r="J10" s="682"/>
      <c r="K10" s="682"/>
      <c r="L10" s="682"/>
      <c r="M10" s="682"/>
      <c r="N10" s="682"/>
      <c r="O10" s="682"/>
      <c r="P10" s="682"/>
      <c r="Q10" s="683"/>
      <c r="R10" s="1745" t="s">
        <v>227</v>
      </c>
      <c r="S10" s="1746"/>
      <c r="T10" s="1746"/>
      <c r="U10" s="1747"/>
      <c r="V10" s="592" t="s">
        <v>228</v>
      </c>
      <c r="W10" s="593"/>
      <c r="X10" s="593"/>
      <c r="Y10" s="593"/>
      <c r="Z10" s="593"/>
      <c r="AA10" s="594"/>
      <c r="AB10" s="29"/>
    </row>
    <row r="11" spans="2:28" ht="20.25" customHeight="1" thickBot="1">
      <c r="B11" s="28"/>
      <c r="C11" s="658"/>
      <c r="D11" s="659"/>
      <c r="E11" s="659"/>
      <c r="F11" s="659"/>
      <c r="G11" s="659"/>
      <c r="H11" s="660"/>
      <c r="I11" s="684"/>
      <c r="J11" s="685"/>
      <c r="K11" s="685"/>
      <c r="L11" s="685"/>
      <c r="M11" s="685"/>
      <c r="N11" s="685"/>
      <c r="O11" s="685"/>
      <c r="P11" s="685"/>
      <c r="Q11" s="686"/>
      <c r="R11" s="1748" t="s">
        <v>132</v>
      </c>
      <c r="S11" s="1749"/>
      <c r="T11" s="1749"/>
      <c r="U11" s="1750"/>
      <c r="V11" s="608" t="s">
        <v>709</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668</v>
      </c>
      <c r="J13" s="662"/>
      <c r="K13" s="662"/>
      <c r="L13" s="662"/>
      <c r="M13" s="662"/>
      <c r="N13" s="662"/>
      <c r="O13" s="662"/>
      <c r="P13" s="662"/>
      <c r="Q13" s="662"/>
      <c r="R13" s="662"/>
      <c r="S13" s="663"/>
      <c r="T13" s="655" t="s">
        <v>231</v>
      </c>
      <c r="U13" s="656"/>
      <c r="V13" s="656"/>
      <c r="W13" s="656"/>
      <c r="X13" s="656"/>
      <c r="Y13" s="656"/>
      <c r="Z13" s="656"/>
      <c r="AA13" s="657"/>
      <c r="AB13" s="35"/>
    </row>
    <row r="14" spans="2:28" ht="24.75"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5.450000000000003" customHeight="1" thickBot="1">
      <c r="B16" s="33"/>
      <c r="C16" s="621" t="s">
        <v>233</v>
      </c>
      <c r="D16" s="622"/>
      <c r="E16" s="622"/>
      <c r="F16" s="622"/>
      <c r="G16" s="622"/>
      <c r="H16" s="623"/>
      <c r="I16" s="624" t="s">
        <v>710</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2" customHeight="1" thickBot="1">
      <c r="B18" s="33"/>
      <c r="C18" s="621" t="s">
        <v>276</v>
      </c>
      <c r="D18" s="622"/>
      <c r="E18" s="622"/>
      <c r="F18" s="622"/>
      <c r="G18" s="622"/>
      <c r="H18" s="623"/>
      <c r="I18" s="1698" t="s">
        <v>711</v>
      </c>
      <c r="J18" s="1699"/>
      <c r="K18" s="1699"/>
      <c r="L18" s="1699"/>
      <c r="M18" s="1699"/>
      <c r="N18" s="1699"/>
      <c r="O18" s="1699"/>
      <c r="P18" s="1699"/>
      <c r="Q18" s="1699"/>
      <c r="R18" s="1699"/>
      <c r="S18" s="1699"/>
      <c r="T18" s="1699"/>
      <c r="U18" s="1699"/>
      <c r="V18" s="1699"/>
      <c r="W18" s="1699"/>
      <c r="X18" s="1699"/>
      <c r="Y18" s="1699"/>
      <c r="Z18" s="1699"/>
      <c r="AA18" s="1700"/>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506</v>
      </c>
      <c r="J20" s="638"/>
      <c r="K20" s="638"/>
      <c r="L20" s="639"/>
      <c r="M20" s="592" t="s">
        <v>239</v>
      </c>
      <c r="N20" s="593"/>
      <c r="O20" s="593"/>
      <c r="P20" s="593"/>
      <c r="Q20" s="593"/>
      <c r="R20" s="593"/>
      <c r="S20" s="594"/>
      <c r="T20" s="592" t="s">
        <v>240</v>
      </c>
      <c r="U20" s="593"/>
      <c r="V20" s="593"/>
      <c r="W20" s="593"/>
      <c r="X20" s="593"/>
      <c r="Y20" s="593"/>
      <c r="Z20" s="593"/>
      <c r="AA20" s="594"/>
      <c r="AB20" s="35"/>
    </row>
    <row r="21" spans="2:28" ht="19.899999999999999" customHeight="1" thickBot="1">
      <c r="B21" s="33"/>
      <c r="C21" s="634"/>
      <c r="D21" s="635"/>
      <c r="E21" s="635"/>
      <c r="F21" s="635"/>
      <c r="G21" s="635"/>
      <c r="H21" s="636"/>
      <c r="I21" s="640"/>
      <c r="J21" s="641"/>
      <c r="K21" s="641"/>
      <c r="L21" s="642"/>
      <c r="M21" s="605" t="s">
        <v>241</v>
      </c>
      <c r="N21" s="606"/>
      <c r="O21" s="606"/>
      <c r="P21" s="606"/>
      <c r="Q21" s="606"/>
      <c r="R21" s="606"/>
      <c r="S21" s="607"/>
      <c r="T21" s="608" t="s">
        <v>302</v>
      </c>
      <c r="U21" s="606"/>
      <c r="V21" s="606"/>
      <c r="W21" s="606"/>
      <c r="X21" s="606"/>
      <c r="Y21" s="606"/>
      <c r="Z21" s="606"/>
      <c r="AA21" s="607"/>
      <c r="AB21" s="35"/>
    </row>
    <row r="22" spans="2:28" ht="12"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3.4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6.25" customHeight="1" thickBot="1">
      <c r="B24" s="33"/>
      <c r="C24" s="595" t="s">
        <v>671</v>
      </c>
      <c r="D24" s="596"/>
      <c r="E24" s="596"/>
      <c r="F24" s="596"/>
      <c r="G24" s="596"/>
      <c r="H24" s="596"/>
      <c r="I24" s="597"/>
      <c r="J24" s="595" t="s">
        <v>116</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19.899999999999999" customHeight="1" thickBot="1">
      <c r="B26" s="33"/>
      <c r="C26" s="621" t="s">
        <v>249</v>
      </c>
      <c r="D26" s="622"/>
      <c r="E26" s="622"/>
      <c r="F26" s="622"/>
      <c r="G26" s="622"/>
      <c r="H26" s="623"/>
      <c r="I26" s="624" t="s">
        <v>133</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0.15" customHeight="1" thickBot="1">
      <c r="B28" s="33"/>
      <c r="C28" s="621" t="s">
        <v>250</v>
      </c>
      <c r="D28" s="622"/>
      <c r="E28" s="622"/>
      <c r="F28" s="622"/>
      <c r="G28" s="622"/>
      <c r="H28" s="623"/>
      <c r="I28" s="627">
        <v>0.8</v>
      </c>
      <c r="J28" s="624"/>
      <c r="K28" s="609" t="s">
        <v>251</v>
      </c>
      <c r="L28" s="610"/>
      <c r="M28" s="610"/>
      <c r="N28" s="611"/>
      <c r="O28" s="630" t="s">
        <v>252</v>
      </c>
      <c r="P28" s="628"/>
      <c r="Q28" s="628"/>
      <c r="R28" s="629"/>
      <c r="S28" s="37"/>
      <c r="T28" s="628" t="s">
        <v>253</v>
      </c>
      <c r="U28" s="628"/>
      <c r="V28" s="629"/>
      <c r="W28" s="341" t="s">
        <v>282</v>
      </c>
      <c r="X28" s="589" t="s">
        <v>255</v>
      </c>
      <c r="Y28" s="590"/>
      <c r="Z28" s="591"/>
      <c r="AA28" s="39"/>
      <c r="AB28" s="35"/>
    </row>
    <row r="29" spans="2:28" ht="12.6"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3.15" customHeight="1" thickBot="1">
      <c r="B32" s="33"/>
      <c r="C32" s="586"/>
      <c r="D32" s="587"/>
      <c r="E32" s="587"/>
      <c r="F32" s="587"/>
      <c r="G32" s="587"/>
      <c r="H32" s="587"/>
      <c r="I32" s="587"/>
      <c r="J32" s="588"/>
      <c r="K32" s="601">
        <v>0</v>
      </c>
      <c r="L32" s="602"/>
      <c r="M32" s="602"/>
      <c r="N32" s="602"/>
      <c r="O32" s="603">
        <v>0.59</v>
      </c>
      <c r="P32" s="602"/>
      <c r="Q32" s="602"/>
      <c r="R32" s="602"/>
      <c r="S32" s="603">
        <v>0.6</v>
      </c>
      <c r="T32" s="602"/>
      <c r="U32" s="603">
        <v>0.79</v>
      </c>
      <c r="V32" s="602"/>
      <c r="W32" s="602"/>
      <c r="X32" s="603">
        <v>0.8</v>
      </c>
      <c r="Y32" s="602"/>
      <c r="Z32" s="603">
        <v>1</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115" customFormat="1" ht="12.75" thickBot="1">
      <c r="B34" s="114"/>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138"/>
    </row>
    <row r="35" spans="2:28" s="115" customFormat="1" ht="32.25" customHeight="1">
      <c r="B35" s="114"/>
      <c r="C35" s="615" t="s">
        <v>258</v>
      </c>
      <c r="D35" s="616"/>
      <c r="E35" s="616"/>
      <c r="F35" s="616"/>
      <c r="G35" s="617"/>
      <c r="H35" s="42" t="s">
        <v>673</v>
      </c>
      <c r="I35" s="42" t="s">
        <v>674</v>
      </c>
      <c r="J35" s="42" t="s">
        <v>261</v>
      </c>
      <c r="K35" s="1678" t="s">
        <v>262</v>
      </c>
      <c r="L35" s="1679"/>
      <c r="M35" s="1679"/>
      <c r="N35" s="1679"/>
      <c r="O35" s="1679"/>
      <c r="P35" s="1679"/>
      <c r="Q35" s="1679"/>
      <c r="R35" s="1679"/>
      <c r="S35" s="1679"/>
      <c r="T35" s="1679"/>
      <c r="U35" s="1679"/>
      <c r="V35" s="1679"/>
      <c r="W35" s="1679"/>
      <c r="X35" s="1679"/>
      <c r="Y35" s="1679"/>
      <c r="Z35" s="1679"/>
      <c r="AA35" s="1680"/>
      <c r="AB35" s="138"/>
    </row>
    <row r="36" spans="2:28" s="115" customFormat="1" ht="72.75" customHeight="1">
      <c r="B36" s="114"/>
      <c r="C36" s="726" t="s">
        <v>712</v>
      </c>
      <c r="D36" s="2268"/>
      <c r="E36" s="2268"/>
      <c r="F36" s="2268"/>
      <c r="G36" s="2269"/>
      <c r="H36" s="12">
        <v>30537898212</v>
      </c>
      <c r="I36" s="12">
        <v>42735610382</v>
      </c>
      <c r="J36" s="43">
        <f>H36/I36</f>
        <v>0.71457732647390459</v>
      </c>
      <c r="K36" s="1569" t="s">
        <v>713</v>
      </c>
      <c r="L36" s="1570"/>
      <c r="M36" s="1570"/>
      <c r="N36" s="1570"/>
      <c r="O36" s="1570"/>
      <c r="P36" s="1570"/>
      <c r="Q36" s="1570"/>
      <c r="R36" s="1570"/>
      <c r="S36" s="1570"/>
      <c r="T36" s="1570"/>
      <c r="U36" s="1570"/>
      <c r="V36" s="1570"/>
      <c r="W36" s="1570"/>
      <c r="X36" s="1570"/>
      <c r="Y36" s="1570"/>
      <c r="Z36" s="1570"/>
      <c r="AA36" s="1571"/>
      <c r="AB36" s="138"/>
    </row>
    <row r="37" spans="2:28" s="115" customFormat="1" ht="24" customHeight="1">
      <c r="B37" s="114"/>
      <c r="C37" s="726"/>
      <c r="D37" s="2268"/>
      <c r="E37" s="2268"/>
      <c r="F37" s="2268"/>
      <c r="G37" s="2269"/>
      <c r="H37" s="44"/>
      <c r="I37" s="44"/>
      <c r="J37" s="43"/>
      <c r="K37" s="1701"/>
      <c r="L37" s="1702"/>
      <c r="M37" s="1702"/>
      <c r="N37" s="1702"/>
      <c r="O37" s="1702"/>
      <c r="P37" s="1702"/>
      <c r="Q37" s="1702"/>
      <c r="R37" s="1702"/>
      <c r="S37" s="1702"/>
      <c r="T37" s="1702"/>
      <c r="U37" s="1702"/>
      <c r="V37" s="1702"/>
      <c r="W37" s="1702"/>
      <c r="X37" s="1702"/>
      <c r="Y37" s="1702"/>
      <c r="Z37" s="1702"/>
      <c r="AA37" s="1703"/>
      <c r="AB37" s="138"/>
    </row>
    <row r="38" spans="2:28" s="115" customFormat="1" ht="24.75" customHeight="1">
      <c r="B38" s="114"/>
      <c r="C38" s="726"/>
      <c r="D38" s="2268"/>
      <c r="E38" s="2268"/>
      <c r="F38" s="2268"/>
      <c r="G38" s="2269"/>
      <c r="H38" s="44"/>
      <c r="I38" s="44"/>
      <c r="J38" s="43"/>
      <c r="K38" s="1701"/>
      <c r="L38" s="1702"/>
      <c r="M38" s="1702"/>
      <c r="N38" s="1702"/>
      <c r="O38" s="1702"/>
      <c r="P38" s="1702"/>
      <c r="Q38" s="1702"/>
      <c r="R38" s="1702"/>
      <c r="S38" s="1702"/>
      <c r="T38" s="1702"/>
      <c r="U38" s="1702"/>
      <c r="V38" s="1702"/>
      <c r="W38" s="1702"/>
      <c r="X38" s="1702"/>
      <c r="Y38" s="1702"/>
      <c r="Z38" s="1702"/>
      <c r="AA38" s="1703"/>
      <c r="AB38" s="138"/>
    </row>
    <row r="39" spans="2:28" s="115" customFormat="1" ht="24.75" customHeight="1">
      <c r="B39" s="114"/>
      <c r="C39" s="726"/>
      <c r="D39" s="2268"/>
      <c r="E39" s="2268"/>
      <c r="F39" s="2268"/>
      <c r="G39" s="2269"/>
      <c r="H39" s="44"/>
      <c r="I39" s="44"/>
      <c r="J39" s="43"/>
      <c r="K39" s="1701"/>
      <c r="L39" s="1702"/>
      <c r="M39" s="1702"/>
      <c r="N39" s="1702"/>
      <c r="O39" s="1702"/>
      <c r="P39" s="1702"/>
      <c r="Q39" s="1702"/>
      <c r="R39" s="1702"/>
      <c r="S39" s="1702"/>
      <c r="T39" s="1702"/>
      <c r="U39" s="1702"/>
      <c r="V39" s="1702"/>
      <c r="W39" s="1702"/>
      <c r="X39" s="1702"/>
      <c r="Y39" s="1702"/>
      <c r="Z39" s="1702"/>
      <c r="AA39" s="1703"/>
      <c r="AB39" s="138"/>
    </row>
    <row r="40" spans="2:28" s="115" customFormat="1" ht="24.75" customHeight="1">
      <c r="B40" s="114"/>
      <c r="C40" s="726"/>
      <c r="D40" s="2268"/>
      <c r="E40" s="2268"/>
      <c r="F40" s="2268"/>
      <c r="G40" s="2269"/>
      <c r="H40" s="44"/>
      <c r="I40" s="44"/>
      <c r="J40" s="105"/>
      <c r="K40" s="1701"/>
      <c r="L40" s="1702"/>
      <c r="M40" s="1702"/>
      <c r="N40" s="1702"/>
      <c r="O40" s="1702"/>
      <c r="P40" s="1702"/>
      <c r="Q40" s="1702"/>
      <c r="R40" s="1702"/>
      <c r="S40" s="1702"/>
      <c r="T40" s="1702"/>
      <c r="U40" s="1702"/>
      <c r="V40" s="1702"/>
      <c r="W40" s="1702"/>
      <c r="X40" s="1702"/>
      <c r="Y40" s="1702"/>
      <c r="Z40" s="1702"/>
      <c r="AA40" s="1703"/>
      <c r="AB40" s="138"/>
    </row>
    <row r="41" spans="2:28" s="115" customFormat="1" ht="24.75" customHeight="1" thickBot="1">
      <c r="B41" s="114"/>
      <c r="C41" s="726"/>
      <c r="D41" s="2268"/>
      <c r="E41" s="2268"/>
      <c r="F41" s="2268"/>
      <c r="G41" s="2269"/>
      <c r="H41" s="44"/>
      <c r="I41" s="44"/>
      <c r="J41" s="105"/>
      <c r="K41" s="1701"/>
      <c r="L41" s="1702"/>
      <c r="M41" s="1702"/>
      <c r="N41" s="1702"/>
      <c r="O41" s="1702"/>
      <c r="P41" s="1702"/>
      <c r="Q41" s="1702"/>
      <c r="R41" s="1702"/>
      <c r="S41" s="1702"/>
      <c r="T41" s="1702"/>
      <c r="U41" s="1702"/>
      <c r="V41" s="1702"/>
      <c r="W41" s="1702"/>
      <c r="X41" s="1702"/>
      <c r="Y41" s="1702"/>
      <c r="Z41" s="1702"/>
      <c r="AA41" s="1703"/>
      <c r="AB41" s="138"/>
    </row>
    <row r="42" spans="2:28" s="115" customFormat="1" ht="15.75" customHeight="1" thickBot="1">
      <c r="B42" s="114"/>
      <c r="C42" s="733" t="s">
        <v>265</v>
      </c>
      <c r="D42" s="734"/>
      <c r="E42" s="734"/>
      <c r="F42" s="734"/>
      <c r="G42" s="735"/>
      <c r="H42" s="116">
        <f>SUM(H36:H41)</f>
        <v>30537898212</v>
      </c>
      <c r="I42" s="116">
        <f>SUM(I36:I41)</f>
        <v>42735610382</v>
      </c>
      <c r="J42" s="46">
        <f>H42/I42</f>
        <v>0.71457732647390459</v>
      </c>
      <c r="K42" s="736"/>
      <c r="L42" s="737"/>
      <c r="M42" s="737"/>
      <c r="N42" s="737"/>
      <c r="O42" s="737"/>
      <c r="P42" s="737"/>
      <c r="Q42" s="737"/>
      <c r="R42" s="737"/>
      <c r="S42" s="737"/>
      <c r="T42" s="737"/>
      <c r="U42" s="737"/>
      <c r="V42" s="737"/>
      <c r="W42" s="737"/>
      <c r="X42" s="737"/>
      <c r="Y42" s="737"/>
      <c r="Z42" s="737"/>
      <c r="AA42" s="738"/>
      <c r="AB42" s="138"/>
    </row>
    <row r="43" spans="2:28" s="115" customFormat="1" ht="5.25" customHeight="1">
      <c r="B43" s="114"/>
      <c r="C43" s="47"/>
      <c r="D43" s="47"/>
      <c r="E43" s="47"/>
      <c r="F43" s="47"/>
      <c r="G43" s="47"/>
      <c r="H43" s="48"/>
      <c r="I43" s="48"/>
      <c r="J43" s="49"/>
      <c r="K43" s="47"/>
      <c r="L43" s="47"/>
      <c r="M43" s="47"/>
      <c r="N43" s="47"/>
      <c r="O43" s="47"/>
      <c r="P43" s="47"/>
      <c r="Q43" s="47"/>
      <c r="R43" s="47"/>
      <c r="S43" s="47"/>
      <c r="T43" s="47"/>
      <c r="U43" s="47"/>
      <c r="V43" s="47"/>
      <c r="W43" s="47"/>
      <c r="X43" s="47"/>
      <c r="Y43" s="47"/>
      <c r="Z43" s="47"/>
      <c r="AA43" s="47"/>
      <c r="AB43" s="138"/>
    </row>
    <row r="44" spans="2:28" s="115" customFormat="1" ht="12.75" thickBot="1">
      <c r="B44" s="114"/>
      <c r="C44" s="47"/>
      <c r="D44" s="47"/>
      <c r="E44" s="47"/>
      <c r="F44" s="47"/>
      <c r="G44" s="47"/>
      <c r="H44" s="48"/>
      <c r="I44" s="48"/>
      <c r="J44" s="49"/>
      <c r="K44" s="47"/>
      <c r="L44" s="47"/>
      <c r="M44" s="47"/>
      <c r="N44" s="47"/>
      <c r="O44" s="47"/>
      <c r="P44" s="47"/>
      <c r="Q44" s="47"/>
      <c r="R44" s="47"/>
      <c r="S44" s="47"/>
      <c r="T44" s="47"/>
      <c r="U44" s="47"/>
      <c r="V44" s="47"/>
      <c r="W44" s="47"/>
      <c r="X44" s="47"/>
      <c r="Y44" s="47"/>
      <c r="Z44" s="47"/>
      <c r="AA44" s="47"/>
      <c r="AB44" s="138"/>
    </row>
    <row r="45" spans="2:28" s="115" customFormat="1" ht="12">
      <c r="B45" s="114"/>
      <c r="C45" s="739" t="s">
        <v>266</v>
      </c>
      <c r="D45" s="740"/>
      <c r="E45" s="740"/>
      <c r="F45" s="740"/>
      <c r="G45" s="740"/>
      <c r="H45" s="740"/>
      <c r="I45" s="740"/>
      <c r="J45" s="740"/>
      <c r="K45" s="740"/>
      <c r="L45" s="740"/>
      <c r="M45" s="740"/>
      <c r="N45" s="740"/>
      <c r="O45" s="740"/>
      <c r="P45" s="740"/>
      <c r="Q45" s="740"/>
      <c r="R45" s="740"/>
      <c r="S45" s="740"/>
      <c r="T45" s="740"/>
      <c r="U45" s="740"/>
      <c r="V45" s="740"/>
      <c r="W45" s="740"/>
      <c r="X45" s="740"/>
      <c r="Y45" s="740"/>
      <c r="Z45" s="740"/>
      <c r="AA45" s="741"/>
      <c r="AB45" s="138"/>
    </row>
    <row r="46" spans="2:28" s="63" customFormat="1" ht="12.75" thickBot="1">
      <c r="B46" s="113"/>
      <c r="C46" s="742"/>
      <c r="D46" s="743"/>
      <c r="E46" s="743"/>
      <c r="F46" s="743"/>
      <c r="G46" s="743"/>
      <c r="H46" s="743"/>
      <c r="I46" s="743"/>
      <c r="J46" s="743"/>
      <c r="K46" s="743"/>
      <c r="L46" s="743"/>
      <c r="M46" s="743"/>
      <c r="N46" s="743"/>
      <c r="O46" s="743"/>
      <c r="P46" s="743"/>
      <c r="Q46" s="743"/>
      <c r="R46" s="743"/>
      <c r="S46" s="743"/>
      <c r="T46" s="743"/>
      <c r="U46" s="743"/>
      <c r="V46" s="743"/>
      <c r="W46" s="743"/>
      <c r="X46" s="743"/>
      <c r="Y46" s="743"/>
      <c r="Z46" s="743"/>
      <c r="AA46" s="744"/>
      <c r="AB46" s="138"/>
    </row>
    <row r="47" spans="2:28" s="63" customFormat="1" ht="9.6" customHeight="1">
      <c r="B47" s="113"/>
      <c r="C47" s="745"/>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7"/>
      <c r="AB47" s="138"/>
    </row>
    <row r="48" spans="2:28" s="63" customFormat="1" ht="10.5" customHeight="1">
      <c r="B48" s="11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138"/>
    </row>
    <row r="49" spans="2:28" s="63" customFormat="1" ht="12">
      <c r="B49" s="11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138"/>
    </row>
    <row r="50" spans="2:28" s="63" customFormat="1" ht="10.5" customHeight="1">
      <c r="B50" s="11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138"/>
    </row>
    <row r="51" spans="2:28" s="63" customFormat="1" ht="14.25" customHeight="1">
      <c r="B51" s="113"/>
      <c r="C51" s="748"/>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B51" s="138"/>
    </row>
    <row r="52" spans="2:28" s="63" customFormat="1" ht="17.25" customHeight="1">
      <c r="B52" s="113"/>
      <c r="C52" s="748"/>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B52" s="138"/>
    </row>
    <row r="53" spans="2:28" s="63" customFormat="1" ht="14.25" customHeight="1">
      <c r="B53" s="113"/>
      <c r="C53" s="748"/>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50"/>
      <c r="AB53" s="138"/>
    </row>
    <row r="54" spans="2:28" s="63" customFormat="1" ht="17.45" customHeight="1">
      <c r="B54" s="113"/>
      <c r="C54" s="748"/>
      <c r="D54" s="749"/>
      <c r="E54" s="749"/>
      <c r="F54" s="749"/>
      <c r="G54" s="749"/>
      <c r="H54" s="749"/>
      <c r="I54" s="749"/>
      <c r="J54" s="749"/>
      <c r="K54" s="749"/>
      <c r="L54" s="749"/>
      <c r="M54" s="749"/>
      <c r="N54" s="749"/>
      <c r="O54" s="749"/>
      <c r="P54" s="749"/>
      <c r="Q54" s="749"/>
      <c r="R54" s="749"/>
      <c r="S54" s="749"/>
      <c r="T54" s="749"/>
      <c r="U54" s="749"/>
      <c r="V54" s="749"/>
      <c r="W54" s="749"/>
      <c r="X54" s="749"/>
      <c r="Y54" s="749"/>
      <c r="Z54" s="749"/>
      <c r="AA54" s="750"/>
      <c r="AB54" s="138"/>
    </row>
    <row r="55" spans="2:28" s="63" customFormat="1" ht="24.6" customHeight="1" thickBot="1">
      <c r="B55" s="113"/>
      <c r="C55" s="751"/>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3"/>
      <c r="AB55" s="138"/>
    </row>
    <row r="56" spans="2:28" s="63" customFormat="1" ht="12">
      <c r="B56" s="11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137"/>
    </row>
    <row r="57" spans="2:28" s="63" customFormat="1" ht="12.75" thickBot="1">
      <c r="B57" s="11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136"/>
    </row>
    <row r="58" spans="2:28" s="63" customFormat="1" ht="12">
      <c r="B58" s="109"/>
      <c r="C58" s="716" t="s">
        <v>258</v>
      </c>
      <c r="D58" s="717"/>
      <c r="E58" s="717"/>
      <c r="F58" s="717"/>
      <c r="G58" s="718"/>
      <c r="H58" s="716" t="s">
        <v>288</v>
      </c>
      <c r="I58" s="718"/>
      <c r="J58" s="716" t="s">
        <v>268</v>
      </c>
      <c r="K58" s="717"/>
      <c r="L58" s="717"/>
      <c r="M58" s="718"/>
      <c r="N58" s="716" t="s">
        <v>269</v>
      </c>
      <c r="O58" s="717"/>
      <c r="P58" s="717"/>
      <c r="Q58" s="717"/>
      <c r="R58" s="717"/>
      <c r="S58" s="717"/>
      <c r="T58" s="717"/>
      <c r="U58" s="718"/>
      <c r="V58" s="722" t="s">
        <v>270</v>
      </c>
      <c r="W58" s="722"/>
      <c r="X58" s="722"/>
      <c r="Y58" s="722"/>
      <c r="Z58" s="722"/>
      <c r="AA58" s="723"/>
      <c r="AB58" s="135"/>
    </row>
    <row r="59" spans="2:28" s="63" customFormat="1" ht="12">
      <c r="B59" s="110"/>
      <c r="C59" s="719"/>
      <c r="D59" s="720"/>
      <c r="E59" s="720"/>
      <c r="F59" s="720"/>
      <c r="G59" s="721"/>
      <c r="H59" s="719"/>
      <c r="I59" s="721"/>
      <c r="J59" s="719"/>
      <c r="K59" s="720"/>
      <c r="L59" s="720"/>
      <c r="M59" s="721"/>
      <c r="N59" s="719"/>
      <c r="O59" s="720"/>
      <c r="P59" s="720"/>
      <c r="Q59" s="720"/>
      <c r="R59" s="720"/>
      <c r="S59" s="720"/>
      <c r="T59" s="720"/>
      <c r="U59" s="721"/>
      <c r="V59" s="724"/>
      <c r="W59" s="724"/>
      <c r="X59" s="724"/>
      <c r="Y59" s="724"/>
      <c r="Z59" s="724"/>
      <c r="AA59" s="725"/>
      <c r="AB59" s="135"/>
    </row>
    <row r="60" spans="2:28" s="63" customFormat="1" ht="12.75" thickBot="1">
      <c r="B60" s="110"/>
      <c r="C60" s="784"/>
      <c r="D60" s="785"/>
      <c r="E60" s="785"/>
      <c r="F60" s="785"/>
      <c r="G60" s="786"/>
      <c r="H60" s="784"/>
      <c r="I60" s="786"/>
      <c r="J60" s="784"/>
      <c r="K60" s="785"/>
      <c r="L60" s="785"/>
      <c r="M60" s="786"/>
      <c r="N60" s="784"/>
      <c r="O60" s="785"/>
      <c r="P60" s="785"/>
      <c r="Q60" s="785"/>
      <c r="R60" s="785"/>
      <c r="S60" s="785"/>
      <c r="T60" s="785"/>
      <c r="U60" s="786"/>
      <c r="V60" s="787"/>
      <c r="W60" s="787"/>
      <c r="X60" s="787"/>
      <c r="Y60" s="787"/>
      <c r="Z60" s="787"/>
      <c r="AA60" s="788"/>
      <c r="AB60" s="135"/>
    </row>
    <row r="61" spans="2:28" s="63" customFormat="1" ht="97.5" customHeight="1">
      <c r="B61" s="109"/>
      <c r="C61" s="1707" t="s">
        <v>611</v>
      </c>
      <c r="D61" s="1708"/>
      <c r="E61" s="1708"/>
      <c r="F61" s="1708"/>
      <c r="G61" s="1708"/>
      <c r="H61" s="1763"/>
      <c r="I61" s="1708"/>
      <c r="J61" s="1763">
        <f>J36</f>
        <v>0.71457732647390459</v>
      </c>
      <c r="K61" s="1708"/>
      <c r="L61" s="1708"/>
      <c r="M61" s="1708"/>
      <c r="N61" s="1739" t="s">
        <v>714</v>
      </c>
      <c r="O61" s="1740"/>
      <c r="P61" s="1740"/>
      <c r="Q61" s="1740"/>
      <c r="R61" s="1740"/>
      <c r="S61" s="1740"/>
      <c r="T61" s="1740"/>
      <c r="U61" s="1741"/>
      <c r="V61" s="1739" t="s">
        <v>715</v>
      </c>
      <c r="W61" s="1740"/>
      <c r="X61" s="1740"/>
      <c r="Y61" s="1740"/>
      <c r="Z61" s="1740"/>
      <c r="AA61" s="1808"/>
      <c r="AB61" s="134"/>
    </row>
    <row r="62" spans="2:28" ht="75.75" customHeight="1">
      <c r="B62" s="56"/>
      <c r="C62" s="1681"/>
      <c r="D62" s="1682"/>
      <c r="E62" s="1682"/>
      <c r="F62" s="1682"/>
      <c r="G62" s="1682"/>
      <c r="H62" s="1806"/>
      <c r="I62" s="1731"/>
      <c r="J62" s="1806"/>
      <c r="K62" s="1731"/>
      <c r="L62" s="1731"/>
      <c r="M62" s="1731"/>
      <c r="N62" s="1691"/>
      <c r="O62" s="1692"/>
      <c r="P62" s="1692"/>
      <c r="Q62" s="1692"/>
      <c r="R62" s="1692"/>
      <c r="S62" s="1692"/>
      <c r="T62" s="1692"/>
      <c r="U62" s="1693"/>
      <c r="V62" s="1691"/>
      <c r="W62" s="1692"/>
      <c r="X62" s="1692"/>
      <c r="Y62" s="1692"/>
      <c r="Z62" s="1692"/>
      <c r="AA62" s="1807"/>
      <c r="AB62" s="59"/>
    </row>
    <row r="63" spans="2:28" ht="75.75" customHeight="1">
      <c r="B63" s="56"/>
      <c r="C63" s="1803"/>
      <c r="D63" s="1804"/>
      <c r="E63" s="1804"/>
      <c r="F63" s="1804"/>
      <c r="G63" s="1805"/>
      <c r="H63" s="1806"/>
      <c r="I63" s="1731"/>
      <c r="J63" s="1802"/>
      <c r="K63" s="975"/>
      <c r="L63" s="975"/>
      <c r="M63" s="975"/>
      <c r="N63" s="1691"/>
      <c r="O63" s="1692"/>
      <c r="P63" s="1692"/>
      <c r="Q63" s="1692"/>
      <c r="R63" s="1692"/>
      <c r="S63" s="1692"/>
      <c r="T63" s="1692"/>
      <c r="U63" s="1693"/>
      <c r="V63" s="1691"/>
      <c r="W63" s="1692"/>
      <c r="X63" s="1692"/>
      <c r="Y63" s="1692"/>
      <c r="Z63" s="1692"/>
      <c r="AA63" s="1807"/>
      <c r="AB63" s="59"/>
    </row>
    <row r="64" spans="2:28" ht="75.75" customHeight="1">
      <c r="B64" s="60"/>
      <c r="C64" s="1803"/>
      <c r="D64" s="1804"/>
      <c r="E64" s="1804"/>
      <c r="F64" s="1804"/>
      <c r="G64" s="1805"/>
      <c r="H64" s="1806"/>
      <c r="I64" s="1731"/>
      <c r="J64" s="1802"/>
      <c r="K64" s="975"/>
      <c r="L64" s="975"/>
      <c r="M64" s="975"/>
      <c r="N64" s="1691"/>
      <c r="O64" s="1692"/>
      <c r="P64" s="1692"/>
      <c r="Q64" s="1692"/>
      <c r="R64" s="1692"/>
      <c r="S64" s="1692"/>
      <c r="T64" s="1692"/>
      <c r="U64" s="1693"/>
      <c r="V64" s="1691"/>
      <c r="W64" s="1692"/>
      <c r="X64" s="1692"/>
      <c r="Y64" s="1692"/>
      <c r="Z64" s="1692"/>
      <c r="AA64" s="1807"/>
      <c r="AB64" s="62"/>
    </row>
    <row r="103" ht="6" customHeight="1"/>
  </sheetData>
  <mergeCells count="101">
    <mergeCell ref="C64:G64"/>
    <mergeCell ref="H64:I64"/>
    <mergeCell ref="J64:M64"/>
    <mergeCell ref="N64:U64"/>
    <mergeCell ref="V64:AA64"/>
    <mergeCell ref="C10:H11"/>
    <mergeCell ref="I10:Q11"/>
    <mergeCell ref="R10:U10"/>
    <mergeCell ref="V10:AA10"/>
    <mergeCell ref="R11:U11"/>
    <mergeCell ref="B2:G4"/>
    <mergeCell ref="H2:AB2"/>
    <mergeCell ref="H3:O3"/>
    <mergeCell ref="P3:AB3"/>
    <mergeCell ref="H4:AB4"/>
    <mergeCell ref="C7:H8"/>
    <mergeCell ref="I7:AA8"/>
    <mergeCell ref="C26:H26"/>
    <mergeCell ref="I26:AA26"/>
    <mergeCell ref="V11:AA11"/>
    <mergeCell ref="C20:H21"/>
    <mergeCell ref="I20:L21"/>
    <mergeCell ref="M20:S20"/>
    <mergeCell ref="T20:AA20"/>
    <mergeCell ref="M21:S21"/>
    <mergeCell ref="T21:AA21"/>
    <mergeCell ref="C18:H18"/>
    <mergeCell ref="I18:AA18"/>
    <mergeCell ref="C13:H14"/>
    <mergeCell ref="I13:S14"/>
    <mergeCell ref="T13:AA13"/>
    <mergeCell ref="T14:AA14"/>
    <mergeCell ref="C16:H16"/>
    <mergeCell ref="I16:AA16"/>
    <mergeCell ref="X28:Z28"/>
    <mergeCell ref="C23:I23"/>
    <mergeCell ref="J23:P23"/>
    <mergeCell ref="Q23:AA23"/>
    <mergeCell ref="C24:I24"/>
    <mergeCell ref="C28:H28"/>
    <mergeCell ref="I28:J28"/>
    <mergeCell ref="K28:N28"/>
    <mergeCell ref="O28:R28"/>
    <mergeCell ref="T28:V28"/>
    <mergeCell ref="J24:P24"/>
    <mergeCell ref="Q24:AA24"/>
    <mergeCell ref="C34:AA34"/>
    <mergeCell ref="C35:G35"/>
    <mergeCell ref="K35:AA35"/>
    <mergeCell ref="C36:G36"/>
    <mergeCell ref="K36:AA36"/>
    <mergeCell ref="S30:W30"/>
    <mergeCell ref="X30:AA30"/>
    <mergeCell ref="K31:N31"/>
    <mergeCell ref="O31:R31"/>
    <mergeCell ref="S31:T31"/>
    <mergeCell ref="U31:W31"/>
    <mergeCell ref="X31:Y31"/>
    <mergeCell ref="Z31:AA31"/>
    <mergeCell ref="C41:G41"/>
    <mergeCell ref="K41:AA41"/>
    <mergeCell ref="C37:G37"/>
    <mergeCell ref="K37:AA37"/>
    <mergeCell ref="K32:N32"/>
    <mergeCell ref="O32:R32"/>
    <mergeCell ref="S32:T32"/>
    <mergeCell ref="U32:W32"/>
    <mergeCell ref="X32:Y32"/>
    <mergeCell ref="Z32:AA32"/>
    <mergeCell ref="C30:J32"/>
    <mergeCell ref="K30:R30"/>
    <mergeCell ref="C42:G42"/>
    <mergeCell ref="K42:AA42"/>
    <mergeCell ref="C45:AA46"/>
    <mergeCell ref="C47:AA55"/>
    <mergeCell ref="C38:G38"/>
    <mergeCell ref="K38:AA38"/>
    <mergeCell ref="C39:G39"/>
    <mergeCell ref="K39:AA39"/>
    <mergeCell ref="C40:G40"/>
    <mergeCell ref="K40:AA40"/>
    <mergeCell ref="C58:G60"/>
    <mergeCell ref="H58:I60"/>
    <mergeCell ref="J58:M60"/>
    <mergeCell ref="N58:U60"/>
    <mergeCell ref="V58:AA60"/>
    <mergeCell ref="C61:G61"/>
    <mergeCell ref="H61:I61"/>
    <mergeCell ref="J61:M61"/>
    <mergeCell ref="N61:U61"/>
    <mergeCell ref="V61:AA61"/>
    <mergeCell ref="C63:G63"/>
    <mergeCell ref="H63:I63"/>
    <mergeCell ref="J63:M63"/>
    <mergeCell ref="N63:U63"/>
    <mergeCell ref="V63:AA63"/>
    <mergeCell ref="C62:G62"/>
    <mergeCell ref="H62:I62"/>
    <mergeCell ref="J62:M62"/>
    <mergeCell ref="N62:U62"/>
    <mergeCell ref="V62:AA62"/>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60" min="1" max="27"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M124"/>
  <sheetViews>
    <sheetView showGridLines="0" view="pageBreakPreview" zoomScaleNormal="100" zoomScaleSheetLayoutView="100" zoomScalePageLayoutView="70" workbookViewId="0">
      <selection activeCell="C16" sqref="C16:H16"/>
    </sheetView>
  </sheetViews>
  <sheetFormatPr defaultColWidth="3.7109375" defaultRowHeight="14.25"/>
  <cols>
    <col min="1" max="1" width="3.7109375" style="20"/>
    <col min="2" max="2" width="1.42578125" style="20" customWidth="1"/>
    <col min="3" max="6" width="2.7109375" style="20" customWidth="1"/>
    <col min="7" max="7" width="6.140625" style="20" customWidth="1"/>
    <col min="8" max="10" width="15.7109375" style="20" customWidth="1"/>
    <col min="11" max="19" width="3.28515625" style="20" customWidth="1"/>
    <col min="20" max="20" width="4.7109375" style="20" customWidth="1"/>
    <col min="21" max="22" width="6.7109375" style="20" customWidth="1"/>
    <col min="23" max="23" width="4.7109375" style="20" customWidth="1"/>
    <col min="24" max="27" width="5" style="20" customWidth="1"/>
    <col min="28" max="28" width="1.42578125"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ustomHeight="1">
      <c r="B3" s="645"/>
      <c r="C3" s="646"/>
      <c r="D3" s="646"/>
      <c r="E3" s="646"/>
      <c r="F3" s="646"/>
      <c r="G3" s="646"/>
      <c r="H3" s="651" t="s">
        <v>222</v>
      </c>
      <c r="I3" s="651"/>
      <c r="J3" s="651"/>
      <c r="K3" s="651"/>
      <c r="L3" s="651"/>
      <c r="M3" s="651"/>
      <c r="N3" s="651"/>
      <c r="O3" s="651"/>
      <c r="P3" s="651" t="s">
        <v>223</v>
      </c>
      <c r="Q3" s="651"/>
      <c r="R3" s="651" t="s">
        <v>223</v>
      </c>
      <c r="S3" s="651"/>
      <c r="T3" s="651"/>
      <c r="U3" s="651"/>
      <c r="V3" s="651"/>
      <c r="W3" s="651"/>
      <c r="X3" s="651"/>
      <c r="Y3" s="651"/>
      <c r="Z3" s="651"/>
      <c r="AA3" s="651"/>
      <c r="AB3" s="652"/>
    </row>
    <row r="4" spans="2:28" ht="15.75" customHeight="1"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9.9499999999999993"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134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9499999999999993"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135</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136</v>
      </c>
      <c r="S11" s="687"/>
      <c r="T11" s="687"/>
      <c r="U11" s="688"/>
      <c r="V11" s="608">
        <v>4</v>
      </c>
      <c r="W11" s="676"/>
      <c r="X11" s="676"/>
      <c r="Y11" s="676"/>
      <c r="Z11" s="676"/>
      <c r="AA11" s="677"/>
      <c r="AB11" s="29"/>
    </row>
    <row r="12" spans="2:28" ht="9.9499999999999993"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716</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9.9499999999999993"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146.25" customHeight="1" thickBot="1">
      <c r="B16" s="33"/>
      <c r="C16" s="621" t="s">
        <v>233</v>
      </c>
      <c r="D16" s="622"/>
      <c r="E16" s="622"/>
      <c r="F16" s="622"/>
      <c r="G16" s="622"/>
      <c r="H16" s="623"/>
      <c r="I16" s="1674" t="s">
        <v>717</v>
      </c>
      <c r="J16" s="1675"/>
      <c r="K16" s="1675"/>
      <c r="L16" s="1675"/>
      <c r="M16" s="1675"/>
      <c r="N16" s="1675"/>
      <c r="O16" s="1675"/>
      <c r="P16" s="1675"/>
      <c r="Q16" s="1675"/>
      <c r="R16" s="1675"/>
      <c r="S16" s="1675"/>
      <c r="T16" s="1675"/>
      <c r="U16" s="1675"/>
      <c r="V16" s="1675"/>
      <c r="W16" s="1675"/>
      <c r="X16" s="1675"/>
      <c r="Y16" s="1675"/>
      <c r="Z16" s="1675"/>
      <c r="AA16" s="1676"/>
      <c r="AB16" s="35"/>
    </row>
    <row r="17" spans="2:39" ht="9.9499999999999993"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9" ht="63.75" customHeight="1" thickBot="1">
      <c r="B18" s="33"/>
      <c r="C18" s="621" t="s">
        <v>276</v>
      </c>
      <c r="D18" s="622"/>
      <c r="E18" s="622"/>
      <c r="F18" s="622"/>
      <c r="G18" s="622"/>
      <c r="H18" s="623"/>
      <c r="I18" s="1674" t="s">
        <v>718</v>
      </c>
      <c r="J18" s="1675"/>
      <c r="K18" s="1675"/>
      <c r="L18" s="1675"/>
      <c r="M18" s="1675"/>
      <c r="N18" s="1675"/>
      <c r="O18" s="1675"/>
      <c r="P18" s="1675"/>
      <c r="Q18" s="1675"/>
      <c r="R18" s="1675"/>
      <c r="S18" s="1675"/>
      <c r="T18" s="1675"/>
      <c r="U18" s="1675"/>
      <c r="V18" s="1675"/>
      <c r="W18" s="1675"/>
      <c r="X18" s="1675"/>
      <c r="Y18" s="1675"/>
      <c r="Z18" s="1675"/>
      <c r="AA18" s="1676"/>
      <c r="AB18" s="35"/>
      <c r="AD18" s="1815"/>
      <c r="AE18" s="1815"/>
      <c r="AF18" s="1815"/>
      <c r="AG18" s="1815"/>
      <c r="AH18" s="1815"/>
      <c r="AI18" s="1815"/>
      <c r="AJ18" s="1815"/>
      <c r="AK18" s="1815"/>
      <c r="AL18" s="1815"/>
      <c r="AM18" s="1815"/>
    </row>
    <row r="19" spans="2:39" ht="9.9499999999999993"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9" ht="22.5" customHeight="1">
      <c r="B20" s="33"/>
      <c r="C20" s="631" t="s">
        <v>237</v>
      </c>
      <c r="D20" s="632"/>
      <c r="E20" s="632"/>
      <c r="F20" s="632"/>
      <c r="G20" s="632"/>
      <c r="H20" s="633"/>
      <c r="I20" s="637" t="s">
        <v>719</v>
      </c>
      <c r="J20" s="638"/>
      <c r="K20" s="638"/>
      <c r="L20" s="639"/>
      <c r="M20" s="592" t="s">
        <v>239</v>
      </c>
      <c r="N20" s="593"/>
      <c r="O20" s="593"/>
      <c r="P20" s="593"/>
      <c r="Q20" s="593"/>
      <c r="R20" s="593"/>
      <c r="S20" s="594"/>
      <c r="T20" s="592" t="s">
        <v>240</v>
      </c>
      <c r="U20" s="593"/>
      <c r="V20" s="593"/>
      <c r="W20" s="593"/>
      <c r="X20" s="593"/>
      <c r="Y20" s="593"/>
      <c r="Z20" s="593"/>
      <c r="AA20" s="594"/>
      <c r="AB20" s="35"/>
    </row>
    <row r="21" spans="2:39" ht="17.25" customHeight="1" thickBot="1">
      <c r="B21" s="33"/>
      <c r="C21" s="634"/>
      <c r="D21" s="635"/>
      <c r="E21" s="635"/>
      <c r="F21" s="635"/>
      <c r="G21" s="635"/>
      <c r="H21" s="636"/>
      <c r="I21" s="640"/>
      <c r="J21" s="641"/>
      <c r="K21" s="641"/>
      <c r="L21" s="642"/>
      <c r="M21" s="769" t="s">
        <v>720</v>
      </c>
      <c r="N21" s="770"/>
      <c r="O21" s="770"/>
      <c r="P21" s="770"/>
      <c r="Q21" s="770"/>
      <c r="R21" s="770"/>
      <c r="S21" s="771"/>
      <c r="T21" s="1816" t="s">
        <v>302</v>
      </c>
      <c r="U21" s="770"/>
      <c r="V21" s="770"/>
      <c r="W21" s="770"/>
      <c r="X21" s="770"/>
      <c r="Y21" s="770"/>
      <c r="Z21" s="770"/>
      <c r="AA21" s="771"/>
      <c r="AB21" s="35"/>
    </row>
    <row r="22" spans="2:39" ht="9.9499999999999993"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9" ht="31.5" customHeight="1" thickBot="1">
      <c r="B23" s="33"/>
      <c r="C23" s="592" t="s">
        <v>243</v>
      </c>
      <c r="D23" s="593"/>
      <c r="E23" s="593"/>
      <c r="F23" s="593"/>
      <c r="G23" s="593"/>
      <c r="H23" s="593"/>
      <c r="I23" s="594"/>
      <c r="J23" s="877" t="s">
        <v>244</v>
      </c>
      <c r="K23" s="878"/>
      <c r="L23" s="878"/>
      <c r="M23" s="878"/>
      <c r="N23" s="878"/>
      <c r="O23" s="878"/>
      <c r="P23" s="1812"/>
      <c r="Q23" s="877" t="s">
        <v>245</v>
      </c>
      <c r="R23" s="878"/>
      <c r="S23" s="878"/>
      <c r="T23" s="878"/>
      <c r="U23" s="878"/>
      <c r="V23" s="878"/>
      <c r="W23" s="878"/>
      <c r="X23" s="878"/>
      <c r="Y23" s="878"/>
      <c r="Z23" s="878"/>
      <c r="AA23" s="1812"/>
      <c r="AB23" s="35"/>
    </row>
    <row r="24" spans="2:39" ht="32.25" customHeight="1" thickBot="1">
      <c r="B24" s="33"/>
      <c r="C24" s="991" t="s">
        <v>721</v>
      </c>
      <c r="D24" s="992"/>
      <c r="E24" s="992"/>
      <c r="F24" s="992"/>
      <c r="G24" s="992"/>
      <c r="H24" s="992"/>
      <c r="I24" s="1817"/>
      <c r="J24" s="872" t="s">
        <v>722</v>
      </c>
      <c r="K24" s="1813"/>
      <c r="L24" s="1813"/>
      <c r="M24" s="1813"/>
      <c r="N24" s="1813"/>
      <c r="O24" s="1813"/>
      <c r="P24" s="1814"/>
      <c r="Q24" s="1818" t="s">
        <v>723</v>
      </c>
      <c r="R24" s="1819"/>
      <c r="S24" s="1819"/>
      <c r="T24" s="1819"/>
      <c r="U24" s="1819"/>
      <c r="V24" s="1819"/>
      <c r="W24" s="1819"/>
      <c r="X24" s="1819"/>
      <c r="Y24" s="1819"/>
      <c r="Z24" s="1819"/>
      <c r="AA24" s="1820"/>
      <c r="AB24" s="35"/>
    </row>
    <row r="25" spans="2:39" ht="9.9499999999999993"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9" ht="60" customHeight="1" thickBot="1">
      <c r="B26" s="33"/>
      <c r="C26" s="877" t="s">
        <v>249</v>
      </c>
      <c r="D26" s="878"/>
      <c r="E26" s="878"/>
      <c r="F26" s="878"/>
      <c r="G26" s="878"/>
      <c r="H26" s="1812"/>
      <c r="I26" s="872"/>
      <c r="J26" s="1813"/>
      <c r="K26" s="1813"/>
      <c r="L26" s="1813"/>
      <c r="M26" s="1813"/>
      <c r="N26" s="1813"/>
      <c r="O26" s="1813"/>
      <c r="P26" s="1813"/>
      <c r="Q26" s="1813"/>
      <c r="R26" s="1813"/>
      <c r="S26" s="1813"/>
      <c r="T26" s="1813"/>
      <c r="U26" s="1813"/>
      <c r="V26" s="1813"/>
      <c r="W26" s="1813"/>
      <c r="X26" s="1813"/>
      <c r="Y26" s="1813"/>
      <c r="Z26" s="1813"/>
      <c r="AA26" s="1814"/>
      <c r="AB26" s="35"/>
    </row>
    <row r="27" spans="2:39" ht="9.9499999999999993"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39" ht="37.5" customHeight="1" thickBot="1">
      <c r="B28" s="33"/>
      <c r="C28" s="877" t="s">
        <v>250</v>
      </c>
      <c r="D28" s="878"/>
      <c r="E28" s="878"/>
      <c r="F28" s="878"/>
      <c r="G28" s="878"/>
      <c r="H28" s="1812"/>
      <c r="I28" s="627">
        <v>0.95</v>
      </c>
      <c r="J28" s="688"/>
      <c r="K28" s="1821" t="s">
        <v>251</v>
      </c>
      <c r="L28" s="1822"/>
      <c r="M28" s="1822"/>
      <c r="N28" s="1823"/>
      <c r="O28" s="630" t="s">
        <v>252</v>
      </c>
      <c r="P28" s="628"/>
      <c r="Q28" s="628"/>
      <c r="R28" s="629"/>
      <c r="S28" s="146"/>
      <c r="T28" s="630" t="s">
        <v>253</v>
      </c>
      <c r="U28" s="628"/>
      <c r="V28" s="629"/>
      <c r="W28" s="339" t="s">
        <v>282</v>
      </c>
      <c r="X28" s="630" t="s">
        <v>255</v>
      </c>
      <c r="Y28" s="628"/>
      <c r="Z28" s="629"/>
      <c r="AA28" s="339"/>
      <c r="AB28" s="35"/>
    </row>
    <row r="29" spans="2:39" ht="9.9499999999999993"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9" ht="15" customHeight="1">
      <c r="B30" s="33"/>
      <c r="C30" s="580" t="s">
        <v>256</v>
      </c>
      <c r="D30" s="581"/>
      <c r="E30" s="581"/>
      <c r="F30" s="581"/>
      <c r="G30" s="581"/>
      <c r="H30" s="581"/>
      <c r="I30" s="581"/>
      <c r="J30" s="582"/>
      <c r="K30" s="1824" t="s">
        <v>1</v>
      </c>
      <c r="L30" s="1825"/>
      <c r="M30" s="1825"/>
      <c r="N30" s="1825"/>
      <c r="O30" s="1825"/>
      <c r="P30" s="1825"/>
      <c r="Q30" s="1825"/>
      <c r="R30" s="1826"/>
      <c r="S30" s="1827" t="s">
        <v>2</v>
      </c>
      <c r="T30" s="1828"/>
      <c r="U30" s="1828"/>
      <c r="V30" s="1828"/>
      <c r="W30" s="1829"/>
      <c r="X30" s="1830" t="s">
        <v>3</v>
      </c>
      <c r="Y30" s="1831"/>
      <c r="Z30" s="1831"/>
      <c r="AA30" s="1832"/>
      <c r="AB30" s="35"/>
    </row>
    <row r="31" spans="2:39" ht="14.25" customHeight="1">
      <c r="B31" s="33"/>
      <c r="C31" s="583"/>
      <c r="D31" s="584"/>
      <c r="E31" s="584"/>
      <c r="F31" s="584"/>
      <c r="G31" s="584"/>
      <c r="H31" s="584"/>
      <c r="I31" s="584"/>
      <c r="J31" s="585"/>
      <c r="K31" s="1833" t="s">
        <v>11</v>
      </c>
      <c r="L31" s="1834"/>
      <c r="M31" s="1834"/>
      <c r="N31" s="1835"/>
      <c r="O31" s="1836" t="s">
        <v>12</v>
      </c>
      <c r="P31" s="1834"/>
      <c r="Q31" s="1834"/>
      <c r="R31" s="1835"/>
      <c r="S31" s="1836" t="s">
        <v>11</v>
      </c>
      <c r="T31" s="1835"/>
      <c r="U31" s="1836" t="s">
        <v>12</v>
      </c>
      <c r="V31" s="1834"/>
      <c r="W31" s="1835"/>
      <c r="X31" s="1836" t="s">
        <v>11</v>
      </c>
      <c r="Y31" s="1835"/>
      <c r="Z31" s="1836" t="s">
        <v>12</v>
      </c>
      <c r="AA31" s="1837"/>
      <c r="AB31" s="35"/>
    </row>
    <row r="32" spans="2:39" ht="15" customHeight="1" thickBot="1">
      <c r="B32" s="33"/>
      <c r="C32" s="586"/>
      <c r="D32" s="587"/>
      <c r="E32" s="587"/>
      <c r="F32" s="587"/>
      <c r="G32" s="587"/>
      <c r="H32" s="587"/>
      <c r="I32" s="587"/>
      <c r="J32" s="588"/>
      <c r="K32" s="769">
        <v>0</v>
      </c>
      <c r="L32" s="770"/>
      <c r="M32" s="770"/>
      <c r="N32" s="958"/>
      <c r="O32" s="1838">
        <v>79</v>
      </c>
      <c r="P32" s="770"/>
      <c r="Q32" s="770"/>
      <c r="R32" s="958"/>
      <c r="S32" s="1838">
        <v>80</v>
      </c>
      <c r="T32" s="958"/>
      <c r="U32" s="1838">
        <v>94</v>
      </c>
      <c r="V32" s="770"/>
      <c r="W32" s="958"/>
      <c r="X32" s="1838">
        <v>95</v>
      </c>
      <c r="Y32" s="958"/>
      <c r="Z32" s="1838">
        <v>100</v>
      </c>
      <c r="AA32" s="771"/>
      <c r="AB32" s="35"/>
    </row>
    <row r="33" spans="2:28" ht="9.9499999999999993"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4.25" customHeight="1">
      <c r="B34" s="40"/>
      <c r="C34" s="1839" t="s">
        <v>257</v>
      </c>
      <c r="D34" s="1840"/>
      <c r="E34" s="1840"/>
      <c r="F34" s="1840"/>
      <c r="G34" s="1840"/>
      <c r="H34" s="1840"/>
      <c r="I34" s="1840"/>
      <c r="J34" s="1840"/>
      <c r="K34" s="1840"/>
      <c r="L34" s="1840"/>
      <c r="M34" s="1840"/>
      <c r="N34" s="1840"/>
      <c r="O34" s="1840"/>
      <c r="P34" s="1840"/>
      <c r="Q34" s="1840"/>
      <c r="R34" s="1840"/>
      <c r="S34" s="1840"/>
      <c r="T34" s="1840"/>
      <c r="U34" s="1840"/>
      <c r="V34" s="1840"/>
      <c r="W34" s="1840"/>
      <c r="X34" s="1840"/>
      <c r="Y34" s="1840"/>
      <c r="Z34" s="1840"/>
      <c r="AA34" s="1841"/>
      <c r="AB34" s="35"/>
    </row>
    <row r="35" spans="2:28" s="41" customFormat="1" ht="12" customHeight="1" thickBot="1">
      <c r="B35" s="40"/>
      <c r="C35" s="1842"/>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4"/>
      <c r="AB35" s="35"/>
    </row>
    <row r="36" spans="2:28" s="41" customFormat="1" ht="15" customHeight="1">
      <c r="B36" s="40"/>
      <c r="C36" s="1839" t="s">
        <v>258</v>
      </c>
      <c r="D36" s="1840"/>
      <c r="E36" s="1840"/>
      <c r="F36" s="1840"/>
      <c r="G36" s="1841"/>
      <c r="H36" s="1848" t="s">
        <v>724</v>
      </c>
      <c r="I36" s="1848" t="s">
        <v>725</v>
      </c>
      <c r="J36" s="1848" t="s">
        <v>726</v>
      </c>
      <c r="K36" s="1839" t="s">
        <v>262</v>
      </c>
      <c r="L36" s="1840"/>
      <c r="M36" s="1840"/>
      <c r="N36" s="1840"/>
      <c r="O36" s="1840"/>
      <c r="P36" s="1840"/>
      <c r="Q36" s="1840"/>
      <c r="R36" s="1840"/>
      <c r="S36" s="1840"/>
      <c r="T36" s="1840"/>
      <c r="U36" s="1840"/>
      <c r="V36" s="1840"/>
      <c r="W36" s="1840"/>
      <c r="X36" s="1840"/>
      <c r="Y36" s="1840"/>
      <c r="Z36" s="1840"/>
      <c r="AA36" s="1841"/>
      <c r="AB36" s="35"/>
    </row>
    <row r="37" spans="2:28" s="41" customFormat="1" ht="102.95" customHeight="1">
      <c r="B37" s="40"/>
      <c r="C37" s="1845"/>
      <c r="D37" s="1846"/>
      <c r="E37" s="1846"/>
      <c r="F37" s="1846"/>
      <c r="G37" s="1847"/>
      <c r="H37" s="1849"/>
      <c r="I37" s="1849"/>
      <c r="J37" s="1849"/>
      <c r="K37" s="1845"/>
      <c r="L37" s="1846"/>
      <c r="M37" s="1846"/>
      <c r="N37" s="1846"/>
      <c r="O37" s="1846"/>
      <c r="P37" s="1846"/>
      <c r="Q37" s="1846"/>
      <c r="R37" s="1846"/>
      <c r="S37" s="1846"/>
      <c r="T37" s="1846"/>
      <c r="U37" s="1846"/>
      <c r="V37" s="1846"/>
      <c r="W37" s="1846"/>
      <c r="X37" s="1846"/>
      <c r="Y37" s="1846"/>
      <c r="Z37" s="1846"/>
      <c r="AA37" s="1847"/>
      <c r="AB37" s="1850"/>
    </row>
    <row r="38" spans="2:28" s="41" customFormat="1" ht="240.95" customHeight="1">
      <c r="B38" s="40"/>
      <c r="C38" s="1809" t="s">
        <v>727</v>
      </c>
      <c r="D38" s="961"/>
      <c r="E38" s="961"/>
      <c r="F38" s="961"/>
      <c r="G38" s="961"/>
      <c r="H38" s="15">
        <v>3991</v>
      </c>
      <c r="I38" s="15">
        <v>3991</v>
      </c>
      <c r="J38" s="353">
        <f>H38/I38</f>
        <v>1</v>
      </c>
      <c r="K38" s="1810" t="s">
        <v>728</v>
      </c>
      <c r="L38" s="1810"/>
      <c r="M38" s="1810"/>
      <c r="N38" s="1810"/>
      <c r="O38" s="1810"/>
      <c r="P38" s="1810"/>
      <c r="Q38" s="1810"/>
      <c r="R38" s="1810"/>
      <c r="S38" s="1810"/>
      <c r="T38" s="1810"/>
      <c r="U38" s="1810"/>
      <c r="V38" s="1810"/>
      <c r="W38" s="1810"/>
      <c r="X38" s="1810"/>
      <c r="Y38" s="1810"/>
      <c r="Z38" s="1810"/>
      <c r="AA38" s="1811"/>
      <c r="AB38" s="1850"/>
    </row>
    <row r="39" spans="2:28" s="41" customFormat="1" ht="240.95" customHeight="1">
      <c r="B39" s="40"/>
      <c r="C39" s="1809" t="s">
        <v>729</v>
      </c>
      <c r="D39" s="961"/>
      <c r="E39" s="961"/>
      <c r="F39" s="961"/>
      <c r="G39" s="961"/>
      <c r="H39" s="15">
        <v>3061</v>
      </c>
      <c r="I39" s="15">
        <v>3061</v>
      </c>
      <c r="J39" s="353">
        <f>H39/I39</f>
        <v>1</v>
      </c>
      <c r="K39" s="1810" t="s">
        <v>730</v>
      </c>
      <c r="L39" s="1851"/>
      <c r="M39" s="1851"/>
      <c r="N39" s="1851"/>
      <c r="O39" s="1851"/>
      <c r="P39" s="1851"/>
      <c r="Q39" s="1851"/>
      <c r="R39" s="1851"/>
      <c r="S39" s="1851"/>
      <c r="T39" s="1851"/>
      <c r="U39" s="1851"/>
      <c r="V39" s="1851"/>
      <c r="W39" s="1851"/>
      <c r="X39" s="1851"/>
      <c r="Y39" s="1851"/>
      <c r="Z39" s="1851"/>
      <c r="AA39" s="1852"/>
      <c r="AB39" s="35"/>
    </row>
    <row r="40" spans="2:28" s="41" customFormat="1" ht="240.95" customHeight="1">
      <c r="B40" s="40"/>
      <c r="C40" s="1809" t="s">
        <v>731</v>
      </c>
      <c r="D40" s="961"/>
      <c r="E40" s="961"/>
      <c r="F40" s="961"/>
      <c r="G40" s="961"/>
      <c r="H40" s="336">
        <v>4956</v>
      </c>
      <c r="I40" s="15">
        <v>4956</v>
      </c>
      <c r="J40" s="353">
        <f>H40/I40</f>
        <v>1</v>
      </c>
      <c r="K40" s="1851" t="s">
        <v>732</v>
      </c>
      <c r="L40" s="1851"/>
      <c r="M40" s="1851"/>
      <c r="N40" s="1851"/>
      <c r="O40" s="1851"/>
      <c r="P40" s="1851"/>
      <c r="Q40" s="1851"/>
      <c r="R40" s="1851"/>
      <c r="S40" s="1851"/>
      <c r="T40" s="1851"/>
      <c r="U40" s="1851"/>
      <c r="V40" s="1851"/>
      <c r="W40" s="1851"/>
      <c r="X40" s="1851"/>
      <c r="Y40" s="1851"/>
      <c r="Z40" s="1851"/>
      <c r="AA40" s="1852"/>
      <c r="AB40" s="35"/>
    </row>
    <row r="41" spans="2:28" s="41" customFormat="1" ht="15" customHeight="1">
      <c r="B41" s="40"/>
      <c r="C41" s="1809" t="s">
        <v>733</v>
      </c>
      <c r="D41" s="961"/>
      <c r="E41" s="961"/>
      <c r="F41" s="961"/>
      <c r="G41" s="961"/>
      <c r="H41" s="15"/>
      <c r="I41" s="15"/>
      <c r="J41" s="353"/>
      <c r="K41" s="1810"/>
      <c r="L41" s="1810"/>
      <c r="M41" s="1810"/>
      <c r="N41" s="1810"/>
      <c r="O41" s="1810"/>
      <c r="P41" s="1810"/>
      <c r="Q41" s="1810"/>
      <c r="R41" s="1810"/>
      <c r="S41" s="1810"/>
      <c r="T41" s="1810"/>
      <c r="U41" s="1810"/>
      <c r="V41" s="1810"/>
      <c r="W41" s="1810"/>
      <c r="X41" s="1810"/>
      <c r="Y41" s="1810"/>
      <c r="Z41" s="1810"/>
      <c r="AA41" s="1811"/>
      <c r="AB41" s="35"/>
    </row>
    <row r="42" spans="2:28" s="41" customFormat="1" ht="15" customHeight="1">
      <c r="B42" s="40"/>
      <c r="C42" s="1809" t="s">
        <v>734</v>
      </c>
      <c r="D42" s="961"/>
      <c r="E42" s="961"/>
      <c r="F42" s="961"/>
      <c r="G42" s="961"/>
      <c r="H42" s="15"/>
      <c r="I42" s="15"/>
      <c r="J42" s="353"/>
      <c r="K42" s="1810"/>
      <c r="L42" s="1810"/>
      <c r="M42" s="1810"/>
      <c r="N42" s="1810"/>
      <c r="O42" s="1810"/>
      <c r="P42" s="1810"/>
      <c r="Q42" s="1810"/>
      <c r="R42" s="1810"/>
      <c r="S42" s="1810"/>
      <c r="T42" s="1810"/>
      <c r="U42" s="1810"/>
      <c r="V42" s="1810"/>
      <c r="W42" s="1810"/>
      <c r="X42" s="1810"/>
      <c r="Y42" s="1810"/>
      <c r="Z42" s="1810"/>
      <c r="AA42" s="1811"/>
      <c r="AB42" s="35"/>
    </row>
    <row r="43" spans="2:28" s="41" customFormat="1" ht="15" customHeight="1">
      <c r="B43" s="40"/>
      <c r="C43" s="1809" t="s">
        <v>735</v>
      </c>
      <c r="D43" s="961"/>
      <c r="E43" s="961"/>
      <c r="F43" s="961"/>
      <c r="G43" s="961"/>
      <c r="H43" s="15"/>
      <c r="I43" s="15"/>
      <c r="J43" s="353"/>
      <c r="K43" s="1810"/>
      <c r="L43" s="1810"/>
      <c r="M43" s="1810"/>
      <c r="N43" s="1810"/>
      <c r="O43" s="1810"/>
      <c r="P43" s="1810"/>
      <c r="Q43" s="1810"/>
      <c r="R43" s="1810"/>
      <c r="S43" s="1810"/>
      <c r="T43" s="1810"/>
      <c r="U43" s="1810"/>
      <c r="V43" s="1810"/>
      <c r="W43" s="1810"/>
      <c r="X43" s="1810"/>
      <c r="Y43" s="1810"/>
      <c r="Z43" s="1810"/>
      <c r="AA43" s="1811"/>
      <c r="AB43" s="35"/>
    </row>
    <row r="44" spans="2:28" s="41" customFormat="1" ht="15" customHeight="1">
      <c r="B44" s="40"/>
      <c r="C44" s="1809" t="s">
        <v>736</v>
      </c>
      <c r="D44" s="961"/>
      <c r="E44" s="961"/>
      <c r="F44" s="961"/>
      <c r="G44" s="961"/>
      <c r="H44" s="15"/>
      <c r="I44" s="15"/>
      <c r="J44" s="353"/>
      <c r="K44" s="1810"/>
      <c r="L44" s="1810"/>
      <c r="M44" s="1810"/>
      <c r="N44" s="1810"/>
      <c r="O44" s="1810"/>
      <c r="P44" s="1810"/>
      <c r="Q44" s="1810"/>
      <c r="R44" s="1810"/>
      <c r="S44" s="1810"/>
      <c r="T44" s="1810"/>
      <c r="U44" s="1810"/>
      <c r="V44" s="1810"/>
      <c r="W44" s="1810"/>
      <c r="X44" s="1810"/>
      <c r="Y44" s="1810"/>
      <c r="Z44" s="1810"/>
      <c r="AA44" s="1811"/>
      <c r="AB44" s="35"/>
    </row>
    <row r="45" spans="2:28" s="41" customFormat="1" ht="15" customHeight="1">
      <c r="B45" s="40"/>
      <c r="C45" s="1809" t="s">
        <v>737</v>
      </c>
      <c r="D45" s="961"/>
      <c r="E45" s="961"/>
      <c r="F45" s="961"/>
      <c r="G45" s="961"/>
      <c r="H45" s="15"/>
      <c r="I45" s="15"/>
      <c r="J45" s="353"/>
      <c r="K45" s="1810"/>
      <c r="L45" s="1810"/>
      <c r="M45" s="1810"/>
      <c r="N45" s="1810"/>
      <c r="O45" s="1810"/>
      <c r="P45" s="1810"/>
      <c r="Q45" s="1810"/>
      <c r="R45" s="1810"/>
      <c r="S45" s="1810"/>
      <c r="T45" s="1810"/>
      <c r="U45" s="1810"/>
      <c r="V45" s="1810"/>
      <c r="W45" s="1810"/>
      <c r="X45" s="1810"/>
      <c r="Y45" s="1810"/>
      <c r="Z45" s="1810"/>
      <c r="AA45" s="1811"/>
      <c r="AB45" s="35"/>
    </row>
    <row r="46" spans="2:28" s="41" customFormat="1" ht="15" customHeight="1">
      <c r="B46" s="40"/>
      <c r="C46" s="1809" t="s">
        <v>738</v>
      </c>
      <c r="D46" s="961"/>
      <c r="E46" s="961"/>
      <c r="F46" s="961"/>
      <c r="G46" s="961"/>
      <c r="H46" s="336"/>
      <c r="I46" s="15"/>
      <c r="J46" s="353"/>
      <c r="K46" s="1810"/>
      <c r="L46" s="1810"/>
      <c r="M46" s="1810"/>
      <c r="N46" s="1810"/>
      <c r="O46" s="1810"/>
      <c r="P46" s="1810"/>
      <c r="Q46" s="1810"/>
      <c r="R46" s="1810"/>
      <c r="S46" s="1810"/>
      <c r="T46" s="1810"/>
      <c r="U46" s="1810"/>
      <c r="V46" s="1810"/>
      <c r="W46" s="1810"/>
      <c r="X46" s="1810"/>
      <c r="Y46" s="1810"/>
      <c r="Z46" s="1810"/>
      <c r="AA46" s="1811"/>
      <c r="AB46" s="35"/>
    </row>
    <row r="47" spans="2:28" s="41" customFormat="1" ht="15" customHeight="1">
      <c r="B47" s="40"/>
      <c r="C47" s="1809" t="s">
        <v>739</v>
      </c>
      <c r="D47" s="961"/>
      <c r="E47" s="961"/>
      <c r="F47" s="961"/>
      <c r="G47" s="961"/>
      <c r="H47" s="15"/>
      <c r="I47" s="15"/>
      <c r="J47" s="353"/>
      <c r="K47" s="1810"/>
      <c r="L47" s="1810"/>
      <c r="M47" s="1810"/>
      <c r="N47" s="1810"/>
      <c r="O47" s="1810"/>
      <c r="P47" s="1810"/>
      <c r="Q47" s="1810"/>
      <c r="R47" s="1810"/>
      <c r="S47" s="1810"/>
      <c r="T47" s="1810"/>
      <c r="U47" s="1810"/>
      <c r="V47" s="1810"/>
      <c r="W47" s="1810"/>
      <c r="X47" s="1810"/>
      <c r="Y47" s="1810"/>
      <c r="Z47" s="1810"/>
      <c r="AA47" s="1811"/>
      <c r="AB47" s="35"/>
    </row>
    <row r="48" spans="2:28" s="41" customFormat="1" ht="15" customHeight="1">
      <c r="B48" s="40"/>
      <c r="C48" s="1809" t="s">
        <v>740</v>
      </c>
      <c r="D48" s="961"/>
      <c r="E48" s="961"/>
      <c r="F48" s="961"/>
      <c r="G48" s="961"/>
      <c r="H48" s="15"/>
      <c r="I48" s="15"/>
      <c r="J48" s="353"/>
      <c r="K48" s="1810"/>
      <c r="L48" s="1810"/>
      <c r="M48" s="1810"/>
      <c r="N48" s="1810"/>
      <c r="O48" s="1810"/>
      <c r="P48" s="1810"/>
      <c r="Q48" s="1810"/>
      <c r="R48" s="1810"/>
      <c r="S48" s="1810"/>
      <c r="T48" s="1810"/>
      <c r="U48" s="1810"/>
      <c r="V48" s="1810"/>
      <c r="W48" s="1810"/>
      <c r="X48" s="1810"/>
      <c r="Y48" s="1810"/>
      <c r="Z48" s="1810"/>
      <c r="AA48" s="1811"/>
      <c r="AB48" s="35"/>
    </row>
    <row r="49" spans="2:28" s="41" customFormat="1" ht="15" customHeight="1">
      <c r="B49" s="40"/>
      <c r="C49" s="1809" t="s">
        <v>741</v>
      </c>
      <c r="D49" s="961"/>
      <c r="E49" s="961"/>
      <c r="F49" s="961"/>
      <c r="G49" s="961"/>
      <c r="H49" s="15"/>
      <c r="I49" s="15"/>
      <c r="J49" s="353"/>
      <c r="K49" s="1810"/>
      <c r="L49" s="1810"/>
      <c r="M49" s="1810"/>
      <c r="N49" s="1810"/>
      <c r="O49" s="1810"/>
      <c r="P49" s="1810"/>
      <c r="Q49" s="1810"/>
      <c r="R49" s="1810"/>
      <c r="S49" s="1810"/>
      <c r="T49" s="1810"/>
      <c r="U49" s="1810"/>
      <c r="V49" s="1810"/>
      <c r="W49" s="1810"/>
      <c r="X49" s="1810"/>
      <c r="Y49" s="1810"/>
      <c r="Z49" s="1810"/>
      <c r="AA49" s="1811"/>
      <c r="AB49" s="35"/>
    </row>
    <row r="50" spans="2:28" s="347" customFormat="1" ht="18.75" customHeight="1" thickBot="1">
      <c r="B50" s="352"/>
      <c r="C50" s="1853" t="s">
        <v>265</v>
      </c>
      <c r="D50" s="1854"/>
      <c r="E50" s="1854"/>
      <c r="F50" s="1854"/>
      <c r="G50" s="1855"/>
      <c r="H50" s="351">
        <f>IF(H38="","",SUM(H38:H43))</f>
        <v>12008</v>
      </c>
      <c r="I50" s="350">
        <f>IF(I38="","",SUM(I38:I43))</f>
        <v>12008</v>
      </c>
      <c r="J50" s="349">
        <f>IF(H50="","",+H50/I50)</f>
        <v>1</v>
      </c>
      <c r="K50" s="1856"/>
      <c r="L50" s="1856"/>
      <c r="M50" s="1856"/>
      <c r="N50" s="1856"/>
      <c r="O50" s="1856"/>
      <c r="P50" s="1856"/>
      <c r="Q50" s="1856"/>
      <c r="R50" s="1856"/>
      <c r="S50" s="1856"/>
      <c r="T50" s="1856"/>
      <c r="U50" s="1856"/>
      <c r="V50" s="1856"/>
      <c r="W50" s="1856"/>
      <c r="X50" s="1856"/>
      <c r="Y50" s="1856"/>
      <c r="Z50" s="1856"/>
      <c r="AA50" s="1857"/>
      <c r="AB50" s="348"/>
    </row>
    <row r="51" spans="2:28" s="41" customFormat="1" ht="5.25" customHeight="1">
      <c r="B51" s="40"/>
      <c r="C51" s="34"/>
      <c r="D51" s="34"/>
      <c r="E51" s="34"/>
      <c r="F51" s="34"/>
      <c r="G51" s="34"/>
      <c r="H51" s="154"/>
      <c r="I51" s="154"/>
      <c r="J51" s="154"/>
      <c r="K51" s="154"/>
      <c r="L51" s="155"/>
      <c r="M51" s="34"/>
      <c r="N51" s="34"/>
      <c r="O51" s="34"/>
      <c r="P51" s="34"/>
      <c r="Q51" s="34"/>
      <c r="R51" s="34"/>
      <c r="S51" s="34"/>
      <c r="T51" s="34"/>
      <c r="U51" s="34"/>
      <c r="V51" s="34"/>
      <c r="W51" s="34"/>
      <c r="X51" s="34"/>
      <c r="Y51" s="34"/>
      <c r="Z51" s="34"/>
      <c r="AA51" s="34"/>
      <c r="AB51" s="35"/>
    </row>
    <row r="52" spans="2:28" s="41" customFormat="1" ht="5.0999999999999996" customHeight="1" thickBot="1">
      <c r="B52" s="40"/>
      <c r="C52" s="34"/>
      <c r="D52" s="34"/>
      <c r="E52" s="34"/>
      <c r="F52" s="34"/>
      <c r="G52" s="34"/>
      <c r="H52" s="154"/>
      <c r="I52" s="154"/>
      <c r="J52" s="154"/>
      <c r="K52" s="154"/>
      <c r="L52" s="155"/>
      <c r="M52" s="34"/>
      <c r="N52" s="34"/>
      <c r="O52" s="34"/>
      <c r="P52" s="34"/>
      <c r="Q52" s="34"/>
      <c r="R52" s="34"/>
      <c r="S52" s="34"/>
      <c r="T52" s="34"/>
      <c r="U52" s="34"/>
      <c r="V52" s="34"/>
      <c r="W52" s="34"/>
      <c r="X52" s="34"/>
      <c r="Y52" s="34"/>
      <c r="Z52" s="34"/>
      <c r="AA52" s="34"/>
      <c r="AB52" s="35"/>
    </row>
    <row r="53" spans="2:28" s="41" customFormat="1" ht="14.25" customHeight="1">
      <c r="B53" s="40"/>
      <c r="C53" s="697" t="s">
        <v>266</v>
      </c>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9"/>
      <c r="AB53" s="35"/>
    </row>
    <row r="54" spans="2:28" ht="15" customHeight="1" thickBot="1">
      <c r="B54" s="33"/>
      <c r="C54" s="813"/>
      <c r="D54" s="814"/>
      <c r="E54" s="814"/>
      <c r="F54" s="814"/>
      <c r="G54" s="814"/>
      <c r="H54" s="814"/>
      <c r="I54" s="814"/>
      <c r="J54" s="814"/>
      <c r="K54" s="814"/>
      <c r="L54" s="814"/>
      <c r="M54" s="814"/>
      <c r="N54" s="814"/>
      <c r="O54" s="814"/>
      <c r="P54" s="814"/>
      <c r="Q54" s="814"/>
      <c r="R54" s="814"/>
      <c r="S54" s="814"/>
      <c r="T54" s="814"/>
      <c r="U54" s="814"/>
      <c r="V54" s="814"/>
      <c r="W54" s="814"/>
      <c r="X54" s="814"/>
      <c r="Y54" s="814"/>
      <c r="Z54" s="814"/>
      <c r="AA54" s="815"/>
      <c r="AB54" s="35"/>
    </row>
    <row r="55" spans="2:28" ht="14.25" customHeight="1">
      <c r="B55" s="33"/>
      <c r="C55" s="768" t="s">
        <v>320</v>
      </c>
      <c r="D55" s="816"/>
      <c r="E55" s="816"/>
      <c r="F55" s="816"/>
      <c r="G55" s="816"/>
      <c r="H55" s="816"/>
      <c r="I55" s="816"/>
      <c r="J55" s="816"/>
      <c r="K55" s="816"/>
      <c r="L55" s="816"/>
      <c r="M55" s="816"/>
      <c r="N55" s="816"/>
      <c r="O55" s="816"/>
      <c r="P55" s="816"/>
      <c r="Q55" s="816"/>
      <c r="R55" s="816"/>
      <c r="S55" s="816"/>
      <c r="T55" s="816"/>
      <c r="U55" s="816"/>
      <c r="V55" s="816"/>
      <c r="W55" s="816"/>
      <c r="X55" s="816"/>
      <c r="Y55" s="816"/>
      <c r="Z55" s="816"/>
      <c r="AA55" s="817"/>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4.25" customHeight="1">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ht="15" customHeight="1">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c r="B59" s="33"/>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35"/>
    </row>
    <row r="60" spans="2:28">
      <c r="B60" s="33"/>
      <c r="C60" s="818"/>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20"/>
      <c r="AB60" s="35"/>
    </row>
    <row r="61" spans="2:28">
      <c r="B61" s="33"/>
      <c r="C61" s="818"/>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20"/>
      <c r="AB61" s="35"/>
    </row>
    <row r="62" spans="2:28">
      <c r="B62" s="33"/>
      <c r="C62" s="818"/>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20"/>
      <c r="AB62" s="35"/>
    </row>
    <row r="63" spans="2:28">
      <c r="B63" s="33"/>
      <c r="C63" s="818"/>
      <c r="D63" s="819"/>
      <c r="E63" s="819"/>
      <c r="F63" s="819"/>
      <c r="G63" s="819"/>
      <c r="H63" s="819"/>
      <c r="I63" s="819"/>
      <c r="J63" s="819"/>
      <c r="K63" s="819"/>
      <c r="L63" s="819"/>
      <c r="M63" s="819"/>
      <c r="N63" s="819"/>
      <c r="O63" s="819"/>
      <c r="P63" s="819"/>
      <c r="Q63" s="819"/>
      <c r="R63" s="819"/>
      <c r="S63" s="819"/>
      <c r="T63" s="819"/>
      <c r="U63" s="819"/>
      <c r="V63" s="819"/>
      <c r="W63" s="819"/>
      <c r="X63" s="819"/>
      <c r="Y63" s="819"/>
      <c r="Z63" s="819"/>
      <c r="AA63" s="820"/>
      <c r="AB63" s="35"/>
    </row>
    <row r="64" spans="2:28">
      <c r="B64" s="33"/>
      <c r="C64" s="818"/>
      <c r="D64" s="819"/>
      <c r="E64" s="819"/>
      <c r="F64" s="819"/>
      <c r="G64" s="819"/>
      <c r="H64" s="819"/>
      <c r="I64" s="819"/>
      <c r="J64" s="819"/>
      <c r="K64" s="819"/>
      <c r="L64" s="819"/>
      <c r="M64" s="819"/>
      <c r="N64" s="819"/>
      <c r="O64" s="819"/>
      <c r="P64" s="819"/>
      <c r="Q64" s="819"/>
      <c r="R64" s="819"/>
      <c r="S64" s="819"/>
      <c r="T64" s="819"/>
      <c r="U64" s="819"/>
      <c r="V64" s="819"/>
      <c r="W64" s="819"/>
      <c r="X64" s="819"/>
      <c r="Y64" s="819"/>
      <c r="Z64" s="819"/>
      <c r="AA64" s="820"/>
      <c r="AB64" s="35"/>
    </row>
    <row r="65" spans="2:28">
      <c r="B65" s="33"/>
      <c r="C65" s="818"/>
      <c r="D65" s="819"/>
      <c r="E65" s="819"/>
      <c r="F65" s="819"/>
      <c r="G65" s="819"/>
      <c r="H65" s="819"/>
      <c r="I65" s="819"/>
      <c r="J65" s="819"/>
      <c r="K65" s="819"/>
      <c r="L65" s="819"/>
      <c r="M65" s="819"/>
      <c r="N65" s="819"/>
      <c r="O65" s="819"/>
      <c r="P65" s="819"/>
      <c r="Q65" s="819"/>
      <c r="R65" s="819"/>
      <c r="S65" s="819"/>
      <c r="T65" s="819"/>
      <c r="U65" s="819"/>
      <c r="V65" s="819"/>
      <c r="W65" s="819"/>
      <c r="X65" s="819"/>
      <c r="Y65" s="819"/>
      <c r="Z65" s="819"/>
      <c r="AA65" s="820"/>
      <c r="AB65" s="35"/>
    </row>
    <row r="66" spans="2:28">
      <c r="B66" s="33"/>
      <c r="C66" s="818"/>
      <c r="D66" s="819"/>
      <c r="E66" s="819"/>
      <c r="F66" s="819"/>
      <c r="G66" s="819"/>
      <c r="H66" s="819"/>
      <c r="I66" s="819"/>
      <c r="J66" s="819"/>
      <c r="K66" s="819"/>
      <c r="L66" s="819"/>
      <c r="M66" s="819"/>
      <c r="N66" s="819"/>
      <c r="O66" s="819"/>
      <c r="P66" s="819"/>
      <c r="Q66" s="819"/>
      <c r="R66" s="819"/>
      <c r="S66" s="819"/>
      <c r="T66" s="819"/>
      <c r="U66" s="819"/>
      <c r="V66" s="819"/>
      <c r="W66" s="819"/>
      <c r="X66" s="819"/>
      <c r="Y66" s="819"/>
      <c r="Z66" s="819"/>
      <c r="AA66" s="820"/>
      <c r="AB66" s="35"/>
    </row>
    <row r="67" spans="2:28" ht="15" thickBot="1">
      <c r="B67" s="33"/>
      <c r="C67" s="821"/>
      <c r="D67" s="822"/>
      <c r="E67" s="822"/>
      <c r="F67" s="822"/>
      <c r="G67" s="822"/>
      <c r="H67" s="822"/>
      <c r="I67" s="822"/>
      <c r="J67" s="822"/>
      <c r="K67" s="822"/>
      <c r="L67" s="822"/>
      <c r="M67" s="822"/>
      <c r="N67" s="822"/>
      <c r="O67" s="822"/>
      <c r="P67" s="822"/>
      <c r="Q67" s="822"/>
      <c r="R67" s="822"/>
      <c r="S67" s="822"/>
      <c r="T67" s="822"/>
      <c r="U67" s="822"/>
      <c r="V67" s="822"/>
      <c r="W67" s="822"/>
      <c r="X67" s="822"/>
      <c r="Y67" s="822"/>
      <c r="Z67" s="822"/>
      <c r="AA67" s="823"/>
      <c r="AB67" s="35"/>
    </row>
    <row r="68" spans="2:28" ht="7.5" customHeight="1">
      <c r="B68" s="50"/>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52"/>
    </row>
    <row r="69" spans="2:28" ht="6.75" customHeight="1" thickBot="1">
      <c r="B69" s="53"/>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55"/>
    </row>
    <row r="70" spans="2:28" ht="14.25" customHeight="1">
      <c r="B70" s="56"/>
      <c r="C70" s="824" t="s">
        <v>258</v>
      </c>
      <c r="D70" s="825"/>
      <c r="E70" s="825"/>
      <c r="F70" s="825"/>
      <c r="G70" s="826"/>
      <c r="H70" s="824" t="s">
        <v>288</v>
      </c>
      <c r="I70" s="826"/>
      <c r="J70" s="824" t="s">
        <v>268</v>
      </c>
      <c r="K70" s="825"/>
      <c r="L70" s="825"/>
      <c r="M70" s="826"/>
      <c r="N70" s="824" t="s">
        <v>742</v>
      </c>
      <c r="O70" s="825"/>
      <c r="P70" s="825"/>
      <c r="Q70" s="825"/>
      <c r="R70" s="825"/>
      <c r="S70" s="825"/>
      <c r="T70" s="825"/>
      <c r="U70" s="826"/>
      <c r="V70" s="824" t="s">
        <v>270</v>
      </c>
      <c r="W70" s="825"/>
      <c r="X70" s="825"/>
      <c r="Y70" s="825"/>
      <c r="Z70" s="825"/>
      <c r="AA70" s="826"/>
      <c r="AB70" s="57"/>
    </row>
    <row r="71" spans="2:28" ht="14.25" customHeight="1">
      <c r="B71" s="58"/>
      <c r="C71" s="827"/>
      <c r="D71" s="828"/>
      <c r="E71" s="828"/>
      <c r="F71" s="828"/>
      <c r="G71" s="829"/>
      <c r="H71" s="827"/>
      <c r="I71" s="829"/>
      <c r="J71" s="827"/>
      <c r="K71" s="828"/>
      <c r="L71" s="828"/>
      <c r="M71" s="829"/>
      <c r="N71" s="827"/>
      <c r="O71" s="828"/>
      <c r="P71" s="828"/>
      <c r="Q71" s="828"/>
      <c r="R71" s="828"/>
      <c r="S71" s="828"/>
      <c r="T71" s="828"/>
      <c r="U71" s="829"/>
      <c r="V71" s="827"/>
      <c r="W71" s="828"/>
      <c r="X71" s="828"/>
      <c r="Y71" s="828"/>
      <c r="Z71" s="828"/>
      <c r="AA71" s="829"/>
      <c r="AB71" s="57"/>
    </row>
    <row r="72" spans="2:28" ht="15" customHeight="1" thickBot="1">
      <c r="B72" s="58"/>
      <c r="C72" s="827"/>
      <c r="D72" s="828"/>
      <c r="E72" s="828"/>
      <c r="F72" s="828"/>
      <c r="G72" s="829"/>
      <c r="H72" s="827"/>
      <c r="I72" s="829"/>
      <c r="J72" s="827"/>
      <c r="K72" s="828"/>
      <c r="L72" s="828"/>
      <c r="M72" s="829"/>
      <c r="N72" s="827"/>
      <c r="O72" s="828"/>
      <c r="P72" s="828"/>
      <c r="Q72" s="828"/>
      <c r="R72" s="828"/>
      <c r="S72" s="828"/>
      <c r="T72" s="828"/>
      <c r="U72" s="829"/>
      <c r="V72" s="827"/>
      <c r="W72" s="828"/>
      <c r="X72" s="828"/>
      <c r="Y72" s="828"/>
      <c r="Z72" s="828"/>
      <c r="AA72" s="829"/>
      <c r="AB72" s="57"/>
    </row>
    <row r="73" spans="2:28" ht="39.950000000000003" customHeight="1" thickBot="1">
      <c r="B73" s="56"/>
      <c r="C73" s="1865" t="str">
        <f>+C38</f>
        <v>MES 1</v>
      </c>
      <c r="D73" s="1866"/>
      <c r="E73" s="1866"/>
      <c r="F73" s="1866"/>
      <c r="G73" s="1866"/>
      <c r="H73" s="1867">
        <v>1</v>
      </c>
      <c r="I73" s="1867"/>
      <c r="J73" s="1868">
        <v>1</v>
      </c>
      <c r="K73" s="1868"/>
      <c r="L73" s="1868"/>
      <c r="M73" s="1868"/>
      <c r="N73" s="1869" t="s">
        <v>743</v>
      </c>
      <c r="O73" s="1869"/>
      <c r="P73" s="1869"/>
      <c r="Q73" s="1869"/>
      <c r="R73" s="1869"/>
      <c r="S73" s="1869"/>
      <c r="T73" s="1869"/>
      <c r="U73" s="1869"/>
      <c r="V73" s="1870" t="s">
        <v>744</v>
      </c>
      <c r="W73" s="1870"/>
      <c r="X73" s="1870"/>
      <c r="Y73" s="1870"/>
      <c r="Z73" s="1870"/>
      <c r="AA73" s="1871"/>
      <c r="AB73" s="59"/>
    </row>
    <row r="74" spans="2:28" ht="39.950000000000003" customHeight="1" thickBot="1">
      <c r="B74" s="56"/>
      <c r="C74" s="1858" t="str">
        <f>+C39</f>
        <v>MES 2</v>
      </c>
      <c r="D74" s="1386"/>
      <c r="E74" s="1386"/>
      <c r="F74" s="1386"/>
      <c r="G74" s="1386"/>
      <c r="H74" s="1867">
        <v>1</v>
      </c>
      <c r="I74" s="1867"/>
      <c r="J74" s="1868">
        <v>1</v>
      </c>
      <c r="K74" s="1868"/>
      <c r="L74" s="1868"/>
      <c r="M74" s="1868"/>
      <c r="N74" s="1869" t="s">
        <v>743</v>
      </c>
      <c r="O74" s="1869"/>
      <c r="P74" s="1869"/>
      <c r="Q74" s="1869"/>
      <c r="R74" s="1869"/>
      <c r="S74" s="1869"/>
      <c r="T74" s="1869"/>
      <c r="U74" s="1869"/>
      <c r="V74" s="1870" t="s">
        <v>744</v>
      </c>
      <c r="W74" s="1870"/>
      <c r="X74" s="1870"/>
      <c r="Y74" s="1870"/>
      <c r="Z74" s="1870"/>
      <c r="AA74" s="1871"/>
      <c r="AB74" s="59"/>
    </row>
    <row r="75" spans="2:28" ht="39.950000000000003" customHeight="1">
      <c r="B75" s="56"/>
      <c r="C75" s="1858" t="str">
        <f>+C40</f>
        <v>MES 3</v>
      </c>
      <c r="D75" s="1386"/>
      <c r="E75" s="1386"/>
      <c r="F75" s="1386"/>
      <c r="G75" s="1386"/>
      <c r="H75" s="1867">
        <v>1</v>
      </c>
      <c r="I75" s="1867"/>
      <c r="J75" s="1868">
        <v>1</v>
      </c>
      <c r="K75" s="1868"/>
      <c r="L75" s="1868"/>
      <c r="M75" s="1868"/>
      <c r="N75" s="1869" t="s">
        <v>743</v>
      </c>
      <c r="O75" s="1869"/>
      <c r="P75" s="1869"/>
      <c r="Q75" s="1869"/>
      <c r="R75" s="1869"/>
      <c r="S75" s="1869"/>
      <c r="T75" s="1869"/>
      <c r="U75" s="1869"/>
      <c r="V75" s="1870" t="s">
        <v>744</v>
      </c>
      <c r="W75" s="1870"/>
      <c r="X75" s="1870"/>
      <c r="Y75" s="1870"/>
      <c r="Z75" s="1870"/>
      <c r="AA75" s="1871"/>
      <c r="AB75" s="59"/>
    </row>
    <row r="76" spans="2:28">
      <c r="B76" s="56"/>
      <c r="C76" s="1858" t="str">
        <f>+C41</f>
        <v>MES 4</v>
      </c>
      <c r="D76" s="1386"/>
      <c r="E76" s="1386"/>
      <c r="F76" s="1386"/>
      <c r="G76" s="1386"/>
      <c r="H76" s="973"/>
      <c r="I76" s="973"/>
      <c r="J76" s="1802"/>
      <c r="K76" s="1802"/>
      <c r="L76" s="1802"/>
      <c r="M76" s="1802"/>
      <c r="N76" s="1859"/>
      <c r="O76" s="1859"/>
      <c r="P76" s="1859"/>
      <c r="Q76" s="1859"/>
      <c r="R76" s="1859"/>
      <c r="S76" s="1859"/>
      <c r="T76" s="1859"/>
      <c r="U76" s="1859"/>
      <c r="V76" s="963"/>
      <c r="W76" s="963"/>
      <c r="X76" s="963"/>
      <c r="Y76" s="963"/>
      <c r="Z76" s="963"/>
      <c r="AA76" s="1860"/>
      <c r="AB76" s="59"/>
    </row>
    <row r="77" spans="2:28">
      <c r="B77" s="56"/>
      <c r="C77" s="1858" t="str">
        <f>+C42</f>
        <v>MES 5</v>
      </c>
      <c r="D77" s="1386"/>
      <c r="E77" s="1386"/>
      <c r="F77" s="1386"/>
      <c r="G77" s="1386"/>
      <c r="H77" s="973"/>
      <c r="I77" s="973"/>
      <c r="J77" s="1802"/>
      <c r="K77" s="1802"/>
      <c r="L77" s="1802"/>
      <c r="M77" s="1802"/>
      <c r="N77" s="1859"/>
      <c r="O77" s="1859"/>
      <c r="P77" s="1859"/>
      <c r="Q77" s="1859"/>
      <c r="R77" s="1859"/>
      <c r="S77" s="1859"/>
      <c r="T77" s="1859"/>
      <c r="U77" s="1859"/>
      <c r="V77" s="963"/>
      <c r="W77" s="963"/>
      <c r="X77" s="963"/>
      <c r="Y77" s="963"/>
      <c r="Z77" s="963"/>
      <c r="AA77" s="1860"/>
      <c r="AB77" s="59"/>
    </row>
    <row r="78" spans="2:28">
      <c r="B78" s="56"/>
      <c r="C78" s="1858" t="str">
        <f>+C43</f>
        <v>MES 6</v>
      </c>
      <c r="D78" s="1386"/>
      <c r="E78" s="1386"/>
      <c r="F78" s="1386"/>
      <c r="G78" s="1386"/>
      <c r="H78" s="973"/>
      <c r="I78" s="973"/>
      <c r="J78" s="1802"/>
      <c r="K78" s="1802"/>
      <c r="L78" s="1802"/>
      <c r="M78" s="1802"/>
      <c r="N78" s="1859"/>
      <c r="O78" s="1859"/>
      <c r="P78" s="1859"/>
      <c r="Q78" s="1859"/>
      <c r="R78" s="1859"/>
      <c r="S78" s="1859"/>
      <c r="T78" s="1859"/>
      <c r="U78" s="1859"/>
      <c r="V78" s="963"/>
      <c r="W78" s="963"/>
      <c r="X78" s="963"/>
      <c r="Y78" s="963"/>
      <c r="Z78" s="963"/>
      <c r="AA78" s="1860"/>
      <c r="AB78" s="59"/>
    </row>
    <row r="79" spans="2:28">
      <c r="B79" s="56"/>
      <c r="C79" s="1858" t="str">
        <f>+C44</f>
        <v>MES 7</v>
      </c>
      <c r="D79" s="1386"/>
      <c r="E79" s="1386"/>
      <c r="F79" s="1386"/>
      <c r="G79" s="1386"/>
      <c r="H79" s="973"/>
      <c r="I79" s="973"/>
      <c r="J79" s="972"/>
      <c r="K79" s="972"/>
      <c r="L79" s="972"/>
      <c r="M79" s="972"/>
      <c r="N79" s="1859"/>
      <c r="O79" s="1859"/>
      <c r="P79" s="1859"/>
      <c r="Q79" s="1859"/>
      <c r="R79" s="1859"/>
      <c r="S79" s="1859"/>
      <c r="T79" s="1859"/>
      <c r="U79" s="1859"/>
      <c r="V79" s="963"/>
      <c r="W79" s="963"/>
      <c r="X79" s="963"/>
      <c r="Y79" s="963"/>
      <c r="Z79" s="963"/>
      <c r="AA79" s="1860"/>
      <c r="AB79" s="59"/>
    </row>
    <row r="80" spans="2:28">
      <c r="B80" s="56"/>
      <c r="C80" s="1858" t="str">
        <f>+C45</f>
        <v>MES 8</v>
      </c>
      <c r="D80" s="1386"/>
      <c r="E80" s="1386"/>
      <c r="F80" s="1386"/>
      <c r="G80" s="1386"/>
      <c r="H80" s="973"/>
      <c r="I80" s="973"/>
      <c r="J80" s="972"/>
      <c r="K80" s="972"/>
      <c r="L80" s="972"/>
      <c r="M80" s="972"/>
      <c r="N80" s="1859"/>
      <c r="O80" s="1859"/>
      <c r="P80" s="1859"/>
      <c r="Q80" s="1859"/>
      <c r="R80" s="1859"/>
      <c r="S80" s="1859"/>
      <c r="T80" s="1859"/>
      <c r="U80" s="1859"/>
      <c r="V80" s="963"/>
      <c r="W80" s="963"/>
      <c r="X80" s="963"/>
      <c r="Y80" s="963"/>
      <c r="Z80" s="963"/>
      <c r="AA80" s="1860"/>
      <c r="AB80" s="59"/>
    </row>
    <row r="81" spans="2:28">
      <c r="B81" s="56"/>
      <c r="C81" s="1858" t="str">
        <f>+C46</f>
        <v>MES 9</v>
      </c>
      <c r="D81" s="1386"/>
      <c r="E81" s="1386"/>
      <c r="F81" s="1386"/>
      <c r="G81" s="1386"/>
      <c r="H81" s="973"/>
      <c r="I81" s="973"/>
      <c r="J81" s="972"/>
      <c r="K81" s="972"/>
      <c r="L81" s="972"/>
      <c r="M81" s="972"/>
      <c r="N81" s="1859"/>
      <c r="O81" s="1859"/>
      <c r="P81" s="1859"/>
      <c r="Q81" s="1859"/>
      <c r="R81" s="1859"/>
      <c r="S81" s="1859"/>
      <c r="T81" s="1859"/>
      <c r="U81" s="1859"/>
      <c r="V81" s="963"/>
      <c r="W81" s="963"/>
      <c r="X81" s="963"/>
      <c r="Y81" s="963"/>
      <c r="Z81" s="963"/>
      <c r="AA81" s="1860"/>
      <c r="AB81" s="59"/>
    </row>
    <row r="82" spans="2:28">
      <c r="B82" s="56"/>
      <c r="C82" s="1858" t="str">
        <f>+C47</f>
        <v>MES 10</v>
      </c>
      <c r="D82" s="1386"/>
      <c r="E82" s="1386"/>
      <c r="F82" s="1386"/>
      <c r="G82" s="1386"/>
      <c r="H82" s="973"/>
      <c r="I82" s="973"/>
      <c r="J82" s="1802"/>
      <c r="K82" s="1802"/>
      <c r="L82" s="1802"/>
      <c r="M82" s="1802"/>
      <c r="N82" s="1859"/>
      <c r="O82" s="1859"/>
      <c r="P82" s="1859"/>
      <c r="Q82" s="1859"/>
      <c r="R82" s="1859"/>
      <c r="S82" s="1859"/>
      <c r="T82" s="1859"/>
      <c r="U82" s="1859"/>
      <c r="V82" s="963"/>
      <c r="W82" s="963"/>
      <c r="X82" s="963"/>
      <c r="Y82" s="963"/>
      <c r="Z82" s="963"/>
      <c r="AA82" s="1860"/>
      <c r="AB82" s="59"/>
    </row>
    <row r="83" spans="2:28">
      <c r="B83" s="56"/>
      <c r="C83" s="1858" t="str">
        <f>+C48</f>
        <v>MES 11</v>
      </c>
      <c r="D83" s="1386"/>
      <c r="E83" s="1386"/>
      <c r="F83" s="1386"/>
      <c r="G83" s="1386"/>
      <c r="H83" s="973"/>
      <c r="I83" s="973"/>
      <c r="J83" s="1802"/>
      <c r="K83" s="1802"/>
      <c r="L83" s="1802"/>
      <c r="M83" s="1802"/>
      <c r="N83" s="1859"/>
      <c r="O83" s="1859"/>
      <c r="P83" s="1859"/>
      <c r="Q83" s="1859"/>
      <c r="R83" s="1859"/>
      <c r="S83" s="1859"/>
      <c r="T83" s="1859"/>
      <c r="U83" s="1859"/>
      <c r="V83" s="963"/>
      <c r="W83" s="963"/>
      <c r="X83" s="963"/>
      <c r="Y83" s="963"/>
      <c r="Z83" s="963"/>
      <c r="AA83" s="1860"/>
      <c r="AB83" s="59"/>
    </row>
    <row r="84" spans="2:28" ht="15" thickBot="1">
      <c r="B84" s="56"/>
      <c r="C84" s="1861" t="str">
        <f>+C49</f>
        <v>MES 12</v>
      </c>
      <c r="D84" s="599"/>
      <c r="E84" s="599"/>
      <c r="F84" s="599"/>
      <c r="G84" s="599"/>
      <c r="H84" s="1862"/>
      <c r="I84" s="1862"/>
      <c r="J84" s="1863"/>
      <c r="K84" s="1863"/>
      <c r="L84" s="1863"/>
      <c r="M84" s="1863"/>
      <c r="N84" s="1864"/>
      <c r="O84" s="1864"/>
      <c r="P84" s="1864"/>
      <c r="Q84" s="1864"/>
      <c r="R84" s="1864"/>
      <c r="S84" s="1864"/>
      <c r="T84" s="1864"/>
      <c r="U84" s="1864"/>
      <c r="V84" s="668"/>
      <c r="W84" s="668"/>
      <c r="X84" s="668"/>
      <c r="Y84" s="668"/>
      <c r="Z84" s="668"/>
      <c r="AA84" s="669"/>
      <c r="AB84" s="59"/>
    </row>
    <row r="85" spans="2:28">
      <c r="B85" s="60"/>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62"/>
    </row>
    <row r="124" ht="6" customHeight="1"/>
  </sheetData>
  <mergeCells count="158">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83:G83"/>
    <mergeCell ref="H83:I83"/>
    <mergeCell ref="J83:M83"/>
    <mergeCell ref="N83:U83"/>
    <mergeCell ref="V83:AA83"/>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C79:G79"/>
    <mergeCell ref="H79:I79"/>
    <mergeCell ref="J79:M79"/>
    <mergeCell ref="N79:U79"/>
    <mergeCell ref="V79:AA79"/>
    <mergeCell ref="C80:G80"/>
    <mergeCell ref="H80:I80"/>
    <mergeCell ref="J80:M80"/>
    <mergeCell ref="N80:U80"/>
    <mergeCell ref="V80:AA80"/>
    <mergeCell ref="C50:G50"/>
    <mergeCell ref="K50:AA50"/>
    <mergeCell ref="C53:AA54"/>
    <mergeCell ref="C55:AA67"/>
    <mergeCell ref="C70:G72"/>
    <mergeCell ref="H70:I72"/>
    <mergeCell ref="J70:M72"/>
    <mergeCell ref="N70:U72"/>
    <mergeCell ref="V70:AA72"/>
    <mergeCell ref="C39:G39"/>
    <mergeCell ref="K39:AA39"/>
    <mergeCell ref="C40:G40"/>
    <mergeCell ref="K40:AA40"/>
    <mergeCell ref="C41:G41"/>
    <mergeCell ref="K41:AA41"/>
    <mergeCell ref="C42:G42"/>
    <mergeCell ref="K42:AA42"/>
    <mergeCell ref="C43:G43"/>
    <mergeCell ref="K43:AA43"/>
    <mergeCell ref="C34:AA35"/>
    <mergeCell ref="C36:G37"/>
    <mergeCell ref="H36:H37"/>
    <mergeCell ref="I36:I37"/>
    <mergeCell ref="J36:J37"/>
    <mergeCell ref="K36:AA37"/>
    <mergeCell ref="AB37:AB38"/>
    <mergeCell ref="C38:G38"/>
    <mergeCell ref="K38:AA38"/>
    <mergeCell ref="X30:AA30"/>
    <mergeCell ref="K31:N31"/>
    <mergeCell ref="O31:R31"/>
    <mergeCell ref="S31:T31"/>
    <mergeCell ref="U31:W31"/>
    <mergeCell ref="X31:Y31"/>
    <mergeCell ref="Z31:AA31"/>
    <mergeCell ref="K32:N32"/>
    <mergeCell ref="O32:R32"/>
    <mergeCell ref="S32:T32"/>
    <mergeCell ref="U32:W32"/>
    <mergeCell ref="X32:Y32"/>
    <mergeCell ref="Z32:AA32"/>
    <mergeCell ref="AD18:AM18"/>
    <mergeCell ref="C20:H21"/>
    <mergeCell ref="I20:L21"/>
    <mergeCell ref="M20:S20"/>
    <mergeCell ref="T20:AA20"/>
    <mergeCell ref="M21:S21"/>
    <mergeCell ref="T21:AA21"/>
    <mergeCell ref="C18:H18"/>
    <mergeCell ref="I18:AA18"/>
    <mergeCell ref="C49:G49"/>
    <mergeCell ref="K49:AA49"/>
    <mergeCell ref="C44:G44"/>
    <mergeCell ref="K44:AA44"/>
    <mergeCell ref="C45:G45"/>
    <mergeCell ref="K45:AA45"/>
    <mergeCell ref="B2:G4"/>
    <mergeCell ref="H2:AB2"/>
    <mergeCell ref="H3:O3"/>
    <mergeCell ref="P3:AB3"/>
    <mergeCell ref="H4:AB4"/>
    <mergeCell ref="C7:H8"/>
    <mergeCell ref="I7:AA8"/>
    <mergeCell ref="C26:H26"/>
    <mergeCell ref="I26:AA26"/>
    <mergeCell ref="C16:H16"/>
    <mergeCell ref="I16:AA16"/>
    <mergeCell ref="C10:H11"/>
    <mergeCell ref="I10:Q11"/>
    <mergeCell ref="R10:U10"/>
    <mergeCell ref="V10:AA10"/>
    <mergeCell ref="R11:U11"/>
    <mergeCell ref="V11:AA11"/>
    <mergeCell ref="C23:I23"/>
    <mergeCell ref="C46:G46"/>
    <mergeCell ref="K46:AA46"/>
    <mergeCell ref="C47:G47"/>
    <mergeCell ref="K47:AA47"/>
    <mergeCell ref="C48:G48"/>
    <mergeCell ref="K48:AA48"/>
    <mergeCell ref="C13:H14"/>
    <mergeCell ref="I13:S14"/>
    <mergeCell ref="T13:AA13"/>
    <mergeCell ref="T14:AA14"/>
    <mergeCell ref="J23:P23"/>
    <mergeCell ref="Q23:AA23"/>
    <mergeCell ref="C24:I24"/>
    <mergeCell ref="J24:P24"/>
    <mergeCell ref="Q24:AA24"/>
    <mergeCell ref="C28:H28"/>
    <mergeCell ref="I28:J28"/>
    <mergeCell ref="K28:N28"/>
    <mergeCell ref="O28:R28"/>
    <mergeCell ref="T28:V28"/>
    <mergeCell ref="X28:Z28"/>
    <mergeCell ref="C30:J32"/>
    <mergeCell ref="K30:R30"/>
    <mergeCell ref="S30:W30"/>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AM108"/>
  <sheetViews>
    <sheetView showGridLines="0" view="pageBreakPreview" topLeftCell="A30" zoomScaleNormal="100" zoomScaleSheetLayoutView="100" zoomScalePageLayoutView="70" workbookViewId="0">
      <selection activeCell="J38" sqref="J38"/>
    </sheetView>
  </sheetViews>
  <sheetFormatPr defaultColWidth="3.7109375" defaultRowHeight="14.25"/>
  <cols>
    <col min="1" max="1" width="3.7109375" style="20"/>
    <col min="2" max="2" width="2.85546875" style="20" customWidth="1"/>
    <col min="3" max="3" width="2.7109375" style="20" customWidth="1"/>
    <col min="4" max="4" width="4.5703125" style="20" customWidth="1"/>
    <col min="5" max="6" width="2.7109375" style="20" customWidth="1"/>
    <col min="7" max="7" width="5.28515625" style="20" customWidth="1"/>
    <col min="8" max="8" width="17.5703125" style="20" customWidth="1"/>
    <col min="9" max="9" width="15.140625" style="20" customWidth="1"/>
    <col min="10" max="10" width="16.5703125" style="20" customWidth="1"/>
    <col min="11" max="24" width="4.7109375" style="20" customWidth="1"/>
    <col min="25" max="26" width="6.7109375" style="20" customWidth="1"/>
    <col min="27" max="27" width="4.7109375" style="20" customWidth="1"/>
    <col min="28" max="28" width="1.5703125" style="20" customWidth="1"/>
    <col min="29" max="16384" width="3.7109375" style="20"/>
  </cols>
  <sheetData>
    <row r="1" spans="2:30">
      <c r="B1" s="19"/>
      <c r="C1" s="19"/>
      <c r="D1" s="19"/>
      <c r="E1" s="19"/>
      <c r="F1" s="19"/>
    </row>
    <row r="2" spans="2:30" ht="45.75" customHeight="1">
      <c r="B2" s="646"/>
      <c r="C2" s="646"/>
      <c r="D2" s="646"/>
      <c r="E2" s="646"/>
      <c r="F2" s="646"/>
      <c r="G2" s="646"/>
      <c r="H2" s="1872" t="s">
        <v>221</v>
      </c>
      <c r="I2" s="1872"/>
      <c r="J2" s="1872"/>
      <c r="K2" s="1872"/>
      <c r="L2" s="1872"/>
      <c r="M2" s="1872"/>
      <c r="N2" s="1872"/>
      <c r="O2" s="1872"/>
      <c r="P2" s="1872"/>
      <c r="Q2" s="1872"/>
      <c r="R2" s="1872"/>
      <c r="S2" s="1872"/>
      <c r="T2" s="1872"/>
      <c r="U2" s="1872"/>
      <c r="V2" s="1872"/>
      <c r="W2" s="1872"/>
      <c r="X2" s="1872"/>
      <c r="Y2" s="1872"/>
      <c r="Z2" s="1872"/>
      <c r="AA2" s="1872"/>
      <c r="AB2" s="1872"/>
    </row>
    <row r="3" spans="2:30" ht="15" customHeight="1">
      <c r="B3" s="646"/>
      <c r="C3" s="646"/>
      <c r="D3" s="646"/>
      <c r="E3" s="646"/>
      <c r="F3" s="646"/>
      <c r="G3" s="646"/>
      <c r="H3" s="651" t="s">
        <v>222</v>
      </c>
      <c r="I3" s="651"/>
      <c r="J3" s="651"/>
      <c r="K3" s="651"/>
      <c r="L3" s="651"/>
      <c r="M3" s="651"/>
      <c r="N3" s="651"/>
      <c r="O3" s="651"/>
      <c r="P3" s="651"/>
      <c r="Q3" s="651"/>
      <c r="R3" s="651" t="s">
        <v>223</v>
      </c>
      <c r="S3" s="651"/>
      <c r="T3" s="651"/>
      <c r="U3" s="651"/>
      <c r="V3" s="651"/>
      <c r="W3" s="651"/>
      <c r="X3" s="651"/>
      <c r="Y3" s="651"/>
      <c r="Z3" s="651"/>
      <c r="AA3" s="651"/>
      <c r="AB3" s="651"/>
    </row>
    <row r="4" spans="2:30" ht="15.75" customHeight="1">
      <c r="B4" s="646"/>
      <c r="C4" s="646"/>
      <c r="D4" s="646"/>
      <c r="E4" s="646"/>
      <c r="F4" s="646"/>
      <c r="G4" s="646"/>
      <c r="H4" s="651" t="s">
        <v>224</v>
      </c>
      <c r="I4" s="651"/>
      <c r="J4" s="651"/>
      <c r="K4" s="651"/>
      <c r="L4" s="651"/>
      <c r="M4" s="651"/>
      <c r="N4" s="651"/>
      <c r="O4" s="651"/>
      <c r="P4" s="651"/>
      <c r="Q4" s="651"/>
      <c r="R4" s="651"/>
      <c r="S4" s="651"/>
      <c r="T4" s="651"/>
      <c r="U4" s="651"/>
      <c r="V4" s="651"/>
      <c r="W4" s="651"/>
      <c r="X4" s="651"/>
      <c r="Y4" s="651"/>
      <c r="Z4" s="651"/>
      <c r="AA4" s="651"/>
      <c r="AB4" s="651"/>
    </row>
    <row r="5" spans="2:30" ht="15">
      <c r="B5" s="64"/>
      <c r="C5" s="65"/>
      <c r="D5" s="65"/>
      <c r="E5" s="65"/>
      <c r="F5" s="65"/>
      <c r="G5" s="65"/>
      <c r="H5" s="66"/>
      <c r="I5" s="66"/>
      <c r="J5" s="66"/>
      <c r="K5" s="66"/>
      <c r="L5" s="66"/>
      <c r="M5" s="66"/>
      <c r="N5" s="66"/>
      <c r="O5" s="66"/>
      <c r="P5" s="66"/>
      <c r="Q5" s="66"/>
      <c r="R5" s="66"/>
      <c r="S5" s="66"/>
      <c r="T5" s="66"/>
      <c r="U5" s="66"/>
      <c r="V5" s="66"/>
      <c r="W5" s="66"/>
      <c r="X5" s="66"/>
      <c r="Y5" s="66"/>
      <c r="Z5" s="66"/>
      <c r="AA5" s="66"/>
      <c r="AB5" s="67"/>
    </row>
    <row r="6" spans="2:30" ht="5.0999999999999996" customHeight="1" thickBot="1">
      <c r="B6" s="28"/>
      <c r="C6" s="30"/>
      <c r="D6" s="30"/>
      <c r="E6" s="30"/>
      <c r="F6" s="30"/>
      <c r="G6" s="30"/>
      <c r="H6" s="30"/>
      <c r="I6" s="31"/>
      <c r="J6" s="31"/>
      <c r="K6" s="31"/>
      <c r="L6" s="31"/>
      <c r="M6" s="31"/>
      <c r="N6" s="31"/>
      <c r="O6" s="31"/>
      <c r="P6" s="31"/>
      <c r="Q6" s="31"/>
      <c r="R6" s="31"/>
      <c r="S6" s="31"/>
      <c r="T6" s="32"/>
      <c r="U6" s="32"/>
      <c r="V6" s="32"/>
      <c r="W6" s="32"/>
      <c r="X6" s="32"/>
      <c r="Y6" s="68"/>
      <c r="Z6" s="30"/>
      <c r="AA6" s="68"/>
      <c r="AB6" s="29"/>
    </row>
    <row r="7" spans="2:30" ht="15" customHeight="1">
      <c r="B7" s="28"/>
      <c r="C7" s="655" t="s">
        <v>225</v>
      </c>
      <c r="D7" s="656"/>
      <c r="E7" s="656"/>
      <c r="F7" s="656"/>
      <c r="G7" s="656"/>
      <c r="H7" s="657"/>
      <c r="I7" s="670" t="s">
        <v>134</v>
      </c>
      <c r="J7" s="671"/>
      <c r="K7" s="671"/>
      <c r="L7" s="671"/>
      <c r="M7" s="671"/>
      <c r="N7" s="671"/>
      <c r="O7" s="671"/>
      <c r="P7" s="671"/>
      <c r="Q7" s="671"/>
      <c r="R7" s="671"/>
      <c r="S7" s="671"/>
      <c r="T7" s="671"/>
      <c r="U7" s="671"/>
      <c r="V7" s="671"/>
      <c r="W7" s="671"/>
      <c r="X7" s="671"/>
      <c r="Y7" s="671"/>
      <c r="Z7" s="671"/>
      <c r="AA7" s="672"/>
      <c r="AB7" s="29"/>
    </row>
    <row r="8" spans="2:30"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30" ht="5.0999999999999996" customHeight="1" thickBot="1">
      <c r="B9" s="28"/>
      <c r="C9" s="30"/>
      <c r="D9" s="30"/>
      <c r="E9" s="30"/>
      <c r="F9" s="30"/>
      <c r="G9" s="30"/>
      <c r="H9" s="30"/>
      <c r="I9" s="31"/>
      <c r="J9" s="31"/>
      <c r="K9" s="31"/>
      <c r="L9" s="31"/>
      <c r="M9" s="31"/>
      <c r="N9" s="31"/>
      <c r="O9" s="31"/>
      <c r="P9" s="31"/>
      <c r="Q9" s="31"/>
      <c r="R9" s="31"/>
      <c r="S9" s="31"/>
      <c r="T9" s="32"/>
      <c r="U9" s="32"/>
      <c r="V9" s="32"/>
      <c r="W9" s="32"/>
      <c r="X9" s="32"/>
      <c r="Y9" s="30"/>
      <c r="Z9" s="30"/>
      <c r="AA9" s="30"/>
      <c r="AB9" s="29"/>
    </row>
    <row r="10" spans="2:30" ht="15" customHeight="1" thickBot="1">
      <c r="B10" s="28"/>
      <c r="C10" s="655" t="s">
        <v>226</v>
      </c>
      <c r="D10" s="656"/>
      <c r="E10" s="656"/>
      <c r="F10" s="656"/>
      <c r="G10" s="656"/>
      <c r="H10" s="657"/>
      <c r="I10" s="768" t="s">
        <v>138</v>
      </c>
      <c r="J10" s="1380"/>
      <c r="K10" s="1380"/>
      <c r="L10" s="1380"/>
      <c r="M10" s="1380"/>
      <c r="N10" s="1380"/>
      <c r="O10" s="1380"/>
      <c r="P10" s="1380"/>
      <c r="Q10" s="1380"/>
      <c r="R10" s="1380"/>
      <c r="S10" s="1381"/>
      <c r="T10" s="678" t="s">
        <v>227</v>
      </c>
      <c r="U10" s="679"/>
      <c r="V10" s="679"/>
      <c r="W10" s="680"/>
      <c r="X10" s="592" t="s">
        <v>228</v>
      </c>
      <c r="Y10" s="593"/>
      <c r="Z10" s="593"/>
      <c r="AA10" s="594"/>
      <c r="AB10" s="29"/>
    </row>
    <row r="11" spans="2:30" ht="28.5" customHeight="1" thickBot="1">
      <c r="B11" s="28"/>
      <c r="C11" s="658"/>
      <c r="D11" s="659"/>
      <c r="E11" s="659"/>
      <c r="F11" s="659"/>
      <c r="G11" s="659"/>
      <c r="H11" s="660"/>
      <c r="I11" s="1382"/>
      <c r="J11" s="1383"/>
      <c r="K11" s="1383"/>
      <c r="L11" s="1383"/>
      <c r="M11" s="1383"/>
      <c r="N11" s="1383"/>
      <c r="O11" s="1383"/>
      <c r="P11" s="1383"/>
      <c r="Q11" s="1383"/>
      <c r="R11" s="1383"/>
      <c r="S11" s="1384"/>
      <c r="T11" s="627" t="s">
        <v>139</v>
      </c>
      <c r="U11" s="687"/>
      <c r="V11" s="687"/>
      <c r="W11" s="688"/>
      <c r="X11" s="608">
        <v>1</v>
      </c>
      <c r="Y11" s="676"/>
      <c r="Z11" s="676"/>
      <c r="AA11" s="677"/>
      <c r="AB11" s="29"/>
    </row>
    <row r="12" spans="2:30" ht="5.0999999999999996"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30" ht="15" customHeight="1">
      <c r="B13" s="33"/>
      <c r="C13" s="655" t="s">
        <v>229</v>
      </c>
      <c r="D13" s="656"/>
      <c r="E13" s="656"/>
      <c r="F13" s="656"/>
      <c r="G13" s="656"/>
      <c r="H13" s="657"/>
      <c r="I13" s="661" t="s">
        <v>745</v>
      </c>
      <c r="J13" s="662"/>
      <c r="K13" s="662"/>
      <c r="L13" s="662"/>
      <c r="M13" s="662"/>
      <c r="N13" s="662"/>
      <c r="O13" s="662"/>
      <c r="P13" s="662"/>
      <c r="Q13" s="662"/>
      <c r="R13" s="662"/>
      <c r="S13" s="662"/>
      <c r="T13" s="662"/>
      <c r="U13" s="663"/>
      <c r="V13" s="655" t="s">
        <v>231</v>
      </c>
      <c r="W13" s="656"/>
      <c r="X13" s="656"/>
      <c r="Y13" s="656"/>
      <c r="Z13" s="656"/>
      <c r="AA13" s="657"/>
      <c r="AB13" s="35"/>
    </row>
    <row r="14" spans="2:30" ht="30" customHeight="1" thickBot="1">
      <c r="B14" s="33"/>
      <c r="C14" s="658"/>
      <c r="D14" s="659"/>
      <c r="E14" s="659"/>
      <c r="F14" s="659"/>
      <c r="G14" s="659"/>
      <c r="H14" s="660"/>
      <c r="I14" s="664"/>
      <c r="J14" s="665"/>
      <c r="K14" s="665"/>
      <c r="L14" s="665"/>
      <c r="M14" s="665"/>
      <c r="N14" s="665"/>
      <c r="O14" s="665"/>
      <c r="P14" s="665"/>
      <c r="Q14" s="665"/>
      <c r="R14" s="665"/>
      <c r="S14" s="665"/>
      <c r="T14" s="665"/>
      <c r="U14" s="666"/>
      <c r="V14" s="667" t="s">
        <v>274</v>
      </c>
      <c r="W14" s="668"/>
      <c r="X14" s="668"/>
      <c r="Y14" s="668"/>
      <c r="Z14" s="668"/>
      <c r="AA14" s="669"/>
      <c r="AB14" s="35"/>
    </row>
    <row r="15" spans="2:30" ht="5.0999999999999996"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30" ht="57.75" customHeight="1" thickBot="1">
      <c r="B16" s="33"/>
      <c r="C16" s="621" t="s">
        <v>233</v>
      </c>
      <c r="D16" s="622"/>
      <c r="E16" s="622"/>
      <c r="F16" s="622"/>
      <c r="G16" s="622"/>
      <c r="H16" s="623"/>
      <c r="I16" s="1674" t="s">
        <v>746</v>
      </c>
      <c r="J16" s="1675"/>
      <c r="K16" s="1675"/>
      <c r="L16" s="1675"/>
      <c r="M16" s="1675"/>
      <c r="N16" s="1675"/>
      <c r="O16" s="1675"/>
      <c r="P16" s="1675"/>
      <c r="Q16" s="1675"/>
      <c r="R16" s="1675"/>
      <c r="S16" s="1675"/>
      <c r="T16" s="1675"/>
      <c r="U16" s="1675"/>
      <c r="V16" s="1675"/>
      <c r="W16" s="1675"/>
      <c r="X16" s="1675"/>
      <c r="Y16" s="1675"/>
      <c r="Z16" s="1675"/>
      <c r="AA16" s="1676"/>
      <c r="AB16" s="35"/>
      <c r="AD16" s="69"/>
    </row>
    <row r="17" spans="2:39" ht="5.0999999999999996"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9" ht="68.25" customHeight="1" thickBot="1">
      <c r="B18" s="33"/>
      <c r="C18" s="621" t="s">
        <v>276</v>
      </c>
      <c r="D18" s="622"/>
      <c r="E18" s="622"/>
      <c r="F18" s="622"/>
      <c r="G18" s="622"/>
      <c r="H18" s="623"/>
      <c r="I18" s="1674" t="s">
        <v>747</v>
      </c>
      <c r="J18" s="1675"/>
      <c r="K18" s="1675"/>
      <c r="L18" s="1675"/>
      <c r="M18" s="1675"/>
      <c r="N18" s="1675"/>
      <c r="O18" s="1675"/>
      <c r="P18" s="1675"/>
      <c r="Q18" s="1675"/>
      <c r="R18" s="1675"/>
      <c r="S18" s="1675"/>
      <c r="T18" s="1675"/>
      <c r="U18" s="1675"/>
      <c r="V18" s="1675"/>
      <c r="W18" s="1675"/>
      <c r="X18" s="1675"/>
      <c r="Y18" s="1675"/>
      <c r="Z18" s="1675"/>
      <c r="AA18" s="1676"/>
      <c r="AB18" s="35"/>
      <c r="AD18" s="1815"/>
      <c r="AE18" s="1815"/>
      <c r="AF18" s="1815"/>
      <c r="AG18" s="1815"/>
      <c r="AH18" s="1815"/>
      <c r="AI18" s="1815"/>
      <c r="AJ18" s="1815"/>
      <c r="AK18" s="1815"/>
      <c r="AL18" s="1815"/>
      <c r="AM18" s="1815"/>
    </row>
    <row r="19" spans="2:39" ht="5.0999999999999996"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9" ht="22.5" customHeight="1">
      <c r="B20" s="33"/>
      <c r="C20" s="631" t="s">
        <v>237</v>
      </c>
      <c r="D20" s="632"/>
      <c r="E20" s="632"/>
      <c r="F20" s="632"/>
      <c r="G20" s="632"/>
      <c r="H20" s="633"/>
      <c r="I20" s="637" t="s">
        <v>719</v>
      </c>
      <c r="J20" s="638"/>
      <c r="K20" s="638"/>
      <c r="L20" s="638"/>
      <c r="M20" s="638"/>
      <c r="N20" s="639"/>
      <c r="O20" s="592" t="s">
        <v>239</v>
      </c>
      <c r="P20" s="593"/>
      <c r="Q20" s="593"/>
      <c r="R20" s="593"/>
      <c r="S20" s="593"/>
      <c r="T20" s="593"/>
      <c r="U20" s="594"/>
      <c r="V20" s="592" t="s">
        <v>240</v>
      </c>
      <c r="W20" s="593"/>
      <c r="X20" s="593"/>
      <c r="Y20" s="593"/>
      <c r="Z20" s="593"/>
      <c r="AA20" s="594"/>
      <c r="AB20" s="35"/>
    </row>
    <row r="21" spans="2:39" ht="30.75" customHeight="1" thickBot="1">
      <c r="B21" s="33"/>
      <c r="C21" s="634"/>
      <c r="D21" s="635"/>
      <c r="E21" s="635"/>
      <c r="F21" s="635"/>
      <c r="G21" s="635"/>
      <c r="H21" s="636"/>
      <c r="I21" s="640"/>
      <c r="J21" s="641"/>
      <c r="K21" s="641"/>
      <c r="L21" s="641"/>
      <c r="M21" s="641"/>
      <c r="N21" s="642"/>
      <c r="O21" s="605" t="s">
        <v>357</v>
      </c>
      <c r="P21" s="606"/>
      <c r="Q21" s="606"/>
      <c r="R21" s="606"/>
      <c r="S21" s="606"/>
      <c r="T21" s="606"/>
      <c r="U21" s="607"/>
      <c r="V21" s="608" t="s">
        <v>302</v>
      </c>
      <c r="W21" s="606"/>
      <c r="X21" s="606"/>
      <c r="Y21" s="606"/>
      <c r="Z21" s="606"/>
      <c r="AA21" s="607"/>
      <c r="AB21" s="35"/>
    </row>
    <row r="22" spans="2:39" ht="5.0999999999999996"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9" ht="31.5" customHeight="1">
      <c r="B23" s="33"/>
      <c r="C23" s="592" t="s">
        <v>243</v>
      </c>
      <c r="D23" s="593"/>
      <c r="E23" s="593"/>
      <c r="F23" s="593"/>
      <c r="G23" s="593"/>
      <c r="H23" s="593"/>
      <c r="I23" s="594"/>
      <c r="J23" s="592" t="s">
        <v>244</v>
      </c>
      <c r="K23" s="593"/>
      <c r="L23" s="593"/>
      <c r="M23" s="593"/>
      <c r="N23" s="593"/>
      <c r="O23" s="593"/>
      <c r="P23" s="593"/>
      <c r="Q23" s="593"/>
      <c r="R23" s="594"/>
      <c r="S23" s="592" t="s">
        <v>245</v>
      </c>
      <c r="T23" s="593"/>
      <c r="U23" s="593"/>
      <c r="V23" s="593"/>
      <c r="W23" s="593"/>
      <c r="X23" s="593"/>
      <c r="Y23" s="593"/>
      <c r="Z23" s="593"/>
      <c r="AA23" s="594"/>
      <c r="AB23" s="35"/>
    </row>
    <row r="24" spans="2:39" ht="32.25" customHeight="1" thickBot="1">
      <c r="B24" s="33"/>
      <c r="C24" s="595" t="s">
        <v>748</v>
      </c>
      <c r="D24" s="596"/>
      <c r="E24" s="596"/>
      <c r="F24" s="596"/>
      <c r="G24" s="596"/>
      <c r="H24" s="596"/>
      <c r="I24" s="597"/>
      <c r="J24" s="595" t="s">
        <v>722</v>
      </c>
      <c r="K24" s="596"/>
      <c r="L24" s="596"/>
      <c r="M24" s="596"/>
      <c r="N24" s="596"/>
      <c r="O24" s="596"/>
      <c r="P24" s="596"/>
      <c r="Q24" s="596"/>
      <c r="R24" s="597"/>
      <c r="S24" s="1880" t="s">
        <v>749</v>
      </c>
      <c r="T24" s="668"/>
      <c r="U24" s="668"/>
      <c r="V24" s="668"/>
      <c r="W24" s="668"/>
      <c r="X24" s="668"/>
      <c r="Y24" s="668"/>
      <c r="Z24" s="668"/>
      <c r="AA24" s="669"/>
      <c r="AB24" s="35"/>
    </row>
    <row r="25" spans="2:39" ht="5.0999999999999996"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9" ht="123.75" customHeight="1" thickBot="1">
      <c r="B26" s="33"/>
      <c r="C26" s="621" t="s">
        <v>249</v>
      </c>
      <c r="D26" s="622"/>
      <c r="E26" s="622"/>
      <c r="F26" s="622"/>
      <c r="G26" s="622"/>
      <c r="H26" s="623"/>
      <c r="I26" s="1873" t="s">
        <v>750</v>
      </c>
      <c r="J26" s="1874"/>
      <c r="K26" s="1874"/>
      <c r="L26" s="1874"/>
      <c r="M26" s="1874"/>
      <c r="N26" s="1874"/>
      <c r="O26" s="1874"/>
      <c r="P26" s="1874"/>
      <c r="Q26" s="1874"/>
      <c r="R26" s="1874"/>
      <c r="S26" s="1874"/>
      <c r="T26" s="1874"/>
      <c r="U26" s="1874"/>
      <c r="V26" s="1874"/>
      <c r="W26" s="1874"/>
      <c r="X26" s="1874"/>
      <c r="Y26" s="1874"/>
      <c r="Z26" s="1874"/>
      <c r="AA26" s="1875"/>
      <c r="AB26" s="35"/>
    </row>
    <row r="27" spans="2:39" ht="5.099999999999999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39" ht="48.75" customHeight="1" thickBot="1">
      <c r="B28" s="33"/>
      <c r="C28" s="621" t="s">
        <v>362</v>
      </c>
      <c r="D28" s="622"/>
      <c r="E28" s="622"/>
      <c r="F28" s="622"/>
      <c r="G28" s="622"/>
      <c r="H28" s="623"/>
      <c r="I28" s="627">
        <v>0.98</v>
      </c>
      <c r="J28" s="1876"/>
      <c r="K28" s="1877" t="s">
        <v>251</v>
      </c>
      <c r="L28" s="1878"/>
      <c r="M28" s="1878"/>
      <c r="N28" s="1878"/>
      <c r="O28" s="1878"/>
      <c r="P28" s="70" t="s">
        <v>282</v>
      </c>
      <c r="Q28" s="1879" t="s">
        <v>252</v>
      </c>
      <c r="R28" s="873"/>
      <c r="S28" s="874"/>
      <c r="T28" s="71"/>
      <c r="U28" s="1879" t="s">
        <v>751</v>
      </c>
      <c r="V28" s="873"/>
      <c r="W28" s="874"/>
      <c r="X28" s="72"/>
      <c r="Y28" s="1879" t="s">
        <v>752</v>
      </c>
      <c r="Z28" s="874"/>
      <c r="AA28" s="72"/>
      <c r="AB28" s="35"/>
    </row>
    <row r="29" spans="2:39"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9"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39"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39" ht="15" customHeight="1" thickBot="1">
      <c r="B32" s="33"/>
      <c r="C32" s="586"/>
      <c r="D32" s="587"/>
      <c r="E32" s="587"/>
      <c r="F32" s="587"/>
      <c r="G32" s="587"/>
      <c r="H32" s="587"/>
      <c r="I32" s="587"/>
      <c r="J32" s="588"/>
      <c r="K32" s="601">
        <v>0</v>
      </c>
      <c r="L32" s="602"/>
      <c r="M32" s="602"/>
      <c r="N32" s="602"/>
      <c r="O32" s="602">
        <v>79</v>
      </c>
      <c r="P32" s="602"/>
      <c r="Q32" s="602"/>
      <c r="R32" s="602"/>
      <c r="S32" s="602">
        <v>80</v>
      </c>
      <c r="T32" s="602"/>
      <c r="U32" s="602">
        <v>97</v>
      </c>
      <c r="V32" s="602"/>
      <c r="W32" s="602"/>
      <c r="X32" s="602">
        <v>98</v>
      </c>
      <c r="Y32" s="602"/>
      <c r="Z32" s="602">
        <v>100</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15" thickBot="1">
      <c r="B35" s="73"/>
      <c r="C35" s="852"/>
      <c r="D35" s="853"/>
      <c r="E35" s="853"/>
      <c r="F35" s="853"/>
      <c r="G35" s="853"/>
      <c r="H35" s="853"/>
      <c r="I35" s="853"/>
      <c r="J35" s="853"/>
      <c r="K35" s="853"/>
      <c r="L35" s="853"/>
      <c r="M35" s="853"/>
      <c r="N35" s="853"/>
      <c r="O35" s="853"/>
      <c r="P35" s="853"/>
      <c r="Q35" s="853"/>
      <c r="R35" s="853"/>
      <c r="S35" s="853"/>
      <c r="T35" s="853"/>
      <c r="U35" s="853"/>
      <c r="V35" s="853"/>
      <c r="W35" s="853"/>
      <c r="X35" s="853"/>
      <c r="Y35" s="853"/>
      <c r="Z35" s="853"/>
      <c r="AA35" s="854"/>
      <c r="AB35" s="35"/>
    </row>
    <row r="36" spans="2:28" s="41" customFormat="1" ht="14.25" customHeight="1">
      <c r="B36" s="74"/>
      <c r="C36" s="849" t="s">
        <v>753</v>
      </c>
      <c r="D36" s="850"/>
      <c r="E36" s="850"/>
      <c r="F36" s="850"/>
      <c r="G36" s="851"/>
      <c r="H36" s="1881" t="s">
        <v>754</v>
      </c>
      <c r="I36" s="1883" t="s">
        <v>755</v>
      </c>
      <c r="J36" s="857" t="s">
        <v>756</v>
      </c>
      <c r="K36" s="859" t="s">
        <v>262</v>
      </c>
      <c r="L36" s="859"/>
      <c r="M36" s="859"/>
      <c r="N36" s="850"/>
      <c r="O36" s="850"/>
      <c r="P36" s="850"/>
      <c r="Q36" s="850"/>
      <c r="R36" s="850"/>
      <c r="S36" s="850"/>
      <c r="T36" s="850"/>
      <c r="U36" s="850"/>
      <c r="V36" s="850"/>
      <c r="W36" s="850"/>
      <c r="X36" s="850"/>
      <c r="Y36" s="850"/>
      <c r="Z36" s="850"/>
      <c r="AA36" s="851"/>
      <c r="AB36" s="35"/>
    </row>
    <row r="37" spans="2:28" s="41" customFormat="1" ht="107.25" customHeight="1" thickBot="1">
      <c r="B37" s="73"/>
      <c r="C37" s="852"/>
      <c r="D37" s="853"/>
      <c r="E37" s="853"/>
      <c r="F37" s="853"/>
      <c r="G37" s="854"/>
      <c r="H37" s="1882"/>
      <c r="I37" s="1884"/>
      <c r="J37" s="858"/>
      <c r="K37" s="860"/>
      <c r="L37" s="860"/>
      <c r="M37" s="860"/>
      <c r="N37" s="853"/>
      <c r="O37" s="853"/>
      <c r="P37" s="853"/>
      <c r="Q37" s="853"/>
      <c r="R37" s="853"/>
      <c r="S37" s="853"/>
      <c r="T37" s="853"/>
      <c r="U37" s="853"/>
      <c r="V37" s="853"/>
      <c r="W37" s="853"/>
      <c r="X37" s="853"/>
      <c r="Y37" s="853"/>
      <c r="Z37" s="853"/>
      <c r="AA37" s="854"/>
      <c r="AB37" s="35"/>
    </row>
    <row r="38" spans="2:28" s="41" customFormat="1" ht="217.5" customHeight="1">
      <c r="B38" s="40"/>
      <c r="C38" s="801" t="s">
        <v>378</v>
      </c>
      <c r="D38" s="2270"/>
      <c r="E38" s="2270"/>
      <c r="F38" s="2270"/>
      <c r="G38" s="2271"/>
      <c r="H38" s="76">
        <v>23</v>
      </c>
      <c r="I38" s="16">
        <f>857+1471+853</f>
        <v>3181</v>
      </c>
      <c r="J38" s="77">
        <f>IF(H38="","",(1-(H38/I38)))</f>
        <v>0.99276956931782456</v>
      </c>
      <c r="K38" s="1885" t="s">
        <v>757</v>
      </c>
      <c r="L38" s="1885"/>
      <c r="M38" s="1885"/>
      <c r="N38" s="1886"/>
      <c r="O38" s="1886"/>
      <c r="P38" s="1886"/>
      <c r="Q38" s="1886"/>
      <c r="R38" s="1886"/>
      <c r="S38" s="1886"/>
      <c r="T38" s="1886"/>
      <c r="U38" s="1886"/>
      <c r="V38" s="1886"/>
      <c r="W38" s="1886"/>
      <c r="X38" s="1886"/>
      <c r="Y38" s="1886"/>
      <c r="Z38" s="1886"/>
      <c r="AA38" s="1887"/>
      <c r="AB38" s="35"/>
    </row>
    <row r="39" spans="2:28" s="41" customFormat="1" ht="39.950000000000003" customHeight="1">
      <c r="B39" s="40"/>
      <c r="C39" s="801" t="s">
        <v>381</v>
      </c>
      <c r="D39" s="2270"/>
      <c r="E39" s="2270"/>
      <c r="F39" s="2270"/>
      <c r="G39" s="2271"/>
      <c r="H39" s="78"/>
      <c r="I39" s="79"/>
      <c r="J39" s="80" t="str">
        <f t="shared" ref="J39:J42" si="0">IF(H39="","",+H39/I39)</f>
        <v/>
      </c>
      <c r="K39" s="1885"/>
      <c r="L39" s="1885"/>
      <c r="M39" s="1885"/>
      <c r="N39" s="1886"/>
      <c r="O39" s="1886"/>
      <c r="P39" s="1886"/>
      <c r="Q39" s="1886"/>
      <c r="R39" s="1886"/>
      <c r="S39" s="1886"/>
      <c r="T39" s="1886"/>
      <c r="U39" s="1886"/>
      <c r="V39" s="1886"/>
      <c r="W39" s="1886"/>
      <c r="X39" s="1886"/>
      <c r="Y39" s="1886"/>
      <c r="Z39" s="1886"/>
      <c r="AA39" s="1887"/>
      <c r="AB39" s="35"/>
    </row>
    <row r="40" spans="2:28" s="41" customFormat="1" ht="39.950000000000003" customHeight="1">
      <c r="B40" s="40"/>
      <c r="C40" s="801" t="s">
        <v>382</v>
      </c>
      <c r="D40" s="2270"/>
      <c r="E40" s="2270"/>
      <c r="F40" s="2270"/>
      <c r="G40" s="2271"/>
      <c r="H40" s="81"/>
      <c r="I40" s="82"/>
      <c r="J40" s="80" t="str">
        <f t="shared" si="0"/>
        <v/>
      </c>
      <c r="K40" s="1885" t="s">
        <v>758</v>
      </c>
      <c r="L40" s="1885"/>
      <c r="M40" s="1885"/>
      <c r="N40" s="1886"/>
      <c r="O40" s="1886"/>
      <c r="P40" s="1886"/>
      <c r="Q40" s="1886"/>
      <c r="R40" s="1886"/>
      <c r="S40" s="1886"/>
      <c r="T40" s="1886"/>
      <c r="U40" s="1886"/>
      <c r="V40" s="1886"/>
      <c r="W40" s="1886"/>
      <c r="X40" s="1886"/>
      <c r="Y40" s="1886"/>
      <c r="Z40" s="1886"/>
      <c r="AA40" s="1887"/>
      <c r="AB40" s="35"/>
    </row>
    <row r="41" spans="2:28" s="41" customFormat="1" ht="39.950000000000003" customHeight="1" thickBot="1">
      <c r="B41" s="40"/>
      <c r="C41" s="801" t="s">
        <v>383</v>
      </c>
      <c r="D41" s="2270"/>
      <c r="E41" s="2270"/>
      <c r="F41" s="2270"/>
      <c r="G41" s="2271"/>
      <c r="H41" s="83"/>
      <c r="I41" s="84"/>
      <c r="J41" s="80" t="str">
        <f t="shared" si="0"/>
        <v/>
      </c>
      <c r="K41" s="1885"/>
      <c r="L41" s="1885"/>
      <c r="M41" s="1885"/>
      <c r="N41" s="1886"/>
      <c r="O41" s="1886"/>
      <c r="P41" s="1886"/>
      <c r="Q41" s="1886"/>
      <c r="R41" s="1886"/>
      <c r="S41" s="1886"/>
      <c r="T41" s="1886"/>
      <c r="U41" s="1886"/>
      <c r="V41" s="1886"/>
      <c r="W41" s="1886"/>
      <c r="X41" s="1886"/>
      <c r="Y41" s="1886"/>
      <c r="Z41" s="1886"/>
      <c r="AA41" s="1887"/>
      <c r="AB41" s="35"/>
    </row>
    <row r="42" spans="2:28" s="41" customFormat="1" ht="15.75" customHeight="1" thickBot="1">
      <c r="B42" s="40"/>
      <c r="C42" s="843" t="s">
        <v>265</v>
      </c>
      <c r="D42" s="844"/>
      <c r="E42" s="844"/>
      <c r="F42" s="844"/>
      <c r="G42" s="845"/>
      <c r="H42" s="85">
        <f>IF(H38="","",SUM(H38:H41))</f>
        <v>23</v>
      </c>
      <c r="I42" s="85">
        <f>IF(I38="","",SUM(I38:I41))</f>
        <v>3181</v>
      </c>
      <c r="J42" s="86">
        <f t="shared" si="0"/>
        <v>7.2304306821754163E-3</v>
      </c>
      <c r="K42" s="846"/>
      <c r="L42" s="847"/>
      <c r="M42" s="847"/>
      <c r="N42" s="847"/>
      <c r="O42" s="847"/>
      <c r="P42" s="847"/>
      <c r="Q42" s="847"/>
      <c r="R42" s="847"/>
      <c r="S42" s="847"/>
      <c r="T42" s="847"/>
      <c r="U42" s="847"/>
      <c r="V42" s="847"/>
      <c r="W42" s="847"/>
      <c r="X42" s="847"/>
      <c r="Y42" s="847"/>
      <c r="Z42" s="847"/>
      <c r="AA42" s="848"/>
      <c r="AB42" s="35"/>
    </row>
    <row r="43" spans="2:28" s="41" customFormat="1" ht="5.25" customHeight="1">
      <c r="B43" s="87"/>
      <c r="C43" s="88"/>
      <c r="D43" s="88"/>
      <c r="E43" s="88"/>
      <c r="F43" s="88"/>
      <c r="G43" s="88"/>
      <c r="H43" s="89"/>
      <c r="I43" s="89"/>
      <c r="J43" s="90"/>
      <c r="K43" s="88"/>
      <c r="L43" s="88"/>
      <c r="M43" s="88"/>
      <c r="N43" s="88"/>
      <c r="O43" s="88"/>
      <c r="P43" s="88"/>
      <c r="Q43" s="88"/>
      <c r="R43" s="88"/>
      <c r="S43" s="88"/>
      <c r="T43" s="88"/>
      <c r="U43" s="88"/>
      <c r="V43" s="88"/>
      <c r="W43" s="88"/>
      <c r="X43" s="88"/>
      <c r="Y43" s="88"/>
      <c r="Z43" s="88"/>
      <c r="AA43" s="88"/>
      <c r="AB43" s="52"/>
    </row>
    <row r="44" spans="2:28" s="41" customFormat="1" ht="5.0999999999999996" customHeight="1" thickBot="1">
      <c r="B44" s="91"/>
      <c r="C44" s="92"/>
      <c r="D44" s="92"/>
      <c r="E44" s="92"/>
      <c r="F44" s="92"/>
      <c r="G44" s="92"/>
      <c r="H44" s="93"/>
      <c r="I44" s="93"/>
      <c r="J44" s="94"/>
      <c r="K44" s="92"/>
      <c r="L44" s="92"/>
      <c r="M44" s="92"/>
      <c r="N44" s="92"/>
      <c r="O44" s="92"/>
      <c r="P44" s="92"/>
      <c r="Q44" s="92"/>
      <c r="R44" s="92"/>
      <c r="S44" s="92"/>
      <c r="T44" s="92"/>
      <c r="U44" s="92"/>
      <c r="V44" s="92"/>
      <c r="W44" s="92"/>
      <c r="X44" s="92"/>
      <c r="Y44" s="92"/>
      <c r="Z44" s="92"/>
      <c r="AA44" s="92"/>
      <c r="AB44" s="55"/>
    </row>
    <row r="45" spans="2:28" s="41" customFormat="1">
      <c r="B45" s="40"/>
      <c r="C45" s="697" t="s">
        <v>266</v>
      </c>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9"/>
      <c r="AB45" s="35"/>
    </row>
    <row r="46" spans="2:28" ht="15" thickBot="1">
      <c r="B46" s="33"/>
      <c r="C46" s="967"/>
      <c r="D46" s="968"/>
      <c r="E46" s="968"/>
      <c r="F46" s="968"/>
      <c r="G46" s="968"/>
      <c r="H46" s="968"/>
      <c r="I46" s="968"/>
      <c r="J46" s="968"/>
      <c r="K46" s="968"/>
      <c r="L46" s="968"/>
      <c r="M46" s="968"/>
      <c r="N46" s="968"/>
      <c r="O46" s="968"/>
      <c r="P46" s="968"/>
      <c r="Q46" s="968"/>
      <c r="R46" s="968"/>
      <c r="S46" s="968"/>
      <c r="T46" s="968"/>
      <c r="U46" s="968"/>
      <c r="V46" s="968"/>
      <c r="W46" s="968"/>
      <c r="X46" s="968"/>
      <c r="Y46" s="968"/>
      <c r="Z46" s="968"/>
      <c r="AA46" s="969"/>
      <c r="AB46" s="35"/>
    </row>
    <row r="47" spans="2:28">
      <c r="B47" s="33"/>
      <c r="C47" s="768" t="s">
        <v>320</v>
      </c>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ht="15" thickBot="1">
      <c r="B59" s="33"/>
      <c r="C59" s="821"/>
      <c r="D59" s="822"/>
      <c r="E59" s="822"/>
      <c r="F59" s="822"/>
      <c r="G59" s="822"/>
      <c r="H59" s="822"/>
      <c r="I59" s="822"/>
      <c r="J59" s="822"/>
      <c r="K59" s="822"/>
      <c r="L59" s="822"/>
      <c r="M59" s="822"/>
      <c r="N59" s="822"/>
      <c r="O59" s="822"/>
      <c r="P59" s="822"/>
      <c r="Q59" s="822"/>
      <c r="R59" s="822"/>
      <c r="S59" s="822"/>
      <c r="T59" s="822"/>
      <c r="U59" s="822"/>
      <c r="V59" s="822"/>
      <c r="W59" s="822"/>
      <c r="X59" s="822"/>
      <c r="Y59" s="822"/>
      <c r="Z59" s="822"/>
      <c r="AA59" s="823"/>
      <c r="AB59" s="35"/>
    </row>
    <row r="60" spans="2:28" ht="9.9499999999999993" customHeight="1">
      <c r="B60" s="50"/>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52"/>
    </row>
    <row r="61" spans="2:28" ht="9.9499999999999993" customHeight="1" thickBot="1">
      <c r="B61" s="53"/>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55"/>
    </row>
    <row r="62" spans="2:28" ht="14.25" customHeight="1">
      <c r="B62" s="56"/>
      <c r="C62" s="824" t="s">
        <v>753</v>
      </c>
      <c r="D62" s="825"/>
      <c r="E62" s="825"/>
      <c r="F62" s="825"/>
      <c r="G62" s="826"/>
      <c r="H62" s="824" t="s">
        <v>288</v>
      </c>
      <c r="I62" s="826"/>
      <c r="J62" s="824" t="s">
        <v>268</v>
      </c>
      <c r="K62" s="825"/>
      <c r="L62" s="825"/>
      <c r="M62" s="825"/>
      <c r="N62" s="825"/>
      <c r="O62" s="826"/>
      <c r="P62" s="1888" t="s">
        <v>269</v>
      </c>
      <c r="Q62" s="1889"/>
      <c r="R62" s="1889"/>
      <c r="S62" s="1889"/>
      <c r="T62" s="1890"/>
      <c r="U62" s="824" t="s">
        <v>270</v>
      </c>
      <c r="V62" s="825"/>
      <c r="W62" s="825"/>
      <c r="X62" s="825"/>
      <c r="Y62" s="825"/>
      <c r="Z62" s="825"/>
      <c r="AA62" s="826"/>
      <c r="AB62" s="57"/>
    </row>
    <row r="63" spans="2:28" ht="14.25" customHeight="1">
      <c r="B63" s="58"/>
      <c r="C63" s="827"/>
      <c r="D63" s="828"/>
      <c r="E63" s="828"/>
      <c r="F63" s="828"/>
      <c r="G63" s="829"/>
      <c r="H63" s="827"/>
      <c r="I63" s="829"/>
      <c r="J63" s="827"/>
      <c r="K63" s="828"/>
      <c r="L63" s="828"/>
      <c r="M63" s="828"/>
      <c r="N63" s="828"/>
      <c r="O63" s="829"/>
      <c r="P63" s="1891"/>
      <c r="Q63" s="1892"/>
      <c r="R63" s="1892"/>
      <c r="S63" s="1892"/>
      <c r="T63" s="1893"/>
      <c r="U63" s="827"/>
      <c r="V63" s="828"/>
      <c r="W63" s="828"/>
      <c r="X63" s="828"/>
      <c r="Y63" s="828"/>
      <c r="Z63" s="828"/>
      <c r="AA63" s="829"/>
      <c r="AB63" s="57"/>
    </row>
    <row r="64" spans="2:28" ht="15" customHeight="1" thickBot="1">
      <c r="B64" s="58"/>
      <c r="C64" s="827"/>
      <c r="D64" s="828"/>
      <c r="E64" s="828"/>
      <c r="F64" s="828"/>
      <c r="G64" s="829"/>
      <c r="H64" s="827"/>
      <c r="I64" s="829"/>
      <c r="J64" s="827"/>
      <c r="K64" s="828"/>
      <c r="L64" s="828"/>
      <c r="M64" s="828"/>
      <c r="N64" s="828"/>
      <c r="O64" s="829"/>
      <c r="P64" s="1891"/>
      <c r="Q64" s="1892"/>
      <c r="R64" s="1892"/>
      <c r="S64" s="1892"/>
      <c r="T64" s="1893"/>
      <c r="U64" s="827"/>
      <c r="V64" s="828"/>
      <c r="W64" s="828"/>
      <c r="X64" s="828"/>
      <c r="Y64" s="828"/>
      <c r="Z64" s="828"/>
      <c r="AA64" s="829"/>
      <c r="AB64" s="57"/>
    </row>
    <row r="65" spans="2:28" ht="51" customHeight="1">
      <c r="B65" s="56"/>
      <c r="C65" s="1865" t="str">
        <f>+C38</f>
        <v>TRIMESTRE 1</v>
      </c>
      <c r="D65" s="1866"/>
      <c r="E65" s="1866"/>
      <c r="F65" s="1866"/>
      <c r="G65" s="1866"/>
      <c r="H65" s="919" t="s">
        <v>448</v>
      </c>
      <c r="I65" s="919"/>
      <c r="J65" s="1867">
        <f>+J38</f>
        <v>0.99276956931782456</v>
      </c>
      <c r="K65" s="1867"/>
      <c r="L65" s="1867"/>
      <c r="M65" s="1867"/>
      <c r="N65" s="1867"/>
      <c r="O65" s="1867"/>
      <c r="P65" s="1894" t="s">
        <v>759</v>
      </c>
      <c r="Q65" s="1894"/>
      <c r="R65" s="1894"/>
      <c r="S65" s="1894"/>
      <c r="T65" s="1894"/>
      <c r="U65" s="1894" t="s">
        <v>760</v>
      </c>
      <c r="V65" s="1894"/>
      <c r="W65" s="1894"/>
      <c r="X65" s="1894"/>
      <c r="Y65" s="1894"/>
      <c r="Z65" s="1894"/>
      <c r="AA65" s="1895"/>
      <c r="AB65" s="59"/>
    </row>
    <row r="66" spans="2:28" ht="30" customHeight="1">
      <c r="B66" s="56"/>
      <c r="C66" s="1858" t="str">
        <f>+C39</f>
        <v>TRIMESTRE 2</v>
      </c>
      <c r="D66" s="1386"/>
      <c r="E66" s="1386"/>
      <c r="F66" s="1386"/>
      <c r="G66" s="1386"/>
      <c r="H66" s="975"/>
      <c r="I66" s="975"/>
      <c r="J66" s="1802" t="str">
        <f>J39</f>
        <v/>
      </c>
      <c r="K66" s="975"/>
      <c r="L66" s="975"/>
      <c r="M66" s="975"/>
      <c r="N66" s="975"/>
      <c r="O66" s="975"/>
      <c r="P66" s="1898"/>
      <c r="Q66" s="1898"/>
      <c r="R66" s="1898"/>
      <c r="S66" s="1898"/>
      <c r="T66" s="1898"/>
      <c r="U66" s="1898"/>
      <c r="V66" s="1898"/>
      <c r="W66" s="1898"/>
      <c r="X66" s="1898"/>
      <c r="Y66" s="1898"/>
      <c r="Z66" s="1898"/>
      <c r="AA66" s="1899"/>
      <c r="AB66" s="59"/>
    </row>
    <row r="67" spans="2:28" ht="30" customHeight="1">
      <c r="B67" s="56"/>
      <c r="C67" s="1858" t="str">
        <f>+C40</f>
        <v>TRIMESTRE 3</v>
      </c>
      <c r="D67" s="1386"/>
      <c r="E67" s="1386"/>
      <c r="F67" s="1386"/>
      <c r="G67" s="1386"/>
      <c r="H67" s="963"/>
      <c r="I67" s="963"/>
      <c r="J67" s="1900"/>
      <c r="K67" s="963"/>
      <c r="L67" s="963"/>
      <c r="M67" s="963"/>
      <c r="N67" s="963"/>
      <c r="O67" s="963"/>
      <c r="P67" s="1901"/>
      <c r="Q67" s="1901"/>
      <c r="R67" s="1901"/>
      <c r="S67" s="1901"/>
      <c r="T67" s="1901"/>
      <c r="U67" s="1901"/>
      <c r="V67" s="1901"/>
      <c r="W67" s="1901"/>
      <c r="X67" s="1901"/>
      <c r="Y67" s="1901"/>
      <c r="Z67" s="1901"/>
      <c r="AA67" s="1902"/>
      <c r="AB67" s="59"/>
    </row>
    <row r="68" spans="2:28" ht="30" customHeight="1" thickBot="1">
      <c r="B68" s="56"/>
      <c r="C68" s="1861" t="str">
        <f>+C41</f>
        <v>TRIMESTRE 4</v>
      </c>
      <c r="D68" s="599"/>
      <c r="E68" s="599"/>
      <c r="F68" s="599"/>
      <c r="G68" s="599"/>
      <c r="H68" s="648"/>
      <c r="I68" s="648"/>
      <c r="J68" s="1896"/>
      <c r="K68" s="648"/>
      <c r="L68" s="648"/>
      <c r="M68" s="648"/>
      <c r="N68" s="648"/>
      <c r="O68" s="648"/>
      <c r="P68" s="1897"/>
      <c r="Q68" s="1897"/>
      <c r="R68" s="1897"/>
      <c r="S68" s="1897"/>
      <c r="T68" s="1897"/>
      <c r="U68" s="2416"/>
      <c r="V68" s="2416"/>
      <c r="W68" s="2416"/>
      <c r="X68" s="2416"/>
      <c r="Y68" s="2416"/>
      <c r="Z68" s="2416"/>
      <c r="AA68" s="2417"/>
      <c r="AB68" s="59"/>
    </row>
    <row r="69" spans="2:28">
      <c r="B69" s="60"/>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62"/>
    </row>
    <row r="108" ht="6" customHeight="1"/>
  </sheetData>
  <mergeCells count="101">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 ref="C62:G64"/>
    <mergeCell ref="H62:I64"/>
    <mergeCell ref="J62:O64"/>
    <mergeCell ref="P62:T64"/>
    <mergeCell ref="U62:AA64"/>
    <mergeCell ref="C65:G65"/>
    <mergeCell ref="H65:I65"/>
    <mergeCell ref="J65:O65"/>
    <mergeCell ref="P65:T65"/>
    <mergeCell ref="U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Q28:S28"/>
    <mergeCell ref="U28:W28"/>
    <mergeCell ref="Y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AM109"/>
  <sheetViews>
    <sheetView workbookViewId="0">
      <selection activeCell="I18" sqref="I18:AA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8.85546875" style="20" customWidth="1"/>
    <col min="9" max="9" width="16.5703125" style="20" customWidth="1"/>
    <col min="10" max="10" width="18.28515625" style="20" customWidth="1"/>
    <col min="11" max="27" width="4.7109375" style="20" customWidth="1"/>
    <col min="28" max="28" width="2.85546875" style="20" customWidth="1"/>
    <col min="29" max="30" width="3.7109375" style="20"/>
    <col min="31" max="31" width="6.140625" style="20" bestFit="1" customWidth="1"/>
    <col min="32" max="16384" width="3.7109375" style="20"/>
  </cols>
  <sheetData>
    <row r="1" spans="2:28">
      <c r="B1" s="19"/>
      <c r="C1" s="19"/>
      <c r="D1" s="19"/>
      <c r="E1" s="19"/>
      <c r="F1" s="19"/>
    </row>
    <row r="2" spans="2:28" ht="45.75" customHeight="1">
      <c r="B2" s="646"/>
      <c r="C2" s="646"/>
      <c r="D2" s="646"/>
      <c r="E2" s="646"/>
      <c r="F2" s="646"/>
      <c r="G2" s="646"/>
      <c r="H2" s="1872" t="s">
        <v>221</v>
      </c>
      <c r="I2" s="1872"/>
      <c r="J2" s="1872"/>
      <c r="K2" s="1872"/>
      <c r="L2" s="1872"/>
      <c r="M2" s="1872"/>
      <c r="N2" s="1872"/>
      <c r="O2" s="1872"/>
      <c r="P2" s="1872"/>
      <c r="Q2" s="1872"/>
      <c r="R2" s="1872"/>
      <c r="S2" s="1872"/>
      <c r="T2" s="1872"/>
      <c r="U2" s="1872"/>
      <c r="V2" s="1872"/>
      <c r="W2" s="1872"/>
      <c r="X2" s="1872"/>
      <c r="Y2" s="1872"/>
      <c r="Z2" s="1872"/>
      <c r="AA2" s="1872"/>
      <c r="AB2" s="1872"/>
    </row>
    <row r="3" spans="2:28" ht="15" customHeight="1">
      <c r="B3" s="646"/>
      <c r="C3" s="646"/>
      <c r="D3" s="646"/>
      <c r="E3" s="646"/>
      <c r="F3" s="646"/>
      <c r="G3" s="646"/>
      <c r="H3" s="651" t="s">
        <v>222</v>
      </c>
      <c r="I3" s="651"/>
      <c r="J3" s="651"/>
      <c r="K3" s="651"/>
      <c r="L3" s="651"/>
      <c r="M3" s="651"/>
      <c r="N3" s="651"/>
      <c r="O3" s="651"/>
      <c r="P3" s="651"/>
      <c r="Q3" s="651"/>
      <c r="R3" s="651" t="s">
        <v>223</v>
      </c>
      <c r="S3" s="651"/>
      <c r="T3" s="651"/>
      <c r="U3" s="651"/>
      <c r="V3" s="651"/>
      <c r="W3" s="651"/>
      <c r="X3" s="651"/>
      <c r="Y3" s="651"/>
      <c r="Z3" s="651"/>
      <c r="AA3" s="651"/>
      <c r="AB3" s="651"/>
    </row>
    <row r="4" spans="2:28" ht="15.75" customHeight="1" thickBot="1">
      <c r="B4" s="648"/>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3"/>
    </row>
    <row r="5" spans="2:28" ht="15">
      <c r="B5" s="56"/>
      <c r="H5" s="22"/>
      <c r="I5" s="22"/>
      <c r="J5" s="22"/>
      <c r="K5" s="22"/>
      <c r="L5" s="22"/>
      <c r="M5" s="22"/>
      <c r="N5" s="22"/>
      <c r="O5" s="22"/>
      <c r="P5" s="22"/>
      <c r="Q5" s="22"/>
      <c r="R5" s="22"/>
      <c r="S5" s="22"/>
      <c r="T5" s="22"/>
      <c r="U5" s="22"/>
      <c r="V5" s="22"/>
      <c r="W5" s="22"/>
      <c r="X5" s="22"/>
      <c r="Y5" s="22"/>
      <c r="Z5" s="22"/>
      <c r="AA5" s="22"/>
      <c r="AB5" s="354"/>
    </row>
    <row r="6" spans="2:28" ht="5.0999999999999996" customHeight="1" thickBot="1">
      <c r="B6" s="23"/>
      <c r="C6" s="24"/>
      <c r="D6" s="24"/>
      <c r="E6" s="24"/>
      <c r="F6" s="24"/>
      <c r="G6" s="24"/>
      <c r="H6" s="24"/>
      <c r="I6" s="25"/>
      <c r="J6" s="25"/>
      <c r="K6" s="25"/>
      <c r="L6" s="25"/>
      <c r="M6" s="25"/>
      <c r="N6" s="25"/>
      <c r="O6" s="25"/>
      <c r="P6" s="25"/>
      <c r="Q6" s="25"/>
      <c r="R6" s="25"/>
      <c r="S6" s="25"/>
      <c r="T6" s="26"/>
      <c r="U6" s="26"/>
      <c r="V6" s="26"/>
      <c r="W6" s="26"/>
      <c r="X6" s="26"/>
      <c r="Y6" s="24"/>
      <c r="Z6" s="24"/>
      <c r="AA6" s="24"/>
      <c r="AB6" s="27"/>
    </row>
    <row r="7" spans="2:28" ht="15" customHeight="1">
      <c r="B7" s="28"/>
      <c r="C7" s="655" t="s">
        <v>225</v>
      </c>
      <c r="D7" s="656"/>
      <c r="E7" s="656"/>
      <c r="F7" s="656"/>
      <c r="G7" s="656"/>
      <c r="H7" s="657"/>
      <c r="I7" s="670" t="s">
        <v>134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5.0999999999999996" customHeight="1" thickBot="1">
      <c r="B9" s="28"/>
      <c r="C9" s="30"/>
      <c r="D9" s="30"/>
      <c r="E9" s="30"/>
      <c r="F9" s="30"/>
      <c r="G9" s="30"/>
      <c r="H9" s="30"/>
      <c r="I9" s="31"/>
      <c r="J9" s="31"/>
      <c r="K9" s="31"/>
      <c r="L9" s="31"/>
      <c r="M9" s="31"/>
      <c r="N9" s="31"/>
      <c r="O9" s="31"/>
      <c r="P9" s="31"/>
      <c r="Q9" s="31"/>
      <c r="R9" s="31"/>
      <c r="S9" s="31"/>
      <c r="T9" s="32"/>
      <c r="U9" s="32"/>
      <c r="V9" s="32"/>
      <c r="W9" s="32"/>
      <c r="X9" s="32"/>
      <c r="Y9" s="30"/>
      <c r="Z9" s="30"/>
      <c r="AA9" s="30"/>
      <c r="AB9" s="29"/>
    </row>
    <row r="10" spans="2:28" ht="15" customHeight="1" thickBot="1">
      <c r="B10" s="28"/>
      <c r="C10" s="655" t="s">
        <v>226</v>
      </c>
      <c r="D10" s="656"/>
      <c r="E10" s="656"/>
      <c r="F10" s="656"/>
      <c r="G10" s="656"/>
      <c r="H10" s="657"/>
      <c r="I10" s="768" t="s">
        <v>141</v>
      </c>
      <c r="J10" s="1380"/>
      <c r="K10" s="1380"/>
      <c r="L10" s="1380"/>
      <c r="M10" s="1380"/>
      <c r="N10" s="1380"/>
      <c r="O10" s="1380"/>
      <c r="P10" s="1380"/>
      <c r="Q10" s="1380"/>
      <c r="R10" s="1380"/>
      <c r="S10" s="1381"/>
      <c r="T10" s="678" t="s">
        <v>227</v>
      </c>
      <c r="U10" s="679"/>
      <c r="V10" s="679"/>
      <c r="W10" s="680"/>
      <c r="X10" s="592" t="s">
        <v>228</v>
      </c>
      <c r="Y10" s="593"/>
      <c r="Z10" s="593"/>
      <c r="AA10" s="594"/>
      <c r="AB10" s="29"/>
    </row>
    <row r="11" spans="2:28" ht="21" customHeight="1" thickBot="1">
      <c r="B11" s="28"/>
      <c r="C11" s="658"/>
      <c r="D11" s="659"/>
      <c r="E11" s="659"/>
      <c r="F11" s="659"/>
      <c r="G11" s="659"/>
      <c r="H11" s="660"/>
      <c r="I11" s="1382"/>
      <c r="J11" s="1383"/>
      <c r="K11" s="1383"/>
      <c r="L11" s="1383"/>
      <c r="M11" s="1383"/>
      <c r="N11" s="1383"/>
      <c r="O11" s="1383"/>
      <c r="P11" s="1383"/>
      <c r="Q11" s="1383"/>
      <c r="R11" s="1383"/>
      <c r="S11" s="1384"/>
      <c r="T11" s="627" t="s">
        <v>142</v>
      </c>
      <c r="U11" s="687"/>
      <c r="V11" s="687"/>
      <c r="W11" s="688"/>
      <c r="X11" s="608">
        <v>2</v>
      </c>
      <c r="Y11" s="676"/>
      <c r="Z11" s="676"/>
      <c r="AA11" s="677"/>
      <c r="AB11" s="29"/>
    </row>
    <row r="12" spans="2:28" ht="5.0999999999999996"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20.100000000000001" customHeight="1">
      <c r="B13" s="33"/>
      <c r="C13" s="655" t="s">
        <v>229</v>
      </c>
      <c r="D13" s="656"/>
      <c r="E13" s="656"/>
      <c r="F13" s="656"/>
      <c r="G13" s="656"/>
      <c r="H13" s="657"/>
      <c r="I13" s="661" t="s">
        <v>761</v>
      </c>
      <c r="J13" s="662"/>
      <c r="K13" s="662"/>
      <c r="L13" s="662"/>
      <c r="M13" s="662"/>
      <c r="N13" s="662"/>
      <c r="O13" s="662"/>
      <c r="P13" s="662"/>
      <c r="Q13" s="662"/>
      <c r="R13" s="662"/>
      <c r="S13" s="662"/>
      <c r="T13" s="662"/>
      <c r="U13" s="663"/>
      <c r="V13" s="655" t="s">
        <v>231</v>
      </c>
      <c r="W13" s="656"/>
      <c r="X13" s="656"/>
      <c r="Y13" s="656"/>
      <c r="Z13" s="656"/>
      <c r="AA13" s="657"/>
      <c r="AB13" s="35"/>
    </row>
    <row r="14" spans="2:28" ht="20.100000000000001" customHeight="1" thickBot="1">
      <c r="B14" s="33"/>
      <c r="C14" s="658"/>
      <c r="D14" s="659"/>
      <c r="E14" s="659"/>
      <c r="F14" s="659"/>
      <c r="G14" s="659"/>
      <c r="H14" s="660"/>
      <c r="I14" s="664"/>
      <c r="J14" s="665"/>
      <c r="K14" s="665"/>
      <c r="L14" s="665"/>
      <c r="M14" s="665"/>
      <c r="N14" s="665"/>
      <c r="O14" s="665"/>
      <c r="P14" s="665"/>
      <c r="Q14" s="665"/>
      <c r="R14" s="665"/>
      <c r="S14" s="665"/>
      <c r="T14" s="665"/>
      <c r="U14" s="666"/>
      <c r="V14" s="667" t="s">
        <v>274</v>
      </c>
      <c r="W14" s="668"/>
      <c r="X14" s="668"/>
      <c r="Y14" s="668"/>
      <c r="Z14" s="668"/>
      <c r="AA14" s="669"/>
      <c r="AB14" s="35"/>
    </row>
    <row r="15" spans="2:28" ht="5.0999999999999996"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60" customHeight="1" thickBot="1">
      <c r="B16" s="33"/>
      <c r="C16" s="621" t="s">
        <v>233</v>
      </c>
      <c r="D16" s="622"/>
      <c r="E16" s="622"/>
      <c r="F16" s="622"/>
      <c r="G16" s="622"/>
      <c r="H16" s="623"/>
      <c r="I16" s="1932" t="s">
        <v>762</v>
      </c>
      <c r="J16" s="1933"/>
      <c r="K16" s="1933"/>
      <c r="L16" s="1933"/>
      <c r="M16" s="1933"/>
      <c r="N16" s="1933"/>
      <c r="O16" s="1933"/>
      <c r="P16" s="1933"/>
      <c r="Q16" s="1933"/>
      <c r="R16" s="1933"/>
      <c r="S16" s="1933"/>
      <c r="T16" s="1933"/>
      <c r="U16" s="1933"/>
      <c r="V16" s="1933"/>
      <c r="W16" s="1933"/>
      <c r="X16" s="1933"/>
      <c r="Y16" s="1933"/>
      <c r="Z16" s="1933"/>
      <c r="AA16" s="1934"/>
      <c r="AB16" s="35"/>
    </row>
    <row r="17" spans="2:39" ht="5.0999999999999996" customHeight="1" thickBot="1">
      <c r="B17" s="33"/>
      <c r="C17" s="32"/>
      <c r="D17" s="32"/>
      <c r="E17" s="32"/>
      <c r="F17" s="32"/>
      <c r="G17" s="32"/>
      <c r="H17" s="32"/>
      <c r="I17" s="355"/>
      <c r="J17" s="355"/>
      <c r="K17" s="355"/>
      <c r="L17" s="355"/>
      <c r="M17" s="355"/>
      <c r="N17" s="355"/>
      <c r="O17" s="355"/>
      <c r="P17" s="355"/>
      <c r="Q17" s="355"/>
      <c r="R17" s="355"/>
      <c r="S17" s="355"/>
      <c r="T17" s="355"/>
      <c r="U17" s="355"/>
      <c r="V17" s="355"/>
      <c r="W17" s="355"/>
      <c r="X17" s="355"/>
      <c r="Y17" s="355"/>
      <c r="Z17" s="355"/>
      <c r="AA17" s="355"/>
      <c r="AB17" s="35"/>
    </row>
    <row r="18" spans="2:39" ht="132" customHeight="1" thickBot="1">
      <c r="B18" s="33"/>
      <c r="C18" s="621" t="s">
        <v>276</v>
      </c>
      <c r="D18" s="622"/>
      <c r="E18" s="622"/>
      <c r="F18" s="622"/>
      <c r="G18" s="622"/>
      <c r="H18" s="623"/>
      <c r="I18" s="1674" t="s">
        <v>763</v>
      </c>
      <c r="J18" s="1675"/>
      <c r="K18" s="1675"/>
      <c r="L18" s="1675"/>
      <c r="M18" s="1675"/>
      <c r="N18" s="1675"/>
      <c r="O18" s="1675"/>
      <c r="P18" s="1675"/>
      <c r="Q18" s="1675"/>
      <c r="R18" s="1675"/>
      <c r="S18" s="1675"/>
      <c r="T18" s="1675"/>
      <c r="U18" s="1675"/>
      <c r="V18" s="1675"/>
      <c r="W18" s="1675"/>
      <c r="X18" s="1675"/>
      <c r="Y18" s="1675"/>
      <c r="Z18" s="1675"/>
      <c r="AA18" s="1676"/>
      <c r="AB18" s="35"/>
      <c r="AD18" s="1815"/>
      <c r="AE18" s="1815"/>
      <c r="AF18" s="1815"/>
      <c r="AG18" s="1815"/>
      <c r="AH18" s="1815"/>
      <c r="AI18" s="1815"/>
      <c r="AJ18" s="1815"/>
      <c r="AK18" s="1815"/>
      <c r="AL18" s="1815"/>
      <c r="AM18" s="1815"/>
    </row>
    <row r="19" spans="2:39" ht="5.0999999999999996"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9" ht="22.5" customHeight="1">
      <c r="B20" s="33"/>
      <c r="C20" s="631" t="s">
        <v>237</v>
      </c>
      <c r="D20" s="632"/>
      <c r="E20" s="632"/>
      <c r="F20" s="632"/>
      <c r="G20" s="632"/>
      <c r="H20" s="633"/>
      <c r="I20" s="637" t="s">
        <v>764</v>
      </c>
      <c r="J20" s="638"/>
      <c r="K20" s="638"/>
      <c r="L20" s="638"/>
      <c r="M20" s="638"/>
      <c r="N20" s="639"/>
      <c r="O20" s="592" t="s">
        <v>239</v>
      </c>
      <c r="P20" s="593"/>
      <c r="Q20" s="593"/>
      <c r="R20" s="593"/>
      <c r="S20" s="593"/>
      <c r="T20" s="593"/>
      <c r="U20" s="594"/>
      <c r="V20" s="592" t="s">
        <v>240</v>
      </c>
      <c r="W20" s="593"/>
      <c r="X20" s="593"/>
      <c r="Y20" s="593"/>
      <c r="Z20" s="593"/>
      <c r="AA20" s="594"/>
      <c r="AB20" s="35"/>
    </row>
    <row r="21" spans="2:39" ht="30.75" customHeight="1" thickBot="1">
      <c r="B21" s="33"/>
      <c r="C21" s="634"/>
      <c r="D21" s="635"/>
      <c r="E21" s="635"/>
      <c r="F21" s="635"/>
      <c r="G21" s="635"/>
      <c r="H21" s="636"/>
      <c r="I21" s="640"/>
      <c r="J21" s="641"/>
      <c r="K21" s="641"/>
      <c r="L21" s="641"/>
      <c r="M21" s="641"/>
      <c r="N21" s="642"/>
      <c r="O21" s="605" t="s">
        <v>357</v>
      </c>
      <c r="P21" s="606"/>
      <c r="Q21" s="606"/>
      <c r="R21" s="606"/>
      <c r="S21" s="606"/>
      <c r="T21" s="606"/>
      <c r="U21" s="607"/>
      <c r="V21" s="608" t="s">
        <v>302</v>
      </c>
      <c r="W21" s="606"/>
      <c r="X21" s="606"/>
      <c r="Y21" s="606"/>
      <c r="Z21" s="606"/>
      <c r="AA21" s="607"/>
      <c r="AB21" s="35"/>
    </row>
    <row r="22" spans="2:39" ht="5.0999999999999996"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9" ht="31.5" customHeight="1">
      <c r="B23" s="33"/>
      <c r="C23" s="592" t="s">
        <v>243</v>
      </c>
      <c r="D23" s="593"/>
      <c r="E23" s="593"/>
      <c r="F23" s="593"/>
      <c r="G23" s="593"/>
      <c r="H23" s="593"/>
      <c r="I23" s="594"/>
      <c r="J23" s="592" t="s">
        <v>244</v>
      </c>
      <c r="K23" s="593"/>
      <c r="L23" s="593"/>
      <c r="M23" s="593"/>
      <c r="N23" s="593"/>
      <c r="O23" s="593"/>
      <c r="P23" s="593"/>
      <c r="Q23" s="593"/>
      <c r="R23" s="594"/>
      <c r="S23" s="592" t="s">
        <v>245</v>
      </c>
      <c r="T23" s="593"/>
      <c r="U23" s="593"/>
      <c r="V23" s="593"/>
      <c r="W23" s="593"/>
      <c r="X23" s="593"/>
      <c r="Y23" s="593"/>
      <c r="Z23" s="593"/>
      <c r="AA23" s="594"/>
      <c r="AB23" s="35"/>
    </row>
    <row r="24" spans="2:39" ht="32.25" customHeight="1" thickBot="1">
      <c r="B24" s="33"/>
      <c r="C24" s="595" t="s">
        <v>765</v>
      </c>
      <c r="D24" s="596"/>
      <c r="E24" s="596"/>
      <c r="F24" s="596"/>
      <c r="G24" s="596"/>
      <c r="H24" s="596"/>
      <c r="I24" s="597"/>
      <c r="J24" s="595" t="s">
        <v>722</v>
      </c>
      <c r="K24" s="596"/>
      <c r="L24" s="596"/>
      <c r="M24" s="596"/>
      <c r="N24" s="596"/>
      <c r="O24" s="596"/>
      <c r="P24" s="596"/>
      <c r="Q24" s="596"/>
      <c r="R24" s="597"/>
      <c r="S24" s="1880" t="s">
        <v>723</v>
      </c>
      <c r="T24" s="668"/>
      <c r="U24" s="668"/>
      <c r="V24" s="668"/>
      <c r="W24" s="668"/>
      <c r="X24" s="668"/>
      <c r="Y24" s="668"/>
      <c r="Z24" s="668"/>
      <c r="AA24" s="669"/>
      <c r="AB24" s="35"/>
    </row>
    <row r="25" spans="2:39" ht="5.0999999999999996"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9" ht="54.75" customHeight="1" thickBot="1">
      <c r="B26" s="33"/>
      <c r="C26" s="621" t="s">
        <v>249</v>
      </c>
      <c r="D26" s="622"/>
      <c r="E26" s="622"/>
      <c r="F26" s="622"/>
      <c r="G26" s="622"/>
      <c r="H26" s="623"/>
      <c r="I26" s="624" t="s">
        <v>143</v>
      </c>
      <c r="J26" s="1929"/>
      <c r="K26" s="1929"/>
      <c r="L26" s="1929"/>
      <c r="M26" s="1929"/>
      <c r="N26" s="1929"/>
      <c r="O26" s="1929"/>
      <c r="P26" s="1929"/>
      <c r="Q26" s="1929"/>
      <c r="R26" s="1929"/>
      <c r="S26" s="1929"/>
      <c r="T26" s="1929"/>
      <c r="U26" s="1929"/>
      <c r="V26" s="1929"/>
      <c r="W26" s="1929"/>
      <c r="X26" s="1929"/>
      <c r="Y26" s="1929"/>
      <c r="Z26" s="1929"/>
      <c r="AA26" s="1930"/>
      <c r="AB26" s="35"/>
    </row>
    <row r="27" spans="2:39" ht="5.099999999999999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39" ht="32.25" customHeight="1" thickBot="1">
      <c r="B28" s="33"/>
      <c r="C28" s="621" t="s">
        <v>250</v>
      </c>
      <c r="D28" s="622"/>
      <c r="E28" s="622"/>
      <c r="F28" s="622"/>
      <c r="G28" s="622"/>
      <c r="H28" s="623"/>
      <c r="I28" s="627">
        <v>0.9</v>
      </c>
      <c r="J28" s="624"/>
      <c r="K28" s="1877" t="s">
        <v>251</v>
      </c>
      <c r="L28" s="1878"/>
      <c r="M28" s="1878"/>
      <c r="N28" s="1878"/>
      <c r="O28" s="1931"/>
      <c r="P28" s="630" t="s">
        <v>252</v>
      </c>
      <c r="Q28" s="628"/>
      <c r="R28" s="629"/>
      <c r="S28" s="324"/>
      <c r="T28" s="1879" t="s">
        <v>253</v>
      </c>
      <c r="U28" s="873"/>
      <c r="V28" s="874"/>
      <c r="W28" s="324" t="s">
        <v>282</v>
      </c>
      <c r="X28" s="630" t="s">
        <v>255</v>
      </c>
      <c r="Y28" s="628"/>
      <c r="Z28" s="629"/>
      <c r="AA28" s="339"/>
      <c r="AB28" s="35"/>
    </row>
    <row r="29" spans="2:39" ht="5.0999999999999996" customHeigh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9" ht="15" thickBot="1">
      <c r="B30" s="33"/>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5"/>
    </row>
    <row r="31" spans="2:39" ht="15" customHeight="1">
      <c r="B31" s="33"/>
      <c r="C31" s="580" t="s">
        <v>256</v>
      </c>
      <c r="D31" s="581"/>
      <c r="E31" s="581"/>
      <c r="F31" s="581"/>
      <c r="G31" s="581"/>
      <c r="H31" s="581"/>
      <c r="I31" s="581"/>
      <c r="J31" s="582"/>
      <c r="K31" s="689" t="s">
        <v>1</v>
      </c>
      <c r="L31" s="690"/>
      <c r="M31" s="690"/>
      <c r="N31" s="690"/>
      <c r="O31" s="690"/>
      <c r="P31" s="690"/>
      <c r="Q31" s="690"/>
      <c r="R31" s="690"/>
      <c r="S31" s="691" t="s">
        <v>2</v>
      </c>
      <c r="T31" s="691"/>
      <c r="U31" s="691"/>
      <c r="V31" s="691"/>
      <c r="W31" s="691"/>
      <c r="X31" s="692" t="s">
        <v>3</v>
      </c>
      <c r="Y31" s="692"/>
      <c r="Z31" s="692"/>
      <c r="AA31" s="693"/>
      <c r="AB31" s="35"/>
    </row>
    <row r="32" spans="2:39" ht="14.25" customHeight="1">
      <c r="B32" s="33"/>
      <c r="C32" s="583"/>
      <c r="D32" s="584"/>
      <c r="E32" s="584"/>
      <c r="F32" s="584"/>
      <c r="G32" s="584"/>
      <c r="H32" s="584"/>
      <c r="I32" s="584"/>
      <c r="J32" s="585"/>
      <c r="K32" s="694" t="s">
        <v>11</v>
      </c>
      <c r="L32" s="695"/>
      <c r="M32" s="695"/>
      <c r="N32" s="695"/>
      <c r="O32" s="695" t="s">
        <v>12</v>
      </c>
      <c r="P32" s="695"/>
      <c r="Q32" s="695"/>
      <c r="R32" s="695"/>
      <c r="S32" s="695" t="s">
        <v>11</v>
      </c>
      <c r="T32" s="695"/>
      <c r="U32" s="695" t="s">
        <v>12</v>
      </c>
      <c r="V32" s="695"/>
      <c r="W32" s="695"/>
      <c r="X32" s="695" t="s">
        <v>11</v>
      </c>
      <c r="Y32" s="695"/>
      <c r="Z32" s="695" t="s">
        <v>12</v>
      </c>
      <c r="AA32" s="696"/>
      <c r="AB32" s="35"/>
    </row>
    <row r="33" spans="2:31" ht="15" customHeight="1" thickBot="1">
      <c r="B33" s="33"/>
      <c r="C33" s="586"/>
      <c r="D33" s="587"/>
      <c r="E33" s="587"/>
      <c r="F33" s="587"/>
      <c r="G33" s="587"/>
      <c r="H33" s="587"/>
      <c r="I33" s="587"/>
      <c r="J33" s="588"/>
      <c r="K33" s="601">
        <v>0</v>
      </c>
      <c r="L33" s="602"/>
      <c r="M33" s="602"/>
      <c r="N33" s="602"/>
      <c r="O33" s="602">
        <v>69</v>
      </c>
      <c r="P33" s="602"/>
      <c r="Q33" s="602"/>
      <c r="R33" s="602"/>
      <c r="S33" s="602">
        <v>70</v>
      </c>
      <c r="T33" s="602"/>
      <c r="U33" s="602">
        <v>89</v>
      </c>
      <c r="V33" s="602"/>
      <c r="W33" s="602"/>
      <c r="X33" s="602">
        <v>90</v>
      </c>
      <c r="Y33" s="602"/>
      <c r="Z33" s="602">
        <v>100</v>
      </c>
      <c r="AA33" s="604"/>
      <c r="AB33" s="35"/>
    </row>
    <row r="34" spans="2:31" ht="15" thickBot="1">
      <c r="B34" s="33"/>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5"/>
    </row>
    <row r="35" spans="2:31" s="41" customFormat="1">
      <c r="B35" s="40"/>
      <c r="C35" s="849" t="s">
        <v>257</v>
      </c>
      <c r="D35" s="850"/>
      <c r="E35" s="850"/>
      <c r="F35" s="850"/>
      <c r="G35" s="850"/>
      <c r="H35" s="850"/>
      <c r="I35" s="850"/>
      <c r="J35" s="850"/>
      <c r="K35" s="850"/>
      <c r="L35" s="850"/>
      <c r="M35" s="850"/>
      <c r="N35" s="850"/>
      <c r="O35" s="850"/>
      <c r="P35" s="850"/>
      <c r="Q35" s="850"/>
      <c r="R35" s="850"/>
      <c r="S35" s="850"/>
      <c r="T35" s="850"/>
      <c r="U35" s="850"/>
      <c r="V35" s="850"/>
      <c r="W35" s="850"/>
      <c r="X35" s="850"/>
      <c r="Y35" s="850"/>
      <c r="Z35" s="850"/>
      <c r="AA35" s="851"/>
      <c r="AB35" s="35"/>
    </row>
    <row r="36" spans="2:31" s="41" customFormat="1" ht="15" thickBot="1">
      <c r="B36" s="40"/>
      <c r="C36" s="852"/>
      <c r="D36" s="853"/>
      <c r="E36" s="853"/>
      <c r="F36" s="853"/>
      <c r="G36" s="853"/>
      <c r="H36" s="853"/>
      <c r="I36" s="853"/>
      <c r="J36" s="853"/>
      <c r="K36" s="853"/>
      <c r="L36" s="853"/>
      <c r="M36" s="853"/>
      <c r="N36" s="853"/>
      <c r="O36" s="853"/>
      <c r="P36" s="853"/>
      <c r="Q36" s="853"/>
      <c r="R36" s="853"/>
      <c r="S36" s="853"/>
      <c r="T36" s="853"/>
      <c r="U36" s="853"/>
      <c r="V36" s="853"/>
      <c r="W36" s="853"/>
      <c r="X36" s="853"/>
      <c r="Y36" s="853"/>
      <c r="Z36" s="853"/>
      <c r="AA36" s="854"/>
      <c r="AB36" s="35"/>
    </row>
    <row r="37" spans="2:31" s="41" customFormat="1" ht="14.25" customHeight="1">
      <c r="B37" s="40"/>
      <c r="C37" s="849" t="s">
        <v>258</v>
      </c>
      <c r="D37" s="850"/>
      <c r="E37" s="850"/>
      <c r="F37" s="850"/>
      <c r="G37" s="851"/>
      <c r="H37" s="1927" t="s">
        <v>766</v>
      </c>
      <c r="I37" s="1927" t="s">
        <v>767</v>
      </c>
      <c r="J37" s="1927" t="s">
        <v>768</v>
      </c>
      <c r="K37" s="859" t="s">
        <v>262</v>
      </c>
      <c r="L37" s="859"/>
      <c r="M37" s="859"/>
      <c r="N37" s="850"/>
      <c r="O37" s="850"/>
      <c r="P37" s="850"/>
      <c r="Q37" s="850"/>
      <c r="R37" s="850"/>
      <c r="S37" s="850"/>
      <c r="T37" s="850"/>
      <c r="U37" s="850"/>
      <c r="V37" s="850"/>
      <c r="W37" s="850"/>
      <c r="X37" s="850"/>
      <c r="Y37" s="850"/>
      <c r="Z37" s="850"/>
      <c r="AA37" s="851"/>
      <c r="AB37" s="35"/>
    </row>
    <row r="38" spans="2:31" s="41" customFormat="1" ht="78" customHeight="1" thickBot="1">
      <c r="B38" s="40"/>
      <c r="C38" s="852"/>
      <c r="D38" s="853"/>
      <c r="E38" s="853"/>
      <c r="F38" s="853"/>
      <c r="G38" s="854"/>
      <c r="H38" s="1928"/>
      <c r="I38" s="1928"/>
      <c r="J38" s="1928"/>
      <c r="K38" s="860"/>
      <c r="L38" s="860"/>
      <c r="M38" s="860"/>
      <c r="N38" s="853"/>
      <c r="O38" s="853"/>
      <c r="P38" s="853"/>
      <c r="Q38" s="853"/>
      <c r="R38" s="853"/>
      <c r="S38" s="853"/>
      <c r="T38" s="853"/>
      <c r="U38" s="853"/>
      <c r="V38" s="853"/>
      <c r="W38" s="853"/>
      <c r="X38" s="853"/>
      <c r="Y38" s="853"/>
      <c r="Z38" s="853"/>
      <c r="AA38" s="854"/>
      <c r="AB38" s="35"/>
    </row>
    <row r="39" spans="2:31" s="41" customFormat="1" ht="215.25" customHeight="1">
      <c r="B39" s="40"/>
      <c r="C39" s="801" t="s">
        <v>378</v>
      </c>
      <c r="D39" s="2270"/>
      <c r="E39" s="2270"/>
      <c r="F39" s="2270"/>
      <c r="G39" s="2271"/>
      <c r="H39" s="10">
        <f>1481+853+857</f>
        <v>3191</v>
      </c>
      <c r="I39" s="10">
        <f>+H39</f>
        <v>3191</v>
      </c>
      <c r="J39" s="80">
        <f>+H39/I39</f>
        <v>1</v>
      </c>
      <c r="K39" s="1885" t="s">
        <v>769</v>
      </c>
      <c r="L39" s="1885"/>
      <c r="M39" s="1885"/>
      <c r="N39" s="1886"/>
      <c r="O39" s="1886"/>
      <c r="P39" s="1886"/>
      <c r="Q39" s="1886"/>
      <c r="R39" s="1886"/>
      <c r="S39" s="1886"/>
      <c r="T39" s="1886"/>
      <c r="U39" s="1886"/>
      <c r="V39" s="1886"/>
      <c r="W39" s="1886"/>
      <c r="X39" s="1886"/>
      <c r="Y39" s="1886"/>
      <c r="Z39" s="1886"/>
      <c r="AA39" s="1887"/>
      <c r="AB39" s="35"/>
      <c r="AD39" s="41">
        <v>92.8</v>
      </c>
      <c r="AE39" s="41">
        <v>2614</v>
      </c>
    </row>
    <row r="40" spans="2:31" s="41" customFormat="1" ht="50.1" customHeight="1">
      <c r="B40" s="40"/>
      <c r="C40" s="801" t="s">
        <v>381</v>
      </c>
      <c r="D40" s="2270"/>
      <c r="E40" s="2270"/>
      <c r="F40" s="2270"/>
      <c r="G40" s="2271"/>
      <c r="H40" s="149"/>
      <c r="I40" s="149"/>
      <c r="J40" s="77" t="str">
        <f>IF(H40="","",+H40/I40)</f>
        <v/>
      </c>
      <c r="K40" s="1885"/>
      <c r="L40" s="1885"/>
      <c r="M40" s="1885"/>
      <c r="N40" s="1886"/>
      <c r="O40" s="1886"/>
      <c r="P40" s="1886"/>
      <c r="Q40" s="1886"/>
      <c r="R40" s="1886"/>
      <c r="S40" s="1886"/>
      <c r="T40" s="1886"/>
      <c r="U40" s="1886"/>
      <c r="V40" s="1886"/>
      <c r="W40" s="1886"/>
      <c r="X40" s="1886"/>
      <c r="Y40" s="1886"/>
      <c r="Z40" s="1886"/>
      <c r="AA40" s="1887"/>
      <c r="AB40" s="35"/>
    </row>
    <row r="41" spans="2:31" s="41" customFormat="1" ht="50.1" customHeight="1">
      <c r="B41" s="40"/>
      <c r="C41" s="801" t="s">
        <v>382</v>
      </c>
      <c r="D41" s="2270"/>
      <c r="E41" s="2270"/>
      <c r="F41" s="2270"/>
      <c r="G41" s="2271"/>
      <c r="H41" s="149"/>
      <c r="I41" s="149"/>
      <c r="J41" s="77" t="str">
        <f>IF(H41="","",+H41/I41)</f>
        <v/>
      </c>
      <c r="K41" s="1885"/>
      <c r="L41" s="1885"/>
      <c r="M41" s="1885"/>
      <c r="N41" s="1886"/>
      <c r="O41" s="1886"/>
      <c r="P41" s="1886"/>
      <c r="Q41" s="1886"/>
      <c r="R41" s="1886"/>
      <c r="S41" s="1886"/>
      <c r="T41" s="1886"/>
      <c r="U41" s="1886"/>
      <c r="V41" s="1886"/>
      <c r="W41" s="1886"/>
      <c r="X41" s="1886"/>
      <c r="Y41" s="1886"/>
      <c r="Z41" s="1886"/>
      <c r="AA41" s="1887"/>
      <c r="AB41" s="35"/>
    </row>
    <row r="42" spans="2:31" s="41" customFormat="1" ht="50.1" customHeight="1" thickBot="1">
      <c r="B42" s="40"/>
      <c r="C42" s="801" t="s">
        <v>383</v>
      </c>
      <c r="D42" s="2270"/>
      <c r="E42" s="2270"/>
      <c r="F42" s="2270"/>
      <c r="G42" s="2271"/>
      <c r="H42" s="149"/>
      <c r="I42" s="149"/>
      <c r="J42" s="80" t="str">
        <f>IF(H42="","",+H42/I42)</f>
        <v/>
      </c>
      <c r="K42" s="1885"/>
      <c r="L42" s="1885"/>
      <c r="M42" s="1885"/>
      <c r="N42" s="1886"/>
      <c r="O42" s="1886"/>
      <c r="P42" s="1886"/>
      <c r="Q42" s="1886"/>
      <c r="R42" s="1886"/>
      <c r="S42" s="1886"/>
      <c r="T42" s="1886"/>
      <c r="U42" s="1886"/>
      <c r="V42" s="1886"/>
      <c r="W42" s="1886"/>
      <c r="X42" s="1886"/>
      <c r="Y42" s="1886"/>
      <c r="Z42" s="1886"/>
      <c r="AA42" s="1887"/>
      <c r="AB42" s="35"/>
    </row>
    <row r="43" spans="2:31" s="41" customFormat="1" ht="20.100000000000001" customHeight="1" thickBot="1">
      <c r="B43" s="40"/>
      <c r="C43" s="843" t="s">
        <v>265</v>
      </c>
      <c r="D43" s="844"/>
      <c r="E43" s="844"/>
      <c r="F43" s="844"/>
      <c r="G43" s="845"/>
      <c r="H43" s="356">
        <f>IF(H39="","",SUM(H39:H42))</f>
        <v>3191</v>
      </c>
      <c r="I43" s="357">
        <f>IF(I39="","",SUM(I39:I42))</f>
        <v>3191</v>
      </c>
      <c r="J43" s="358">
        <f t="shared" ref="J43" si="0">IF(H43="","",+H43/I43)</f>
        <v>1</v>
      </c>
      <c r="K43" s="846"/>
      <c r="L43" s="847"/>
      <c r="M43" s="847"/>
      <c r="N43" s="847"/>
      <c r="O43" s="847"/>
      <c r="P43" s="847"/>
      <c r="Q43" s="847"/>
      <c r="R43" s="847"/>
      <c r="S43" s="847"/>
      <c r="T43" s="847"/>
      <c r="U43" s="847"/>
      <c r="V43" s="847"/>
      <c r="W43" s="847"/>
      <c r="X43" s="847"/>
      <c r="Y43" s="847"/>
      <c r="Z43" s="847"/>
      <c r="AA43" s="848"/>
      <c r="AB43" s="35"/>
    </row>
    <row r="44" spans="2:31" s="41" customFormat="1" ht="5.25" customHeight="1">
      <c r="B44" s="40"/>
      <c r="C44" s="34"/>
      <c r="D44" s="34"/>
      <c r="E44" s="34"/>
      <c r="F44" s="34"/>
      <c r="G44" s="34"/>
      <c r="H44" s="154"/>
      <c r="I44" s="154"/>
      <c r="J44" s="155"/>
      <c r="K44" s="34"/>
      <c r="L44" s="34"/>
      <c r="M44" s="34"/>
      <c r="N44" s="34"/>
      <c r="O44" s="34"/>
      <c r="P44" s="34"/>
      <c r="Q44" s="34"/>
      <c r="R44" s="34"/>
      <c r="S44" s="34"/>
      <c r="T44" s="34"/>
      <c r="U44" s="34"/>
      <c r="V44" s="34"/>
      <c r="W44" s="34"/>
      <c r="X44" s="34"/>
      <c r="Y44" s="34"/>
      <c r="Z44" s="34"/>
      <c r="AA44" s="34"/>
      <c r="AB44" s="35"/>
    </row>
    <row r="45" spans="2:31" s="41" customFormat="1" ht="15" thickBot="1">
      <c r="B45" s="40"/>
      <c r="C45" s="34"/>
      <c r="D45" s="34"/>
      <c r="E45" s="34"/>
      <c r="F45" s="34"/>
      <c r="G45" s="34"/>
      <c r="H45" s="154"/>
      <c r="I45" s="154"/>
      <c r="J45" s="155"/>
      <c r="K45" s="34"/>
      <c r="L45" s="34"/>
      <c r="M45" s="34"/>
      <c r="N45" s="34"/>
      <c r="O45" s="34"/>
      <c r="P45" s="34"/>
      <c r="Q45" s="34"/>
      <c r="R45" s="34"/>
      <c r="S45" s="34"/>
      <c r="T45" s="34"/>
      <c r="U45" s="34"/>
      <c r="V45" s="34"/>
      <c r="W45" s="34"/>
      <c r="X45" s="34"/>
      <c r="Y45" s="34"/>
      <c r="Z45" s="34"/>
      <c r="AA45" s="34"/>
      <c r="AB45" s="35"/>
    </row>
    <row r="46" spans="2:31" s="41" customFormat="1">
      <c r="B46" s="40"/>
      <c r="C46" s="697" t="s">
        <v>266</v>
      </c>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9"/>
      <c r="AB46" s="35"/>
    </row>
    <row r="47" spans="2:31" ht="15" thickBot="1">
      <c r="B47" s="33"/>
      <c r="C47" s="967"/>
      <c r="D47" s="968"/>
      <c r="E47" s="968"/>
      <c r="F47" s="968"/>
      <c r="G47" s="968"/>
      <c r="H47" s="968"/>
      <c r="I47" s="968"/>
      <c r="J47" s="968"/>
      <c r="K47" s="968"/>
      <c r="L47" s="968"/>
      <c r="M47" s="968"/>
      <c r="N47" s="968"/>
      <c r="O47" s="968"/>
      <c r="P47" s="968"/>
      <c r="Q47" s="968"/>
      <c r="R47" s="968"/>
      <c r="S47" s="968"/>
      <c r="T47" s="968"/>
      <c r="U47" s="968"/>
      <c r="V47" s="968"/>
      <c r="W47" s="968"/>
      <c r="X47" s="968"/>
      <c r="Y47" s="968"/>
      <c r="Z47" s="968"/>
      <c r="AA47" s="969"/>
      <c r="AB47" s="35"/>
    </row>
    <row r="48" spans="2:31">
      <c r="B48" s="33"/>
      <c r="C48" s="768" t="s">
        <v>320</v>
      </c>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c r="B59" s="33"/>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35"/>
    </row>
    <row r="60" spans="2:28" ht="15" thickBot="1">
      <c r="B60" s="33"/>
      <c r="C60" s="821"/>
      <c r="D60" s="822"/>
      <c r="E60" s="822"/>
      <c r="F60" s="822"/>
      <c r="G60" s="822"/>
      <c r="H60" s="822"/>
      <c r="I60" s="822"/>
      <c r="J60" s="822"/>
      <c r="K60" s="822"/>
      <c r="L60" s="822"/>
      <c r="M60" s="822"/>
      <c r="N60" s="822"/>
      <c r="O60" s="822"/>
      <c r="P60" s="822"/>
      <c r="Q60" s="822"/>
      <c r="R60" s="822"/>
      <c r="S60" s="822"/>
      <c r="T60" s="822"/>
      <c r="U60" s="822"/>
      <c r="V60" s="822"/>
      <c r="W60" s="822"/>
      <c r="X60" s="822"/>
      <c r="Y60" s="822"/>
      <c r="Z60" s="822"/>
      <c r="AA60" s="823"/>
      <c r="AB60" s="35"/>
    </row>
    <row r="61" spans="2:28">
      <c r="B61" s="50"/>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52"/>
    </row>
    <row r="62" spans="2:28" ht="15" thickBot="1">
      <c r="B62" s="53"/>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55"/>
    </row>
    <row r="63" spans="2:28" ht="14.25" customHeight="1">
      <c r="B63" s="56"/>
      <c r="C63" s="824" t="s">
        <v>258</v>
      </c>
      <c r="D63" s="825"/>
      <c r="E63" s="825"/>
      <c r="F63" s="825"/>
      <c r="G63" s="826"/>
      <c r="H63" s="824" t="s">
        <v>288</v>
      </c>
      <c r="I63" s="826"/>
      <c r="J63" s="824" t="s">
        <v>268</v>
      </c>
      <c r="K63" s="825"/>
      <c r="L63" s="825"/>
      <c r="M63" s="825"/>
      <c r="N63" s="825"/>
      <c r="O63" s="826"/>
      <c r="P63" s="1888" t="s">
        <v>742</v>
      </c>
      <c r="Q63" s="1889"/>
      <c r="R63" s="1889"/>
      <c r="S63" s="1889"/>
      <c r="T63" s="1890"/>
      <c r="U63" s="825" t="s">
        <v>270</v>
      </c>
      <c r="V63" s="825"/>
      <c r="W63" s="825"/>
      <c r="X63" s="825"/>
      <c r="Y63" s="825"/>
      <c r="Z63" s="825"/>
      <c r="AA63" s="826"/>
      <c r="AB63" s="57"/>
    </row>
    <row r="64" spans="2:28" ht="14.25" customHeight="1">
      <c r="B64" s="58"/>
      <c r="C64" s="827"/>
      <c r="D64" s="828"/>
      <c r="E64" s="828"/>
      <c r="F64" s="828"/>
      <c r="G64" s="829"/>
      <c r="H64" s="827"/>
      <c r="I64" s="829"/>
      <c r="J64" s="827"/>
      <c r="K64" s="828"/>
      <c r="L64" s="828"/>
      <c r="M64" s="828"/>
      <c r="N64" s="828"/>
      <c r="O64" s="829"/>
      <c r="P64" s="1891"/>
      <c r="Q64" s="1892"/>
      <c r="R64" s="1892"/>
      <c r="S64" s="1892"/>
      <c r="T64" s="1893"/>
      <c r="U64" s="828"/>
      <c r="V64" s="828"/>
      <c r="W64" s="828"/>
      <c r="X64" s="828"/>
      <c r="Y64" s="828"/>
      <c r="Z64" s="828"/>
      <c r="AA64" s="829"/>
      <c r="AB64" s="57"/>
    </row>
    <row r="65" spans="2:28" ht="15" customHeight="1" thickBot="1">
      <c r="B65" s="58"/>
      <c r="C65" s="827"/>
      <c r="D65" s="828"/>
      <c r="E65" s="828"/>
      <c r="F65" s="828"/>
      <c r="G65" s="829"/>
      <c r="H65" s="827"/>
      <c r="I65" s="829"/>
      <c r="J65" s="827"/>
      <c r="K65" s="828"/>
      <c r="L65" s="828"/>
      <c r="M65" s="828"/>
      <c r="N65" s="828"/>
      <c r="O65" s="829"/>
      <c r="P65" s="1891"/>
      <c r="Q65" s="1892"/>
      <c r="R65" s="1892"/>
      <c r="S65" s="1892"/>
      <c r="T65" s="1893"/>
      <c r="U65" s="828"/>
      <c r="V65" s="828"/>
      <c r="W65" s="828"/>
      <c r="X65" s="828"/>
      <c r="Y65" s="828"/>
      <c r="Z65" s="828"/>
      <c r="AA65" s="829"/>
      <c r="AB65" s="57"/>
    </row>
    <row r="66" spans="2:28" ht="90" customHeight="1">
      <c r="B66" s="56"/>
      <c r="C66" s="1921" t="s">
        <v>378</v>
      </c>
      <c r="D66" s="1866"/>
      <c r="E66" s="1866"/>
      <c r="F66" s="1866"/>
      <c r="G66" s="1866"/>
      <c r="H66" s="1922">
        <v>1</v>
      </c>
      <c r="I66" s="1923"/>
      <c r="J66" s="1922">
        <f>+J39</f>
        <v>1</v>
      </c>
      <c r="K66" s="1924"/>
      <c r="L66" s="1924"/>
      <c r="M66" s="1924"/>
      <c r="N66" s="1924"/>
      <c r="O66" s="1923"/>
      <c r="P66" s="1925" t="s">
        <v>770</v>
      </c>
      <c r="Q66" s="1925"/>
      <c r="R66" s="1925"/>
      <c r="S66" s="1925"/>
      <c r="T66" s="1925"/>
      <c r="U66" s="1925" t="s">
        <v>771</v>
      </c>
      <c r="V66" s="1925"/>
      <c r="W66" s="1925"/>
      <c r="X66" s="1925"/>
      <c r="Y66" s="1925"/>
      <c r="Z66" s="1925"/>
      <c r="AA66" s="1926"/>
      <c r="AB66" s="59"/>
    </row>
    <row r="67" spans="2:28" ht="61.5" customHeight="1">
      <c r="B67" s="56"/>
      <c r="C67" s="1910" t="s">
        <v>381</v>
      </c>
      <c r="D67" s="1386"/>
      <c r="E67" s="1386"/>
      <c r="F67" s="1386"/>
      <c r="G67" s="1386"/>
      <c r="H67" s="1911"/>
      <c r="I67" s="1912"/>
      <c r="J67" s="1913"/>
      <c r="K67" s="1914"/>
      <c r="L67" s="1914"/>
      <c r="M67" s="1914"/>
      <c r="N67" s="1914"/>
      <c r="O67" s="1915"/>
      <c r="P67" s="1916"/>
      <c r="Q67" s="1916"/>
      <c r="R67" s="1916"/>
      <c r="S67" s="1916"/>
      <c r="T67" s="1916"/>
      <c r="U67" s="1917"/>
      <c r="V67" s="1917"/>
      <c r="W67" s="1917"/>
      <c r="X67" s="1917"/>
      <c r="Y67" s="1917"/>
      <c r="Z67" s="1917"/>
      <c r="AA67" s="1918"/>
      <c r="AB67" s="59"/>
    </row>
    <row r="68" spans="2:28" ht="60.75" customHeight="1">
      <c r="B68" s="56"/>
      <c r="C68" s="1910" t="s">
        <v>382</v>
      </c>
      <c r="D68" s="1386"/>
      <c r="E68" s="1386"/>
      <c r="F68" s="1386"/>
      <c r="G68" s="1386"/>
      <c r="H68" s="1911"/>
      <c r="I68" s="1912"/>
      <c r="J68" s="1913"/>
      <c r="K68" s="1914"/>
      <c r="L68" s="1914"/>
      <c r="M68" s="1914"/>
      <c r="N68" s="1914"/>
      <c r="O68" s="1915"/>
      <c r="P68" s="1916"/>
      <c r="Q68" s="1916"/>
      <c r="R68" s="1916"/>
      <c r="S68" s="1916"/>
      <c r="T68" s="1916"/>
      <c r="U68" s="1919"/>
      <c r="V68" s="1919"/>
      <c r="W68" s="1919"/>
      <c r="X68" s="1919"/>
      <c r="Y68" s="1919"/>
      <c r="Z68" s="1919"/>
      <c r="AA68" s="1920"/>
      <c r="AB68" s="59"/>
    </row>
    <row r="69" spans="2:28" ht="60" customHeight="1" thickBot="1">
      <c r="B69" s="56"/>
      <c r="C69" s="1903" t="s">
        <v>383</v>
      </c>
      <c r="D69" s="599"/>
      <c r="E69" s="599"/>
      <c r="F69" s="599"/>
      <c r="G69" s="599"/>
      <c r="H69" s="1904"/>
      <c r="I69" s="1905"/>
      <c r="J69" s="1904"/>
      <c r="K69" s="1906"/>
      <c r="L69" s="1906"/>
      <c r="M69" s="1906"/>
      <c r="N69" s="1906"/>
      <c r="O69" s="1905"/>
      <c r="P69" s="1907"/>
      <c r="Q69" s="1907"/>
      <c r="R69" s="1907"/>
      <c r="S69" s="1907"/>
      <c r="T69" s="1907"/>
      <c r="U69" s="1908"/>
      <c r="V69" s="1908"/>
      <c r="W69" s="1908"/>
      <c r="X69" s="1908"/>
      <c r="Y69" s="1908"/>
      <c r="Z69" s="1908"/>
      <c r="AA69" s="1909"/>
      <c r="AB69" s="59"/>
    </row>
    <row r="70" spans="2:28">
      <c r="B70" s="60"/>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62"/>
    </row>
    <row r="109" ht="6" customHeight="1"/>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42:G42"/>
    <mergeCell ref="K42:AA42"/>
    <mergeCell ref="C43:G43"/>
    <mergeCell ref="K43:AA43"/>
    <mergeCell ref="C46:AA47"/>
    <mergeCell ref="C48:AA60"/>
    <mergeCell ref="C39:G39"/>
    <mergeCell ref="K39:AA39"/>
    <mergeCell ref="C40:G40"/>
    <mergeCell ref="K40:AA40"/>
    <mergeCell ref="C41:G41"/>
    <mergeCell ref="K41:AA41"/>
    <mergeCell ref="C63:G65"/>
    <mergeCell ref="H63:I65"/>
    <mergeCell ref="J63:O65"/>
    <mergeCell ref="P63:T65"/>
    <mergeCell ref="U63:AA65"/>
    <mergeCell ref="C66:G66"/>
    <mergeCell ref="H66:I66"/>
    <mergeCell ref="J66:O66"/>
    <mergeCell ref="P66:T66"/>
    <mergeCell ref="U66:AA66"/>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AB122"/>
  <sheetViews>
    <sheetView view="pageBreakPreview" topLeftCell="A28" zoomScaleNormal="100" zoomScaleSheetLayoutView="100" zoomScalePageLayoutView="70" workbookViewId="0">
      <selection activeCell="C18" sqref="C18:H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8.425781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144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145</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146</v>
      </c>
      <c r="S11" s="687"/>
      <c r="T11" s="687"/>
      <c r="U11" s="688"/>
      <c r="V11" s="608" t="s">
        <v>709</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773</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774</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141.75" customHeight="1" thickBot="1">
      <c r="B18" s="33"/>
      <c r="C18" s="621" t="s">
        <v>276</v>
      </c>
      <c r="D18" s="622"/>
      <c r="E18" s="622"/>
      <c r="F18" s="622"/>
      <c r="G18" s="622"/>
      <c r="H18" s="623"/>
      <c r="I18" s="624" t="s">
        <v>775</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776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147</v>
      </c>
      <c r="N21" s="606"/>
      <c r="O21" s="606"/>
      <c r="P21" s="606"/>
      <c r="Q21" s="606"/>
      <c r="R21" s="606"/>
      <c r="S21" s="607"/>
      <c r="T21" s="1970" t="s">
        <v>302</v>
      </c>
      <c r="U21" s="1971"/>
      <c r="V21" s="1971"/>
      <c r="W21" s="1971"/>
      <c r="X21" s="1971"/>
      <c r="Y21" s="1971"/>
      <c r="Z21" s="1971"/>
      <c r="AA21" s="1972"/>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1.5" customHeight="1" thickBot="1">
      <c r="B24" s="33"/>
      <c r="C24" s="595" t="s">
        <v>777</v>
      </c>
      <c r="D24" s="596"/>
      <c r="E24" s="596"/>
      <c r="F24" s="596"/>
      <c r="G24" s="596"/>
      <c r="H24" s="596"/>
      <c r="I24" s="597"/>
      <c r="J24" s="595" t="s">
        <v>778</v>
      </c>
      <c r="K24" s="596"/>
      <c r="L24" s="596"/>
      <c r="M24" s="596"/>
      <c r="N24" s="596"/>
      <c r="O24" s="596"/>
      <c r="P24" s="597"/>
      <c r="Q24" s="958" t="s">
        <v>342</v>
      </c>
      <c r="R24" s="602"/>
      <c r="S24" s="602"/>
      <c r="T24" s="602"/>
      <c r="U24" s="602"/>
      <c r="V24" s="602"/>
      <c r="W24" s="602"/>
      <c r="X24" s="602"/>
      <c r="Y24" s="602"/>
      <c r="Z24" s="602"/>
      <c r="AA24" s="604"/>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148</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627">
        <v>0.05</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thickBot="1">
      <c r="B32" s="33"/>
      <c r="C32" s="586"/>
      <c r="D32" s="587"/>
      <c r="E32" s="587"/>
      <c r="F32" s="587"/>
      <c r="G32" s="587"/>
      <c r="H32" s="587"/>
      <c r="I32" s="587"/>
      <c r="J32" s="588"/>
      <c r="K32" s="1969">
        <v>0.10100000000000001</v>
      </c>
      <c r="L32" s="1966"/>
      <c r="M32" s="1966"/>
      <c r="N32" s="1965"/>
      <c r="O32" s="1964">
        <v>1</v>
      </c>
      <c r="P32" s="1966"/>
      <c r="Q32" s="1966"/>
      <c r="R32" s="1965"/>
      <c r="S32" s="1964">
        <v>5.0999999999999997E-2</v>
      </c>
      <c r="T32" s="1965"/>
      <c r="U32" s="1964">
        <v>0.1</v>
      </c>
      <c r="V32" s="1966"/>
      <c r="W32" s="1965"/>
      <c r="X32" s="1964">
        <v>0</v>
      </c>
      <c r="Y32" s="1965"/>
      <c r="Z32" s="1967">
        <v>0.05</v>
      </c>
      <c r="AA32" s="1968"/>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99.75" customHeight="1" thickBot="1">
      <c r="B35" s="40"/>
      <c r="C35" s="849" t="s">
        <v>258</v>
      </c>
      <c r="D35" s="850"/>
      <c r="E35" s="850"/>
      <c r="F35" s="850"/>
      <c r="G35" s="851"/>
      <c r="H35" s="184" t="s">
        <v>779</v>
      </c>
      <c r="I35" s="75" t="s">
        <v>780</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31.5" customHeight="1">
      <c r="B36" s="40"/>
      <c r="C36" s="801" t="s">
        <v>515</v>
      </c>
      <c r="D36" s="2270"/>
      <c r="E36" s="2270"/>
      <c r="F36" s="2270"/>
      <c r="G36" s="2271"/>
      <c r="H36" s="370">
        <v>0</v>
      </c>
      <c r="I36" s="370">
        <v>656</v>
      </c>
      <c r="J36" s="369">
        <f>+H36/I36</f>
        <v>0</v>
      </c>
      <c r="K36" s="1955" t="s">
        <v>781</v>
      </c>
      <c r="L36" s="1956"/>
      <c r="M36" s="1956"/>
      <c r="N36" s="1956"/>
      <c r="O36" s="1956"/>
      <c r="P36" s="1956"/>
      <c r="Q36" s="1956"/>
      <c r="R36" s="1956"/>
      <c r="S36" s="1956"/>
      <c r="T36" s="1956"/>
      <c r="U36" s="1956"/>
      <c r="V36" s="1956"/>
      <c r="W36" s="1956"/>
      <c r="X36" s="1956"/>
      <c r="Y36" s="1956"/>
      <c r="Z36" s="1956"/>
      <c r="AA36" s="1957"/>
      <c r="AB36" s="35"/>
    </row>
    <row r="37" spans="2:28" s="41" customFormat="1" ht="111.75" customHeight="1">
      <c r="B37" s="40"/>
      <c r="C37" s="801" t="s">
        <v>517</v>
      </c>
      <c r="D37" s="2270"/>
      <c r="E37" s="2270"/>
      <c r="F37" s="2270"/>
      <c r="G37" s="2271"/>
      <c r="H37" s="371">
        <v>1</v>
      </c>
      <c r="I37" s="370">
        <v>656</v>
      </c>
      <c r="J37" s="369">
        <f>+H37/I37</f>
        <v>1.5243902439024391E-3</v>
      </c>
      <c r="K37" s="1958" t="s">
        <v>782</v>
      </c>
      <c r="L37" s="1959"/>
      <c r="M37" s="1959"/>
      <c r="N37" s="1959"/>
      <c r="O37" s="1959"/>
      <c r="P37" s="1959"/>
      <c r="Q37" s="1959"/>
      <c r="R37" s="1959"/>
      <c r="S37" s="1959"/>
      <c r="T37" s="1959"/>
      <c r="U37" s="1959"/>
      <c r="V37" s="1959"/>
      <c r="W37" s="1959"/>
      <c r="X37" s="1959"/>
      <c r="Y37" s="1959"/>
      <c r="Z37" s="1959"/>
      <c r="AA37" s="1960"/>
      <c r="AB37" s="35"/>
    </row>
    <row r="38" spans="2:28" s="41" customFormat="1" ht="80.25" customHeight="1">
      <c r="B38" s="40"/>
      <c r="C38" s="801" t="s">
        <v>518</v>
      </c>
      <c r="D38" s="2270"/>
      <c r="E38" s="2270"/>
      <c r="F38" s="2270"/>
      <c r="G38" s="2271"/>
      <c r="H38" s="371">
        <v>1</v>
      </c>
      <c r="I38" s="370">
        <v>656</v>
      </c>
      <c r="J38" s="369">
        <f>+H38/I38</f>
        <v>1.5243902439024391E-3</v>
      </c>
      <c r="K38" s="1961" t="s">
        <v>783</v>
      </c>
      <c r="L38" s="1962"/>
      <c r="M38" s="1962"/>
      <c r="N38" s="1962"/>
      <c r="O38" s="1962"/>
      <c r="P38" s="1962"/>
      <c r="Q38" s="1962"/>
      <c r="R38" s="1962"/>
      <c r="S38" s="1962"/>
      <c r="T38" s="1962"/>
      <c r="U38" s="1962"/>
      <c r="V38" s="1962"/>
      <c r="W38" s="1962"/>
      <c r="X38" s="1962"/>
      <c r="Y38" s="1962"/>
      <c r="Z38" s="1962"/>
      <c r="AA38" s="1963"/>
      <c r="AB38" s="35"/>
    </row>
    <row r="39" spans="2:28" s="41" customFormat="1">
      <c r="B39" s="40"/>
      <c r="C39" s="801" t="s">
        <v>519</v>
      </c>
      <c r="D39" s="2270"/>
      <c r="E39" s="2270"/>
      <c r="F39" s="2270"/>
      <c r="G39" s="2271"/>
      <c r="H39" s="149"/>
      <c r="I39" s="10"/>
      <c r="J39" s="80" t="e">
        <f>+H39/I39</f>
        <v>#DIV/0!</v>
      </c>
      <c r="K39" s="986"/>
      <c r="L39" s="962"/>
      <c r="M39" s="962"/>
      <c r="N39" s="962"/>
      <c r="O39" s="962"/>
      <c r="P39" s="962"/>
      <c r="Q39" s="962"/>
      <c r="R39" s="962"/>
      <c r="S39" s="962"/>
      <c r="T39" s="962"/>
      <c r="U39" s="962"/>
      <c r="V39" s="962"/>
      <c r="W39" s="962"/>
      <c r="X39" s="962"/>
      <c r="Y39" s="962"/>
      <c r="Z39" s="962"/>
      <c r="AA39" s="987"/>
      <c r="AB39" s="35"/>
    </row>
    <row r="40" spans="2:28" s="41" customFormat="1">
      <c r="B40" s="40"/>
      <c r="C40" s="801" t="s">
        <v>520</v>
      </c>
      <c r="D40" s="2270"/>
      <c r="E40" s="2270"/>
      <c r="F40" s="2270"/>
      <c r="G40" s="2271"/>
      <c r="H40" s="149"/>
      <c r="I40" s="10"/>
      <c r="J40" s="80" t="e">
        <f>+H40/I40</f>
        <v>#DIV/0!</v>
      </c>
      <c r="K40" s="986"/>
      <c r="L40" s="962"/>
      <c r="M40" s="962"/>
      <c r="N40" s="962"/>
      <c r="O40" s="962"/>
      <c r="P40" s="962"/>
      <c r="Q40" s="962"/>
      <c r="R40" s="962"/>
      <c r="S40" s="962"/>
      <c r="T40" s="962"/>
      <c r="U40" s="962"/>
      <c r="V40" s="962"/>
      <c r="W40" s="962"/>
      <c r="X40" s="962"/>
      <c r="Y40" s="962"/>
      <c r="Z40" s="962"/>
      <c r="AA40" s="987"/>
      <c r="AB40" s="35"/>
    </row>
    <row r="41" spans="2:28" s="41" customFormat="1">
      <c r="B41" s="40"/>
      <c r="C41" s="801" t="s">
        <v>521</v>
      </c>
      <c r="D41" s="2270"/>
      <c r="E41" s="2270"/>
      <c r="F41" s="2270"/>
      <c r="G41" s="2271"/>
      <c r="H41" s="149"/>
      <c r="I41" s="10"/>
      <c r="J41" s="80" t="e">
        <f>+H41/I41</f>
        <v>#DIV/0!</v>
      </c>
      <c r="K41" s="986"/>
      <c r="L41" s="962"/>
      <c r="M41" s="962"/>
      <c r="N41" s="962"/>
      <c r="O41" s="962"/>
      <c r="P41" s="962"/>
      <c r="Q41" s="962"/>
      <c r="R41" s="962"/>
      <c r="S41" s="962"/>
      <c r="T41" s="962"/>
      <c r="U41" s="962"/>
      <c r="V41" s="962"/>
      <c r="W41" s="962"/>
      <c r="X41" s="962"/>
      <c r="Y41" s="962"/>
      <c r="Z41" s="962"/>
      <c r="AA41" s="987"/>
      <c r="AB41" s="35"/>
    </row>
    <row r="42" spans="2:28" s="41" customFormat="1">
      <c r="B42" s="40"/>
      <c r="C42" s="801" t="s">
        <v>522</v>
      </c>
      <c r="D42" s="2270"/>
      <c r="E42" s="2270"/>
      <c r="F42" s="2270"/>
      <c r="G42" s="2271"/>
      <c r="H42" s="149"/>
      <c r="I42" s="10"/>
      <c r="J42" s="80" t="e">
        <f>+H42/I42</f>
        <v>#DIV/0!</v>
      </c>
      <c r="K42" s="986"/>
      <c r="L42" s="962"/>
      <c r="M42" s="962"/>
      <c r="N42" s="962"/>
      <c r="O42" s="962"/>
      <c r="P42" s="962"/>
      <c r="Q42" s="962"/>
      <c r="R42" s="962"/>
      <c r="S42" s="962"/>
      <c r="T42" s="962"/>
      <c r="U42" s="962"/>
      <c r="V42" s="962"/>
      <c r="W42" s="962"/>
      <c r="X42" s="962"/>
      <c r="Y42" s="962"/>
      <c r="Z42" s="962"/>
      <c r="AA42" s="987"/>
      <c r="AB42" s="35"/>
    </row>
    <row r="43" spans="2:28" s="41" customFormat="1">
      <c r="B43" s="40"/>
      <c r="C43" s="801" t="s">
        <v>523</v>
      </c>
      <c r="D43" s="2270"/>
      <c r="E43" s="2270"/>
      <c r="F43" s="2270"/>
      <c r="G43" s="2271"/>
      <c r="H43" s="149"/>
      <c r="I43" s="10"/>
      <c r="J43" s="80" t="e">
        <f>+H43/I43</f>
        <v>#DIV/0!</v>
      </c>
      <c r="K43" s="986"/>
      <c r="L43" s="962"/>
      <c r="M43" s="962"/>
      <c r="N43" s="962"/>
      <c r="O43" s="962"/>
      <c r="P43" s="962"/>
      <c r="Q43" s="962"/>
      <c r="R43" s="962"/>
      <c r="S43" s="962"/>
      <c r="T43" s="962"/>
      <c r="U43" s="962"/>
      <c r="V43" s="962"/>
      <c r="W43" s="962"/>
      <c r="X43" s="962"/>
      <c r="Y43" s="962"/>
      <c r="Z43" s="962"/>
      <c r="AA43" s="987"/>
      <c r="AB43" s="35"/>
    </row>
    <row r="44" spans="2:28" s="41" customFormat="1">
      <c r="B44" s="40"/>
      <c r="C44" s="801" t="s">
        <v>524</v>
      </c>
      <c r="D44" s="2270"/>
      <c r="E44" s="2270"/>
      <c r="F44" s="2270"/>
      <c r="G44" s="2271"/>
      <c r="H44" s="149"/>
      <c r="I44" s="10"/>
      <c r="J44" s="80" t="e">
        <f>+H44/I44</f>
        <v>#DIV/0!</v>
      </c>
      <c r="K44" s="986"/>
      <c r="L44" s="962"/>
      <c r="M44" s="962"/>
      <c r="N44" s="962"/>
      <c r="O44" s="962"/>
      <c r="P44" s="962"/>
      <c r="Q44" s="962"/>
      <c r="R44" s="962"/>
      <c r="S44" s="962"/>
      <c r="T44" s="962"/>
      <c r="U44" s="962"/>
      <c r="V44" s="962"/>
      <c r="W44" s="962"/>
      <c r="X44" s="962"/>
      <c r="Y44" s="962"/>
      <c r="Z44" s="962"/>
      <c r="AA44" s="987"/>
      <c r="AB44" s="35"/>
    </row>
    <row r="45" spans="2:28" s="41" customFormat="1">
      <c r="B45" s="40"/>
      <c r="C45" s="801" t="s">
        <v>525</v>
      </c>
      <c r="D45" s="2270"/>
      <c r="E45" s="2270"/>
      <c r="F45" s="2270"/>
      <c r="G45" s="2271"/>
      <c r="H45" s="149"/>
      <c r="I45" s="10"/>
      <c r="J45" s="80" t="e">
        <f>+H45/I45</f>
        <v>#DIV/0!</v>
      </c>
      <c r="K45" s="986"/>
      <c r="L45" s="962"/>
      <c r="M45" s="962"/>
      <c r="N45" s="962"/>
      <c r="O45" s="962"/>
      <c r="P45" s="962"/>
      <c r="Q45" s="962"/>
      <c r="R45" s="962"/>
      <c r="S45" s="962"/>
      <c r="T45" s="962"/>
      <c r="U45" s="962"/>
      <c r="V45" s="962"/>
      <c r="W45" s="962"/>
      <c r="X45" s="962"/>
      <c r="Y45" s="962"/>
      <c r="Z45" s="962"/>
      <c r="AA45" s="987"/>
      <c r="AB45" s="35"/>
    </row>
    <row r="46" spans="2:28" s="41" customFormat="1">
      <c r="B46" s="40"/>
      <c r="C46" s="801" t="s">
        <v>526</v>
      </c>
      <c r="D46" s="2270"/>
      <c r="E46" s="2270"/>
      <c r="F46" s="2270"/>
      <c r="G46" s="2271"/>
      <c r="H46" s="149"/>
      <c r="I46" s="10"/>
      <c r="J46" s="80" t="e">
        <f>+H46/I46</f>
        <v>#DIV/0!</v>
      </c>
      <c r="K46" s="986"/>
      <c r="L46" s="962"/>
      <c r="M46" s="962"/>
      <c r="N46" s="962"/>
      <c r="O46" s="962"/>
      <c r="P46" s="962"/>
      <c r="Q46" s="962"/>
      <c r="R46" s="962"/>
      <c r="S46" s="962"/>
      <c r="T46" s="962"/>
      <c r="U46" s="962"/>
      <c r="V46" s="962"/>
      <c r="W46" s="962"/>
      <c r="X46" s="962"/>
      <c r="Y46" s="962"/>
      <c r="Z46" s="962"/>
      <c r="AA46" s="987"/>
      <c r="AB46" s="35"/>
    </row>
    <row r="47" spans="2:28" s="41" customFormat="1" ht="15" thickBot="1">
      <c r="B47" s="40"/>
      <c r="C47" s="801" t="s">
        <v>527</v>
      </c>
      <c r="D47" s="2270"/>
      <c r="E47" s="2270"/>
      <c r="F47" s="2270"/>
      <c r="G47" s="2271"/>
      <c r="H47" s="149"/>
      <c r="I47" s="10"/>
      <c r="J47" s="80" t="e">
        <f>+H47/I47</f>
        <v>#DIV/0!</v>
      </c>
      <c r="K47" s="1778"/>
      <c r="L47" s="1779"/>
      <c r="M47" s="1779"/>
      <c r="N47" s="1779"/>
      <c r="O47" s="1779"/>
      <c r="P47" s="1779"/>
      <c r="Q47" s="1779"/>
      <c r="R47" s="1779"/>
      <c r="S47" s="1779"/>
      <c r="T47" s="1779"/>
      <c r="U47" s="1779"/>
      <c r="V47" s="1779"/>
      <c r="W47" s="1779"/>
      <c r="X47" s="1779"/>
      <c r="Y47" s="1779"/>
      <c r="Z47" s="1779"/>
      <c r="AA47" s="1780"/>
      <c r="AB47" s="35"/>
    </row>
    <row r="48" spans="2:28" s="41" customFormat="1" ht="15.75" customHeight="1" thickBot="1">
      <c r="B48" s="40"/>
      <c r="C48" s="843" t="s">
        <v>265</v>
      </c>
      <c r="D48" s="844"/>
      <c r="E48" s="844"/>
      <c r="F48" s="844"/>
      <c r="G48" s="845"/>
      <c r="H48" s="368">
        <f>+SUM(H36:H47)</f>
        <v>2</v>
      </c>
      <c r="I48" s="368">
        <f>+AVERAGE(I36:I47)</f>
        <v>656</v>
      </c>
      <c r="J48" s="367">
        <f>+H48/I48</f>
        <v>3.0487804878048782E-3</v>
      </c>
      <c r="K48" s="846"/>
      <c r="L48" s="847"/>
      <c r="M48" s="847"/>
      <c r="N48" s="847"/>
      <c r="O48" s="847"/>
      <c r="P48" s="847"/>
      <c r="Q48" s="847"/>
      <c r="R48" s="847"/>
      <c r="S48" s="847"/>
      <c r="T48" s="847"/>
      <c r="U48" s="847"/>
      <c r="V48" s="847"/>
      <c r="W48" s="847"/>
      <c r="X48" s="847"/>
      <c r="Y48" s="847"/>
      <c r="Z48" s="847"/>
      <c r="AA48" s="848"/>
      <c r="AB48" s="35"/>
    </row>
    <row r="49" spans="2:28" s="41" customFormat="1" ht="5.25" customHeight="1">
      <c r="B49" s="40"/>
      <c r="C49" s="34"/>
      <c r="D49" s="34"/>
      <c r="E49" s="34"/>
      <c r="F49" s="34"/>
      <c r="G49" s="34"/>
      <c r="H49" s="154"/>
      <c r="I49" s="154"/>
      <c r="J49" s="155"/>
      <c r="K49" s="34"/>
      <c r="L49" s="34"/>
      <c r="M49" s="34"/>
      <c r="N49" s="34"/>
      <c r="O49" s="34"/>
      <c r="P49" s="34"/>
      <c r="Q49" s="34"/>
      <c r="R49" s="34"/>
      <c r="S49" s="34"/>
      <c r="T49" s="34"/>
      <c r="U49" s="34"/>
      <c r="V49" s="34"/>
      <c r="W49" s="34"/>
      <c r="X49" s="34"/>
      <c r="Y49" s="34"/>
      <c r="Z49" s="34"/>
      <c r="AA49" s="34"/>
      <c r="AB49" s="35"/>
    </row>
    <row r="50" spans="2:28" s="41" customFormat="1" ht="15" thickBot="1">
      <c r="B50" s="40"/>
      <c r="C50" s="34"/>
      <c r="D50" s="34"/>
      <c r="E50" s="34"/>
      <c r="F50" s="34"/>
      <c r="G50" s="34"/>
      <c r="H50" s="154"/>
      <c r="I50" s="154"/>
      <c r="J50" s="155"/>
      <c r="K50" s="34"/>
      <c r="L50" s="34"/>
      <c r="M50" s="34"/>
      <c r="N50" s="34"/>
      <c r="O50" s="34"/>
      <c r="P50" s="34"/>
      <c r="Q50" s="34"/>
      <c r="R50" s="34"/>
      <c r="S50" s="34"/>
      <c r="T50" s="34"/>
      <c r="U50" s="34"/>
      <c r="V50" s="34"/>
      <c r="W50" s="34"/>
      <c r="X50" s="34"/>
      <c r="Y50" s="34"/>
      <c r="Z50" s="34"/>
      <c r="AA50" s="34"/>
      <c r="AB50" s="35"/>
    </row>
    <row r="51" spans="2:28" s="41" customFormat="1">
      <c r="B51" s="40"/>
      <c r="C51" s="697" t="s">
        <v>266</v>
      </c>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9"/>
      <c r="AB51" s="35"/>
    </row>
    <row r="52" spans="2:28" ht="15" thickBot="1">
      <c r="B52" s="33"/>
      <c r="C52" s="967"/>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9"/>
      <c r="AB52" s="35"/>
    </row>
    <row r="53" spans="2:28" ht="21" customHeight="1">
      <c r="B53" s="33"/>
      <c r="C53" s="768"/>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7"/>
      <c r="AB53" s="35"/>
    </row>
    <row r="54" spans="2:28" ht="21" customHeight="1">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21" customHeight="1">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ht="21" customHeight="1">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21" customHeight="1">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ht="21" customHeight="1">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ht="21" customHeight="1">
      <c r="B59" s="33"/>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35"/>
    </row>
    <row r="60" spans="2:28" ht="21" customHeight="1">
      <c r="B60" s="33"/>
      <c r="C60" s="818"/>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20"/>
      <c r="AB60" s="35"/>
    </row>
    <row r="61" spans="2:28" ht="21" customHeight="1">
      <c r="B61" s="33"/>
      <c r="C61" s="818"/>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20"/>
      <c r="AB61" s="35"/>
    </row>
    <row r="62" spans="2:28" ht="21" customHeight="1">
      <c r="B62" s="33"/>
      <c r="C62" s="818"/>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20"/>
      <c r="AB62" s="35"/>
    </row>
    <row r="63" spans="2:28" ht="21" customHeight="1">
      <c r="B63" s="33"/>
      <c r="C63" s="818"/>
      <c r="D63" s="819"/>
      <c r="E63" s="819"/>
      <c r="F63" s="819"/>
      <c r="G63" s="819"/>
      <c r="H63" s="819"/>
      <c r="I63" s="819"/>
      <c r="J63" s="819"/>
      <c r="K63" s="819"/>
      <c r="L63" s="819"/>
      <c r="M63" s="819"/>
      <c r="N63" s="819"/>
      <c r="O63" s="819"/>
      <c r="P63" s="819"/>
      <c r="Q63" s="819"/>
      <c r="R63" s="819"/>
      <c r="S63" s="819"/>
      <c r="T63" s="819"/>
      <c r="U63" s="819"/>
      <c r="V63" s="819"/>
      <c r="W63" s="819"/>
      <c r="X63" s="819"/>
      <c r="Y63" s="819"/>
      <c r="Z63" s="819"/>
      <c r="AA63" s="820"/>
      <c r="AB63" s="35"/>
    </row>
    <row r="64" spans="2:28" ht="21" customHeight="1">
      <c r="B64" s="33"/>
      <c r="C64" s="818"/>
      <c r="D64" s="819"/>
      <c r="E64" s="819"/>
      <c r="F64" s="819"/>
      <c r="G64" s="819"/>
      <c r="H64" s="819"/>
      <c r="I64" s="819"/>
      <c r="J64" s="819"/>
      <c r="K64" s="819"/>
      <c r="L64" s="819"/>
      <c r="M64" s="819"/>
      <c r="N64" s="819"/>
      <c r="O64" s="819"/>
      <c r="P64" s="819"/>
      <c r="Q64" s="819"/>
      <c r="R64" s="819"/>
      <c r="S64" s="819"/>
      <c r="T64" s="819"/>
      <c r="U64" s="819"/>
      <c r="V64" s="819"/>
      <c r="W64" s="819"/>
      <c r="X64" s="819"/>
      <c r="Y64" s="819"/>
      <c r="Z64" s="819"/>
      <c r="AA64" s="820"/>
      <c r="AB64" s="35"/>
    </row>
    <row r="65" spans="2:28" ht="21" customHeight="1" thickBot="1">
      <c r="B65" s="33"/>
      <c r="C65" s="821"/>
      <c r="D65" s="822"/>
      <c r="E65" s="822"/>
      <c r="F65" s="822"/>
      <c r="G65" s="822"/>
      <c r="H65" s="822"/>
      <c r="I65" s="822"/>
      <c r="J65" s="822"/>
      <c r="K65" s="822"/>
      <c r="L65" s="822"/>
      <c r="M65" s="822"/>
      <c r="N65" s="822"/>
      <c r="O65" s="822"/>
      <c r="P65" s="822"/>
      <c r="Q65" s="822"/>
      <c r="R65" s="822"/>
      <c r="S65" s="822"/>
      <c r="T65" s="822"/>
      <c r="U65" s="822"/>
      <c r="V65" s="822"/>
      <c r="W65" s="822"/>
      <c r="X65" s="822"/>
      <c r="Y65" s="822"/>
      <c r="Z65" s="822"/>
      <c r="AA65" s="823"/>
      <c r="AB65" s="35"/>
    </row>
    <row r="66" spans="2:28">
      <c r="B66" s="50"/>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52"/>
    </row>
    <row r="67" spans="2:28" ht="15" thickBot="1">
      <c r="B67" s="53"/>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55"/>
    </row>
    <row r="68" spans="2:28" ht="15.75">
      <c r="B68" s="56"/>
      <c r="C68" s="824" t="s">
        <v>258</v>
      </c>
      <c r="D68" s="825"/>
      <c r="E68" s="825"/>
      <c r="F68" s="825"/>
      <c r="G68" s="826"/>
      <c r="H68" s="824" t="s">
        <v>288</v>
      </c>
      <c r="I68" s="826"/>
      <c r="J68" s="824" t="s">
        <v>268</v>
      </c>
      <c r="K68" s="825"/>
      <c r="L68" s="825"/>
      <c r="M68" s="826"/>
      <c r="N68" s="824" t="s">
        <v>269</v>
      </c>
      <c r="O68" s="825"/>
      <c r="P68" s="825"/>
      <c r="Q68" s="825"/>
      <c r="R68" s="825"/>
      <c r="S68" s="825"/>
      <c r="T68" s="825"/>
      <c r="U68" s="826"/>
      <c r="V68" s="976" t="s">
        <v>270</v>
      </c>
      <c r="W68" s="976"/>
      <c r="X68" s="976"/>
      <c r="Y68" s="976"/>
      <c r="Z68" s="976"/>
      <c r="AA68" s="977"/>
      <c r="AB68" s="57"/>
    </row>
    <row r="69" spans="2:28" ht="15.75">
      <c r="B69" s="58"/>
      <c r="C69" s="827"/>
      <c r="D69" s="828"/>
      <c r="E69" s="828"/>
      <c r="F69" s="828"/>
      <c r="G69" s="829"/>
      <c r="H69" s="827"/>
      <c r="I69" s="829"/>
      <c r="J69" s="827"/>
      <c r="K69" s="828"/>
      <c r="L69" s="828"/>
      <c r="M69" s="829"/>
      <c r="N69" s="827"/>
      <c r="O69" s="828"/>
      <c r="P69" s="828"/>
      <c r="Q69" s="828"/>
      <c r="R69" s="828"/>
      <c r="S69" s="828"/>
      <c r="T69" s="828"/>
      <c r="U69" s="829"/>
      <c r="V69" s="978"/>
      <c r="W69" s="978"/>
      <c r="X69" s="978"/>
      <c r="Y69" s="978"/>
      <c r="Z69" s="978"/>
      <c r="AA69" s="979"/>
      <c r="AB69" s="57"/>
    </row>
    <row r="70" spans="2:28" ht="15.75">
      <c r="B70" s="58"/>
      <c r="C70" s="827"/>
      <c r="D70" s="828"/>
      <c r="E70" s="828"/>
      <c r="F70" s="828"/>
      <c r="G70" s="829"/>
      <c r="H70" s="827"/>
      <c r="I70" s="829"/>
      <c r="J70" s="827"/>
      <c r="K70" s="828"/>
      <c r="L70" s="828"/>
      <c r="M70" s="829"/>
      <c r="N70" s="827"/>
      <c r="O70" s="828"/>
      <c r="P70" s="828"/>
      <c r="Q70" s="828"/>
      <c r="R70" s="828"/>
      <c r="S70" s="828"/>
      <c r="T70" s="828"/>
      <c r="U70" s="829"/>
      <c r="V70" s="978"/>
      <c r="W70" s="978"/>
      <c r="X70" s="978"/>
      <c r="Y70" s="978"/>
      <c r="Z70" s="978"/>
      <c r="AA70" s="979"/>
      <c r="AB70" s="57"/>
    </row>
    <row r="71" spans="2:28" ht="41.25" customHeight="1">
      <c r="B71" s="56"/>
      <c r="C71" s="801" t="s">
        <v>515</v>
      </c>
      <c r="D71" s="2270"/>
      <c r="E71" s="2270"/>
      <c r="F71" s="2270"/>
      <c r="G71" s="2418"/>
      <c r="H71" s="1943">
        <v>0</v>
      </c>
      <c r="I71" s="646"/>
      <c r="J71" s="1944">
        <v>0</v>
      </c>
      <c r="K71" s="1945"/>
      <c r="L71" s="1945"/>
      <c r="M71" s="1945"/>
      <c r="N71" s="1950" t="s">
        <v>784</v>
      </c>
      <c r="O71" s="1950"/>
      <c r="P71" s="1950"/>
      <c r="Q71" s="1950"/>
      <c r="R71" s="1950"/>
      <c r="S71" s="1950"/>
      <c r="T71" s="1950"/>
      <c r="U71" s="1950"/>
      <c r="V71" s="1952" t="s">
        <v>785</v>
      </c>
      <c r="W71" s="1952"/>
      <c r="X71" s="1952"/>
      <c r="Y71" s="1952"/>
      <c r="Z71" s="1952"/>
      <c r="AA71" s="1952"/>
      <c r="AB71" s="59"/>
    </row>
    <row r="72" spans="2:28" ht="59.25" customHeight="1">
      <c r="B72" s="56"/>
      <c r="C72" s="801" t="s">
        <v>517</v>
      </c>
      <c r="D72" s="2270"/>
      <c r="E72" s="2270"/>
      <c r="F72" s="2270"/>
      <c r="G72" s="2418"/>
      <c r="H72" s="1943">
        <v>0</v>
      </c>
      <c r="I72" s="646"/>
      <c r="J72" s="1944">
        <v>1.5E-3</v>
      </c>
      <c r="K72" s="1945"/>
      <c r="L72" s="1945"/>
      <c r="M72" s="1945"/>
      <c r="N72" s="1950" t="s">
        <v>786</v>
      </c>
      <c r="O72" s="1950"/>
      <c r="P72" s="1950"/>
      <c r="Q72" s="1950"/>
      <c r="R72" s="1950"/>
      <c r="S72" s="1950"/>
      <c r="T72" s="1950"/>
      <c r="U72" s="1950"/>
      <c r="V72" s="1952" t="s">
        <v>787</v>
      </c>
      <c r="W72" s="1952"/>
      <c r="X72" s="1952"/>
      <c r="Y72" s="1952"/>
      <c r="Z72" s="1952"/>
      <c r="AA72" s="1952"/>
      <c r="AB72" s="59"/>
    </row>
    <row r="73" spans="2:28" s="364" customFormat="1" ht="117.75" customHeight="1">
      <c r="B73" s="366"/>
      <c r="C73" s="1946" t="s">
        <v>518</v>
      </c>
      <c r="D73" s="1947"/>
      <c r="E73" s="1947"/>
      <c r="F73" s="1947"/>
      <c r="G73" s="1948"/>
      <c r="H73" s="1944">
        <v>0</v>
      </c>
      <c r="I73" s="1945"/>
      <c r="J73" s="1949">
        <v>1.5E-3</v>
      </c>
      <c r="K73" s="1945"/>
      <c r="L73" s="1945"/>
      <c r="M73" s="1945"/>
      <c r="N73" s="1951" t="s">
        <v>788</v>
      </c>
      <c r="O73" s="1951"/>
      <c r="P73" s="1951"/>
      <c r="Q73" s="1951"/>
      <c r="R73" s="1951"/>
      <c r="S73" s="1951"/>
      <c r="T73" s="1951"/>
      <c r="U73" s="1951"/>
      <c r="V73" s="1953" t="s">
        <v>789</v>
      </c>
      <c r="W73" s="1954"/>
      <c r="X73" s="1954"/>
      <c r="Y73" s="1954"/>
      <c r="Z73" s="1954"/>
      <c r="AA73" s="1954"/>
      <c r="AB73" s="365"/>
    </row>
    <row r="74" spans="2:28">
      <c r="B74" s="56"/>
      <c r="C74" s="801" t="s">
        <v>519</v>
      </c>
      <c r="D74" s="1935"/>
      <c r="E74" s="1935"/>
      <c r="F74" s="1935"/>
      <c r="G74" s="1942"/>
      <c r="H74" s="1802">
        <v>0</v>
      </c>
      <c r="I74" s="975"/>
      <c r="J74" s="975"/>
      <c r="K74" s="975"/>
      <c r="L74" s="975"/>
      <c r="M74" s="975"/>
      <c r="N74" s="646"/>
      <c r="O74" s="646"/>
      <c r="P74" s="646"/>
      <c r="Q74" s="646"/>
      <c r="R74" s="646"/>
      <c r="S74" s="646"/>
      <c r="T74" s="646"/>
      <c r="U74" s="646"/>
      <c r="V74" s="646"/>
      <c r="W74" s="646"/>
      <c r="X74" s="646"/>
      <c r="Y74" s="646"/>
      <c r="Z74" s="646"/>
      <c r="AA74" s="646"/>
      <c r="AB74" s="59"/>
    </row>
    <row r="75" spans="2:28">
      <c r="B75" s="56"/>
      <c r="C75" s="801" t="s">
        <v>520</v>
      </c>
      <c r="D75" s="1935"/>
      <c r="E75" s="1935"/>
      <c r="F75" s="1935"/>
      <c r="G75" s="1936"/>
      <c r="H75" s="1938">
        <v>0</v>
      </c>
      <c r="I75" s="1102"/>
      <c r="J75" s="975"/>
      <c r="K75" s="975"/>
      <c r="L75" s="975"/>
      <c r="M75" s="975"/>
      <c r="N75" s="910"/>
      <c r="O75" s="911"/>
      <c r="P75" s="911"/>
      <c r="Q75" s="911"/>
      <c r="R75" s="911"/>
      <c r="S75" s="911"/>
      <c r="T75" s="911"/>
      <c r="U75" s="912"/>
      <c r="V75" s="910"/>
      <c r="W75" s="911"/>
      <c r="X75" s="911"/>
      <c r="Y75" s="911"/>
      <c r="Z75" s="911"/>
      <c r="AA75" s="913"/>
      <c r="AB75" s="59"/>
    </row>
    <row r="76" spans="2:28">
      <c r="B76" s="56"/>
      <c r="C76" s="801" t="s">
        <v>521</v>
      </c>
      <c r="D76" s="1935"/>
      <c r="E76" s="1935"/>
      <c r="F76" s="1935"/>
      <c r="G76" s="1936"/>
      <c r="H76" s="1937">
        <v>3.09E-2</v>
      </c>
      <c r="I76" s="1102"/>
      <c r="J76" s="975"/>
      <c r="K76" s="975"/>
      <c r="L76" s="975"/>
      <c r="M76" s="975"/>
      <c r="N76" s="910"/>
      <c r="O76" s="911"/>
      <c r="P76" s="911"/>
      <c r="Q76" s="911"/>
      <c r="R76" s="911"/>
      <c r="S76" s="911"/>
      <c r="T76" s="911"/>
      <c r="U76" s="912"/>
      <c r="V76" s="910"/>
      <c r="W76" s="911"/>
      <c r="X76" s="911"/>
      <c r="Y76" s="911"/>
      <c r="Z76" s="911"/>
      <c r="AA76" s="913"/>
      <c r="AB76" s="59"/>
    </row>
    <row r="77" spans="2:28">
      <c r="B77" s="56"/>
      <c r="C77" s="801" t="s">
        <v>522</v>
      </c>
      <c r="D77" s="1935"/>
      <c r="E77" s="1935"/>
      <c r="F77" s="1935"/>
      <c r="G77" s="1936"/>
      <c r="H77" s="1938">
        <v>0</v>
      </c>
      <c r="I77" s="1102"/>
      <c r="J77" s="975"/>
      <c r="K77" s="975"/>
      <c r="L77" s="975"/>
      <c r="M77" s="975"/>
      <c r="N77" s="910"/>
      <c r="O77" s="911"/>
      <c r="P77" s="911"/>
      <c r="Q77" s="911"/>
      <c r="R77" s="911"/>
      <c r="S77" s="911"/>
      <c r="T77" s="911"/>
      <c r="U77" s="912"/>
      <c r="V77" s="910"/>
      <c r="W77" s="911"/>
      <c r="X77" s="911"/>
      <c r="Y77" s="911"/>
      <c r="Z77" s="911"/>
      <c r="AA77" s="913"/>
      <c r="AB77" s="59"/>
    </row>
    <row r="78" spans="2:28">
      <c r="B78" s="56"/>
      <c r="C78" s="801" t="s">
        <v>523</v>
      </c>
      <c r="D78" s="1935"/>
      <c r="E78" s="1935"/>
      <c r="F78" s="1935"/>
      <c r="G78" s="1936"/>
      <c r="H78" s="1938">
        <v>0</v>
      </c>
      <c r="I78" s="1102"/>
      <c r="J78" s="975"/>
      <c r="K78" s="975"/>
      <c r="L78" s="975"/>
      <c r="M78" s="975"/>
      <c r="N78" s="910"/>
      <c r="O78" s="911"/>
      <c r="P78" s="911"/>
      <c r="Q78" s="911"/>
      <c r="R78" s="911"/>
      <c r="S78" s="911"/>
      <c r="T78" s="911"/>
      <c r="U78" s="912"/>
      <c r="V78" s="910"/>
      <c r="W78" s="911"/>
      <c r="X78" s="911"/>
      <c r="Y78" s="911"/>
      <c r="Z78" s="911"/>
      <c r="AA78" s="913"/>
      <c r="AB78" s="59"/>
    </row>
    <row r="79" spans="2:28">
      <c r="B79" s="56"/>
      <c r="C79" s="801" t="s">
        <v>524</v>
      </c>
      <c r="D79" s="1935"/>
      <c r="E79" s="1935"/>
      <c r="F79" s="1935"/>
      <c r="G79" s="1936"/>
      <c r="H79" s="1937">
        <v>4.4000000000000003E-3</v>
      </c>
      <c r="I79" s="1102"/>
      <c r="J79" s="975"/>
      <c r="K79" s="975"/>
      <c r="L79" s="975"/>
      <c r="M79" s="975"/>
      <c r="N79" s="910"/>
      <c r="O79" s="911"/>
      <c r="P79" s="911"/>
      <c r="Q79" s="911"/>
      <c r="R79" s="911"/>
      <c r="S79" s="911"/>
      <c r="T79" s="911"/>
      <c r="U79" s="912"/>
      <c r="V79" s="910"/>
      <c r="W79" s="911"/>
      <c r="X79" s="911"/>
      <c r="Y79" s="911"/>
      <c r="Z79" s="911"/>
      <c r="AA79" s="913"/>
      <c r="AB79" s="59"/>
    </row>
    <row r="80" spans="2:28">
      <c r="B80" s="56"/>
      <c r="C80" s="801" t="s">
        <v>525</v>
      </c>
      <c r="D80" s="1935"/>
      <c r="E80" s="1935"/>
      <c r="F80" s="1935"/>
      <c r="G80" s="1936"/>
      <c r="H80" s="1937">
        <v>1.6999999999999999E-3</v>
      </c>
      <c r="I80" s="1102"/>
      <c r="J80" s="975"/>
      <c r="K80" s="975"/>
      <c r="L80" s="975"/>
      <c r="M80" s="975"/>
      <c r="N80" s="910"/>
      <c r="O80" s="911"/>
      <c r="P80" s="911"/>
      <c r="Q80" s="911"/>
      <c r="R80" s="911"/>
      <c r="S80" s="911"/>
      <c r="T80" s="911"/>
      <c r="U80" s="912"/>
      <c r="V80" s="910"/>
      <c r="W80" s="911"/>
      <c r="X80" s="911"/>
      <c r="Y80" s="911"/>
      <c r="Z80" s="911"/>
      <c r="AA80" s="913"/>
      <c r="AB80" s="59"/>
    </row>
    <row r="81" spans="2:28">
      <c r="B81" s="56"/>
      <c r="C81" s="801" t="s">
        <v>526</v>
      </c>
      <c r="D81" s="1935"/>
      <c r="E81" s="1935"/>
      <c r="F81" s="1935"/>
      <c r="G81" s="1936"/>
      <c r="H81" s="1937">
        <v>1.1599999999999999E-2</v>
      </c>
      <c r="I81" s="1102"/>
      <c r="J81" s="975"/>
      <c r="K81" s="975"/>
      <c r="L81" s="975"/>
      <c r="M81" s="975"/>
      <c r="N81" s="910"/>
      <c r="O81" s="911"/>
      <c r="P81" s="911"/>
      <c r="Q81" s="911"/>
      <c r="R81" s="911"/>
      <c r="S81" s="911"/>
      <c r="T81" s="911"/>
      <c r="U81" s="912"/>
      <c r="V81" s="910"/>
      <c r="W81" s="911"/>
      <c r="X81" s="911"/>
      <c r="Y81" s="911"/>
      <c r="Z81" s="911"/>
      <c r="AA81" s="913"/>
      <c r="AB81" s="59"/>
    </row>
    <row r="82" spans="2:28" ht="15.75" customHeight="1" thickBot="1">
      <c r="B82" s="56"/>
      <c r="C82" s="1939" t="s">
        <v>527</v>
      </c>
      <c r="D82" s="1940"/>
      <c r="E82" s="1940"/>
      <c r="F82" s="1940"/>
      <c r="G82" s="1940"/>
      <c r="H82" s="1904">
        <v>0</v>
      </c>
      <c r="I82" s="1941"/>
      <c r="J82" s="1940"/>
      <c r="K82" s="1940"/>
      <c r="L82" s="1940"/>
      <c r="M82" s="1940"/>
      <c r="N82" s="914"/>
      <c r="O82" s="915"/>
      <c r="P82" s="915"/>
      <c r="Q82" s="915"/>
      <c r="R82" s="915"/>
      <c r="S82" s="915"/>
      <c r="T82" s="915"/>
      <c r="U82" s="916"/>
      <c r="V82" s="914"/>
      <c r="W82" s="915"/>
      <c r="X82" s="915"/>
      <c r="Y82" s="915"/>
      <c r="Z82" s="915"/>
      <c r="AA82" s="917"/>
      <c r="AB82" s="59"/>
    </row>
    <row r="83" spans="2:28">
      <c r="B83" s="60"/>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62"/>
    </row>
    <row r="122" ht="6" customHeight="1"/>
  </sheetData>
  <mergeCells count="153">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6:H26"/>
    <mergeCell ref="I26:AA26"/>
    <mergeCell ref="C28:H28"/>
    <mergeCell ref="I28:J28"/>
    <mergeCell ref="K32:N32"/>
    <mergeCell ref="O32:R32"/>
    <mergeCell ref="C23:I23"/>
    <mergeCell ref="J23:P23"/>
    <mergeCell ref="Q23:AA23"/>
    <mergeCell ref="C24:I24"/>
    <mergeCell ref="J24:P24"/>
    <mergeCell ref="Q24:AA24"/>
    <mergeCell ref="C41:G41"/>
    <mergeCell ref="K41:AA41"/>
    <mergeCell ref="S32:T32"/>
    <mergeCell ref="U32:W32"/>
    <mergeCell ref="X32:Y32"/>
    <mergeCell ref="Z32:AA32"/>
    <mergeCell ref="C30:J32"/>
    <mergeCell ref="X28:Z28"/>
    <mergeCell ref="T28:V28"/>
    <mergeCell ref="O28:R28"/>
    <mergeCell ref="K28:N28"/>
    <mergeCell ref="C34:AA34"/>
    <mergeCell ref="C35:G35"/>
    <mergeCell ref="K35:AA35"/>
    <mergeCell ref="C36:G36"/>
    <mergeCell ref="K36:AA36"/>
    <mergeCell ref="C37:G37"/>
    <mergeCell ref="K37:AA37"/>
    <mergeCell ref="C38:G38"/>
    <mergeCell ref="K38:AA38"/>
    <mergeCell ref="C39:G39"/>
    <mergeCell ref="K39:AA39"/>
    <mergeCell ref="C40:G40"/>
    <mergeCell ref="K40:AA40"/>
    <mergeCell ref="N74:U74"/>
    <mergeCell ref="V71:AA71"/>
    <mergeCell ref="V72:AA72"/>
    <mergeCell ref="V73:AA73"/>
    <mergeCell ref="V74:AA74"/>
    <mergeCell ref="V68:AA70"/>
    <mergeCell ref="N68:U70"/>
    <mergeCell ref="C42:G42"/>
    <mergeCell ref="K42:AA42"/>
    <mergeCell ref="C43:G43"/>
    <mergeCell ref="K43:AA43"/>
    <mergeCell ref="C44:G44"/>
    <mergeCell ref="K44:AA44"/>
    <mergeCell ref="C48:G48"/>
    <mergeCell ref="K48:AA48"/>
    <mergeCell ref="C45:G45"/>
    <mergeCell ref="K45:AA45"/>
    <mergeCell ref="C46:G46"/>
    <mergeCell ref="K46:AA46"/>
    <mergeCell ref="C47:G47"/>
    <mergeCell ref="K47:AA47"/>
    <mergeCell ref="C51:AA52"/>
    <mergeCell ref="C53:AA65"/>
    <mergeCell ref="C68:G70"/>
    <mergeCell ref="H68:I70"/>
    <mergeCell ref="J68:M70"/>
    <mergeCell ref="C73:G73"/>
    <mergeCell ref="H73:I73"/>
    <mergeCell ref="J73:M73"/>
    <mergeCell ref="N71:U71"/>
    <mergeCell ref="N72:U72"/>
    <mergeCell ref="N73:U73"/>
    <mergeCell ref="C74:G74"/>
    <mergeCell ref="H74:I74"/>
    <mergeCell ref="J74:M74"/>
    <mergeCell ref="C71:G71"/>
    <mergeCell ref="H71:I71"/>
    <mergeCell ref="J71:M71"/>
    <mergeCell ref="C72:G72"/>
    <mergeCell ref="H72:I72"/>
    <mergeCell ref="J72:M72"/>
    <mergeCell ref="V79:AA79"/>
    <mergeCell ref="V80:AA80"/>
    <mergeCell ref="V81:AA81"/>
    <mergeCell ref="V82:AA82"/>
    <mergeCell ref="H75:I75"/>
    <mergeCell ref="J75:M75"/>
    <mergeCell ref="C76:G76"/>
    <mergeCell ref="H76:I76"/>
    <mergeCell ref="J76:M76"/>
    <mergeCell ref="C77:G77"/>
    <mergeCell ref="H77:I77"/>
    <mergeCell ref="J77:M77"/>
    <mergeCell ref="C78:G78"/>
    <mergeCell ref="N75:U75"/>
    <mergeCell ref="N76:U76"/>
    <mergeCell ref="N77:U77"/>
    <mergeCell ref="N78:U78"/>
    <mergeCell ref="V75:AA75"/>
    <mergeCell ref="V76:AA76"/>
    <mergeCell ref="V77:AA77"/>
    <mergeCell ref="V78:AA78"/>
    <mergeCell ref="C75:G75"/>
    <mergeCell ref="C82:G82"/>
    <mergeCell ref="H82:I82"/>
    <mergeCell ref="J82:M82"/>
    <mergeCell ref="C79:G79"/>
    <mergeCell ref="H79:I79"/>
    <mergeCell ref="N79:U79"/>
    <mergeCell ref="N80:U80"/>
    <mergeCell ref="N81:U81"/>
    <mergeCell ref="N82:U82"/>
    <mergeCell ref="J79:M79"/>
    <mergeCell ref="C80:G80"/>
    <mergeCell ref="H80:I80"/>
    <mergeCell ref="J80:M80"/>
    <mergeCell ref="H78:I78"/>
    <mergeCell ref="J78:M78"/>
    <mergeCell ref="C81:G81"/>
    <mergeCell ref="H81:I81"/>
    <mergeCell ref="J81:M8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B112"/>
  <sheetViews>
    <sheetView view="pageBreakPreview" topLeftCell="A22" zoomScaleNormal="100" zoomScaleSheetLayoutView="100" zoomScalePageLayoutView="70" workbookViewId="0">
      <selection activeCell="H5" sqref="H5"/>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144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149</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150</v>
      </c>
      <c r="S11" s="687"/>
      <c r="T11" s="687"/>
      <c r="U11" s="688"/>
      <c r="V11" s="608" t="s">
        <v>709</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790</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791</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276</v>
      </c>
      <c r="D18" s="622"/>
      <c r="E18" s="622"/>
      <c r="F18" s="622"/>
      <c r="G18" s="622"/>
      <c r="H18" s="623"/>
      <c r="I18" s="624" t="s">
        <v>792</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1973" t="s">
        <v>776</v>
      </c>
      <c r="J20" s="1974"/>
      <c r="K20" s="1974"/>
      <c r="L20" s="1975"/>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1976"/>
      <c r="J21" s="1977"/>
      <c r="K21" s="1977"/>
      <c r="L21" s="1978"/>
      <c r="M21" s="1042" t="s">
        <v>301</v>
      </c>
      <c r="N21" s="1043"/>
      <c r="O21" s="1043"/>
      <c r="P21" s="1043"/>
      <c r="Q21" s="1043"/>
      <c r="R21" s="1043"/>
      <c r="S21" s="1065"/>
      <c r="T21" s="1970" t="s">
        <v>302</v>
      </c>
      <c r="U21" s="1971"/>
      <c r="V21" s="1971"/>
      <c r="W21" s="1971"/>
      <c r="X21" s="1971"/>
      <c r="Y21" s="1971"/>
      <c r="Z21" s="1971"/>
      <c r="AA21" s="1972"/>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1.5" customHeight="1" thickBot="1">
      <c r="B24" s="33"/>
      <c r="C24" s="595" t="s">
        <v>777</v>
      </c>
      <c r="D24" s="596"/>
      <c r="E24" s="596"/>
      <c r="F24" s="596"/>
      <c r="G24" s="596"/>
      <c r="H24" s="596"/>
      <c r="I24" s="597"/>
      <c r="J24" s="595" t="s">
        <v>778</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151</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627">
        <v>0</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979">
        <v>2.0999999999999999E-3</v>
      </c>
      <c r="L32" s="602"/>
      <c r="M32" s="602"/>
      <c r="N32" s="602"/>
      <c r="O32" s="1980">
        <v>4.0000000000000001E-3</v>
      </c>
      <c r="P32" s="1980"/>
      <c r="Q32" s="1980"/>
      <c r="R32" s="1980"/>
      <c r="S32" s="1967">
        <v>1E-3</v>
      </c>
      <c r="T32" s="1967"/>
      <c r="U32" s="1967">
        <v>2E-3</v>
      </c>
      <c r="V32" s="1967"/>
      <c r="W32" s="1967"/>
      <c r="X32" s="603">
        <v>0</v>
      </c>
      <c r="Y32" s="602"/>
      <c r="Z32" s="603">
        <v>0</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9.5" customHeight="1" thickBot="1">
      <c r="B35" s="40"/>
      <c r="C35" s="849" t="s">
        <v>258</v>
      </c>
      <c r="D35" s="850"/>
      <c r="E35" s="850"/>
      <c r="F35" s="850"/>
      <c r="G35" s="851"/>
      <c r="H35" s="184" t="s">
        <v>793</v>
      </c>
      <c r="I35" s="184" t="s">
        <v>794</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28.5" customHeight="1">
      <c r="B36" s="40"/>
      <c r="C36" s="801" t="s">
        <v>795</v>
      </c>
      <c r="D36" s="2270"/>
      <c r="E36" s="2270"/>
      <c r="F36" s="2270"/>
      <c r="G36" s="2271"/>
      <c r="H36" s="10"/>
      <c r="I36" s="10"/>
      <c r="J36" s="77" t="e">
        <f>+H36/I36</f>
        <v>#DIV/0!</v>
      </c>
      <c r="K36" s="988"/>
      <c r="L36" s="989"/>
      <c r="M36" s="989"/>
      <c r="N36" s="989"/>
      <c r="O36" s="989"/>
      <c r="P36" s="989"/>
      <c r="Q36" s="989"/>
      <c r="R36" s="989"/>
      <c r="S36" s="989"/>
      <c r="T36" s="989"/>
      <c r="U36" s="989"/>
      <c r="V36" s="989"/>
      <c r="W36" s="989"/>
      <c r="X36" s="989"/>
      <c r="Y36" s="989"/>
      <c r="Z36" s="989"/>
      <c r="AA36" s="990"/>
      <c r="AB36" s="35"/>
    </row>
    <row r="37" spans="2:28" s="41" customFormat="1" ht="28.5" customHeight="1" thickBot="1">
      <c r="B37" s="40"/>
      <c r="C37" s="801" t="s">
        <v>796</v>
      </c>
      <c r="D37" s="2270"/>
      <c r="E37" s="2270"/>
      <c r="F37" s="2270"/>
      <c r="G37" s="2271"/>
      <c r="H37" s="312"/>
      <c r="I37" s="312"/>
      <c r="J37" s="80" t="e">
        <f>+H37/I37</f>
        <v>#DIV/0!</v>
      </c>
      <c r="K37" s="1778"/>
      <c r="L37" s="1779"/>
      <c r="M37" s="1779"/>
      <c r="N37" s="1779"/>
      <c r="O37" s="1779"/>
      <c r="P37" s="1779"/>
      <c r="Q37" s="1779"/>
      <c r="R37" s="1779"/>
      <c r="S37" s="1779"/>
      <c r="T37" s="1779"/>
      <c r="U37" s="1779"/>
      <c r="V37" s="1779"/>
      <c r="W37" s="1779"/>
      <c r="X37" s="1779"/>
      <c r="Y37" s="1779"/>
      <c r="Z37" s="1779"/>
      <c r="AA37" s="1780"/>
      <c r="AB37" s="35"/>
    </row>
    <row r="38" spans="2:28" s="41" customFormat="1" ht="15.75" customHeight="1" thickBot="1">
      <c r="B38" s="40"/>
      <c r="C38" s="843" t="s">
        <v>265</v>
      </c>
      <c r="D38" s="844"/>
      <c r="E38" s="844"/>
      <c r="F38" s="844"/>
      <c r="G38" s="845"/>
      <c r="H38" s="373">
        <f>+SUM(H36:H37)</f>
        <v>0</v>
      </c>
      <c r="I38" s="373">
        <f>+SUM(I36:I37)</f>
        <v>0</v>
      </c>
      <c r="J38" s="372" t="e">
        <f>+AVERAGE(J36:J37)</f>
        <v>#DIV/0!</v>
      </c>
      <c r="K38" s="846"/>
      <c r="L38" s="847"/>
      <c r="M38" s="847"/>
      <c r="N38" s="847"/>
      <c r="O38" s="847"/>
      <c r="P38" s="847"/>
      <c r="Q38" s="847"/>
      <c r="R38" s="847"/>
      <c r="S38" s="847"/>
      <c r="T38" s="847"/>
      <c r="U38" s="847"/>
      <c r="V38" s="847"/>
      <c r="W38" s="847"/>
      <c r="X38" s="847"/>
      <c r="Y38" s="847"/>
      <c r="Z38" s="847"/>
      <c r="AA38" s="848"/>
      <c r="AB38" s="35"/>
    </row>
    <row r="39" spans="2:28" s="41" customFormat="1" ht="5.25" customHeight="1">
      <c r="B39" s="40"/>
      <c r="C39" s="34"/>
      <c r="D39" s="34"/>
      <c r="E39" s="34"/>
      <c r="F39" s="34"/>
      <c r="G39" s="34"/>
      <c r="H39" s="154"/>
      <c r="I39" s="154"/>
      <c r="J39" s="155"/>
      <c r="K39" s="34"/>
      <c r="L39" s="34"/>
      <c r="M39" s="34"/>
      <c r="N39" s="34"/>
      <c r="O39" s="34"/>
      <c r="P39" s="34"/>
      <c r="Q39" s="34"/>
      <c r="R39" s="34"/>
      <c r="S39" s="34"/>
      <c r="T39" s="34"/>
      <c r="U39" s="34"/>
      <c r="V39" s="34"/>
      <c r="W39" s="34"/>
      <c r="X39" s="34"/>
      <c r="Y39" s="34"/>
      <c r="Z39" s="34"/>
      <c r="AA39" s="34"/>
      <c r="AB39" s="35"/>
    </row>
    <row r="40" spans="2:28" s="41" customFormat="1" ht="15"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9"/>
      <c r="AB41" s="35"/>
    </row>
    <row r="42" spans="2:28" ht="15" thickBot="1">
      <c r="B42" s="33"/>
      <c r="C42" s="967"/>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9"/>
      <c r="AB42" s="35"/>
    </row>
    <row r="43" spans="2:28" ht="21.75" customHeight="1">
      <c r="B43" s="33"/>
      <c r="C43" s="768"/>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7"/>
      <c r="AB43" s="35"/>
    </row>
    <row r="44" spans="2:28" ht="21.75" customHeight="1">
      <c r="B44" s="33"/>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20"/>
      <c r="AB44" s="35"/>
    </row>
    <row r="45" spans="2:28" ht="21.75" customHeight="1">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ht="21.75" customHeight="1">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ht="21.75" customHeight="1">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ht="21.75" customHeight="1">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ht="21.75" customHeight="1">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ht="21.75" customHeight="1">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ht="21.75" customHeight="1">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ht="21.75" customHeight="1">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ht="21.75" customHeight="1">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ht="21.75" customHeight="1">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21.75" customHeight="1" thickBot="1">
      <c r="B55" s="33"/>
      <c r="C55" s="821"/>
      <c r="D55" s="822"/>
      <c r="E55" s="822"/>
      <c r="F55" s="822"/>
      <c r="G55" s="822"/>
      <c r="H55" s="822"/>
      <c r="I55" s="822"/>
      <c r="J55" s="822"/>
      <c r="K55" s="822"/>
      <c r="L55" s="822"/>
      <c r="M55" s="822"/>
      <c r="N55" s="822"/>
      <c r="O55" s="822"/>
      <c r="P55" s="822"/>
      <c r="Q55" s="822"/>
      <c r="R55" s="822"/>
      <c r="S55" s="822"/>
      <c r="T55" s="822"/>
      <c r="U55" s="822"/>
      <c r="V55" s="822"/>
      <c r="W55" s="822"/>
      <c r="X55" s="822"/>
      <c r="Y55" s="822"/>
      <c r="Z55" s="822"/>
      <c r="AA55" s="823"/>
      <c r="AB55" s="35"/>
    </row>
    <row r="56" spans="2:28">
      <c r="B56" s="50"/>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52"/>
    </row>
    <row r="57" spans="2:28" ht="15" thickBot="1">
      <c r="B57" s="53"/>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55"/>
    </row>
    <row r="58" spans="2:28" ht="15.75">
      <c r="B58" s="56"/>
      <c r="C58" s="824" t="s">
        <v>258</v>
      </c>
      <c r="D58" s="825"/>
      <c r="E58" s="825"/>
      <c r="F58" s="825"/>
      <c r="G58" s="826"/>
      <c r="H58" s="824" t="s">
        <v>288</v>
      </c>
      <c r="I58" s="826"/>
      <c r="J58" s="824" t="s">
        <v>268</v>
      </c>
      <c r="K58" s="825"/>
      <c r="L58" s="825"/>
      <c r="M58" s="826"/>
      <c r="N58" s="824" t="s">
        <v>269</v>
      </c>
      <c r="O58" s="825"/>
      <c r="P58" s="825"/>
      <c r="Q58" s="825"/>
      <c r="R58" s="825"/>
      <c r="S58" s="825"/>
      <c r="T58" s="825"/>
      <c r="U58" s="826"/>
      <c r="V58" s="976" t="s">
        <v>270</v>
      </c>
      <c r="W58" s="976"/>
      <c r="X58" s="976"/>
      <c r="Y58" s="976"/>
      <c r="Z58" s="976"/>
      <c r="AA58" s="977"/>
      <c r="AB58" s="57"/>
    </row>
    <row r="59" spans="2:28" ht="15.75">
      <c r="B59" s="58"/>
      <c r="C59" s="827"/>
      <c r="D59" s="828"/>
      <c r="E59" s="828"/>
      <c r="F59" s="828"/>
      <c r="G59" s="829"/>
      <c r="H59" s="827"/>
      <c r="I59" s="829"/>
      <c r="J59" s="827"/>
      <c r="K59" s="828"/>
      <c r="L59" s="828"/>
      <c r="M59" s="829"/>
      <c r="N59" s="827"/>
      <c r="O59" s="828"/>
      <c r="P59" s="828"/>
      <c r="Q59" s="828"/>
      <c r="R59" s="828"/>
      <c r="S59" s="828"/>
      <c r="T59" s="828"/>
      <c r="U59" s="829"/>
      <c r="V59" s="978"/>
      <c r="W59" s="978"/>
      <c r="X59" s="978"/>
      <c r="Y59" s="978"/>
      <c r="Z59" s="978"/>
      <c r="AA59" s="979"/>
      <c r="AB59" s="57"/>
    </row>
    <row r="60" spans="2:28" ht="16.5" thickBot="1">
      <c r="B60" s="58"/>
      <c r="C60" s="827"/>
      <c r="D60" s="828"/>
      <c r="E60" s="828"/>
      <c r="F60" s="828"/>
      <c r="G60" s="829"/>
      <c r="H60" s="827"/>
      <c r="I60" s="829"/>
      <c r="J60" s="827"/>
      <c r="K60" s="828"/>
      <c r="L60" s="828"/>
      <c r="M60" s="829"/>
      <c r="N60" s="830"/>
      <c r="O60" s="831"/>
      <c r="P60" s="831"/>
      <c r="Q60" s="831"/>
      <c r="R60" s="831"/>
      <c r="S60" s="831"/>
      <c r="T60" s="831"/>
      <c r="U60" s="832"/>
      <c r="V60" s="1085"/>
      <c r="W60" s="1085"/>
      <c r="X60" s="1085"/>
      <c r="Y60" s="1085"/>
      <c r="Z60" s="1085"/>
      <c r="AA60" s="1086"/>
      <c r="AB60" s="57"/>
    </row>
    <row r="61" spans="2:28" ht="15" customHeight="1">
      <c r="B61" s="56"/>
      <c r="C61" s="643"/>
      <c r="D61" s="644"/>
      <c r="E61" s="644"/>
      <c r="F61" s="644"/>
      <c r="G61" s="644"/>
      <c r="H61" s="644"/>
      <c r="I61" s="644"/>
      <c r="J61" s="644"/>
      <c r="K61" s="644"/>
      <c r="L61" s="644"/>
      <c r="M61" s="644"/>
      <c r="N61" s="1981"/>
      <c r="O61" s="1982"/>
      <c r="P61" s="1982"/>
      <c r="Q61" s="1982"/>
      <c r="R61" s="1982"/>
      <c r="S61" s="1982"/>
      <c r="T61" s="1982"/>
      <c r="U61" s="1984"/>
      <c r="V61" s="1981"/>
      <c r="W61" s="1982"/>
      <c r="X61" s="1982"/>
      <c r="Y61" s="1982"/>
      <c r="Z61" s="1982"/>
      <c r="AA61" s="1983"/>
      <c r="AB61" s="59"/>
    </row>
    <row r="62" spans="2:28">
      <c r="B62" s="56"/>
      <c r="C62" s="645"/>
      <c r="D62" s="646"/>
      <c r="E62" s="646"/>
      <c r="F62" s="646"/>
      <c r="G62" s="646"/>
      <c r="H62" s="646"/>
      <c r="I62" s="646"/>
      <c r="J62" s="646"/>
      <c r="K62" s="646"/>
      <c r="L62" s="646"/>
      <c r="M62" s="646"/>
      <c r="N62" s="910"/>
      <c r="O62" s="911"/>
      <c r="P62" s="911"/>
      <c r="Q62" s="911"/>
      <c r="R62" s="911"/>
      <c r="S62" s="911"/>
      <c r="T62" s="911"/>
      <c r="U62" s="912"/>
      <c r="V62" s="910"/>
      <c r="W62" s="911"/>
      <c r="X62" s="911"/>
      <c r="Y62" s="911"/>
      <c r="Z62" s="911"/>
      <c r="AA62" s="913"/>
      <c r="AB62" s="59"/>
    </row>
    <row r="63" spans="2:28">
      <c r="B63" s="56"/>
      <c r="C63" s="645"/>
      <c r="D63" s="646"/>
      <c r="E63" s="646"/>
      <c r="F63" s="646"/>
      <c r="G63" s="646"/>
      <c r="H63" s="646"/>
      <c r="I63" s="646"/>
      <c r="J63" s="646"/>
      <c r="K63" s="646"/>
      <c r="L63" s="646"/>
      <c r="M63" s="646"/>
      <c r="N63" s="910"/>
      <c r="O63" s="911"/>
      <c r="P63" s="911"/>
      <c r="Q63" s="911"/>
      <c r="R63" s="911"/>
      <c r="S63" s="911"/>
      <c r="T63" s="911"/>
      <c r="U63" s="912"/>
      <c r="V63" s="910"/>
      <c r="W63" s="911"/>
      <c r="X63" s="911"/>
      <c r="Y63" s="911"/>
      <c r="Z63" s="911"/>
      <c r="AA63" s="913"/>
      <c r="AB63" s="59"/>
    </row>
    <row r="64" spans="2:28">
      <c r="B64" s="56"/>
      <c r="C64" s="645"/>
      <c r="D64" s="646"/>
      <c r="E64" s="646"/>
      <c r="F64" s="646"/>
      <c r="G64" s="646"/>
      <c r="H64" s="646"/>
      <c r="I64" s="646"/>
      <c r="J64" s="646"/>
      <c r="K64" s="646"/>
      <c r="L64" s="646"/>
      <c r="M64" s="646"/>
      <c r="N64" s="910"/>
      <c r="O64" s="911"/>
      <c r="P64" s="911"/>
      <c r="Q64" s="911"/>
      <c r="R64" s="911"/>
      <c r="S64" s="911"/>
      <c r="T64" s="911"/>
      <c r="U64" s="912"/>
      <c r="V64" s="910"/>
      <c r="W64" s="911"/>
      <c r="X64" s="911"/>
      <c r="Y64" s="911"/>
      <c r="Z64" s="911"/>
      <c r="AA64" s="913"/>
      <c r="AB64" s="59"/>
    </row>
    <row r="65" spans="2:28">
      <c r="B65" s="56"/>
      <c r="C65" s="645"/>
      <c r="D65" s="646"/>
      <c r="E65" s="646"/>
      <c r="F65" s="646"/>
      <c r="G65" s="646"/>
      <c r="H65" s="646"/>
      <c r="I65" s="646"/>
      <c r="J65" s="646"/>
      <c r="K65" s="646"/>
      <c r="L65" s="646"/>
      <c r="M65" s="646"/>
      <c r="N65" s="910"/>
      <c r="O65" s="911"/>
      <c r="P65" s="911"/>
      <c r="Q65" s="911"/>
      <c r="R65" s="911"/>
      <c r="S65" s="911"/>
      <c r="T65" s="911"/>
      <c r="U65" s="912"/>
      <c r="V65" s="910"/>
      <c r="W65" s="911"/>
      <c r="X65" s="911"/>
      <c r="Y65" s="911"/>
      <c r="Z65" s="911"/>
      <c r="AA65" s="913"/>
      <c r="AB65" s="59"/>
    </row>
    <row r="66" spans="2:28">
      <c r="B66" s="56"/>
      <c r="C66" s="645"/>
      <c r="D66" s="646"/>
      <c r="E66" s="646"/>
      <c r="F66" s="646"/>
      <c r="G66" s="646"/>
      <c r="H66" s="646"/>
      <c r="I66" s="646"/>
      <c r="J66" s="646"/>
      <c r="K66" s="646"/>
      <c r="L66" s="646"/>
      <c r="M66" s="646"/>
      <c r="N66" s="910"/>
      <c r="O66" s="911"/>
      <c r="P66" s="911"/>
      <c r="Q66" s="911"/>
      <c r="R66" s="911"/>
      <c r="S66" s="911"/>
      <c r="T66" s="911"/>
      <c r="U66" s="912"/>
      <c r="V66" s="910"/>
      <c r="W66" s="911"/>
      <c r="X66" s="911"/>
      <c r="Y66" s="911"/>
      <c r="Z66" s="911"/>
      <c r="AA66" s="913"/>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910"/>
      <c r="O68" s="911"/>
      <c r="P68" s="911"/>
      <c r="Q68" s="911"/>
      <c r="R68" s="911"/>
      <c r="S68" s="911"/>
      <c r="T68" s="911"/>
      <c r="U68" s="912"/>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ht="15.75" customHeight="1" thickBot="1">
      <c r="B72" s="56"/>
      <c r="C72" s="647"/>
      <c r="D72" s="648"/>
      <c r="E72" s="648"/>
      <c r="F72" s="648"/>
      <c r="G72" s="648"/>
      <c r="H72" s="648"/>
      <c r="I72" s="648"/>
      <c r="J72" s="648"/>
      <c r="K72" s="648"/>
      <c r="L72" s="648"/>
      <c r="M72" s="648"/>
      <c r="N72" s="914"/>
      <c r="O72" s="915"/>
      <c r="P72" s="915"/>
      <c r="Q72" s="915"/>
      <c r="R72" s="915"/>
      <c r="S72" s="915"/>
      <c r="T72" s="915"/>
      <c r="U72" s="916"/>
      <c r="V72" s="914"/>
      <c r="W72" s="915"/>
      <c r="X72" s="915"/>
      <c r="Y72" s="915"/>
      <c r="Z72" s="915"/>
      <c r="AA72" s="917"/>
      <c r="AB72" s="59"/>
    </row>
    <row r="73" spans="2:28">
      <c r="B73" s="60"/>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62"/>
    </row>
    <row r="112" ht="6" customHeight="1"/>
  </sheetData>
  <mergeCells count="133">
    <mergeCell ref="N69:U69"/>
    <mergeCell ref="N70:U70"/>
    <mergeCell ref="N71:U71"/>
    <mergeCell ref="N72:U72"/>
    <mergeCell ref="V69:AA69"/>
    <mergeCell ref="V70:AA70"/>
    <mergeCell ref="V71:AA71"/>
    <mergeCell ref="V72:AA72"/>
    <mergeCell ref="C69:G69"/>
    <mergeCell ref="H69:I69"/>
    <mergeCell ref="J69:M69"/>
    <mergeCell ref="C70:G70"/>
    <mergeCell ref="H70:I70"/>
    <mergeCell ref="J70:M70"/>
    <mergeCell ref="C71:G71"/>
    <mergeCell ref="H71:I71"/>
    <mergeCell ref="J71:M71"/>
    <mergeCell ref="C72:G72"/>
    <mergeCell ref="H72:I72"/>
    <mergeCell ref="J72:M72"/>
    <mergeCell ref="N68:U68"/>
    <mergeCell ref="V65:AA65"/>
    <mergeCell ref="V66:AA66"/>
    <mergeCell ref="V67:AA67"/>
    <mergeCell ref="V68:AA68"/>
    <mergeCell ref="H68:I68"/>
    <mergeCell ref="J68:M68"/>
    <mergeCell ref="C62:G62"/>
    <mergeCell ref="H62:I62"/>
    <mergeCell ref="J62:M62"/>
    <mergeCell ref="C68:G68"/>
    <mergeCell ref="C65:G65"/>
    <mergeCell ref="H65:I65"/>
    <mergeCell ref="J65:M65"/>
    <mergeCell ref="C66:G66"/>
    <mergeCell ref="H66:I66"/>
    <mergeCell ref="J66:M66"/>
    <mergeCell ref="C67:G67"/>
    <mergeCell ref="H67:I67"/>
    <mergeCell ref="J67:M67"/>
    <mergeCell ref="N61:U61"/>
    <mergeCell ref="N62:U62"/>
    <mergeCell ref="N63:U63"/>
    <mergeCell ref="N64:U64"/>
    <mergeCell ref="N65:U65"/>
    <mergeCell ref="N66:U66"/>
    <mergeCell ref="N67:U67"/>
    <mergeCell ref="V61:AA61"/>
    <mergeCell ref="V62:AA62"/>
    <mergeCell ref="V63:AA63"/>
    <mergeCell ref="V64:AA64"/>
    <mergeCell ref="C38:G38"/>
    <mergeCell ref="K38:AA38"/>
    <mergeCell ref="C41:AA42"/>
    <mergeCell ref="C43:AA55"/>
    <mergeCell ref="C58:G60"/>
    <mergeCell ref="H58:I60"/>
    <mergeCell ref="C63:G63"/>
    <mergeCell ref="H63:I63"/>
    <mergeCell ref="J63:M63"/>
    <mergeCell ref="C64:G64"/>
    <mergeCell ref="H64:I64"/>
    <mergeCell ref="J64:M64"/>
    <mergeCell ref="C61:G61"/>
    <mergeCell ref="H61:I61"/>
    <mergeCell ref="J61:M61"/>
    <mergeCell ref="Q23:AA23"/>
    <mergeCell ref="C24:I24"/>
    <mergeCell ref="J24:P24"/>
    <mergeCell ref="Q24:AA24"/>
    <mergeCell ref="C37:G37"/>
    <mergeCell ref="K37:AA37"/>
    <mergeCell ref="V58:AA60"/>
    <mergeCell ref="N58:U60"/>
    <mergeCell ref="C36:G36"/>
    <mergeCell ref="K36:AA36"/>
    <mergeCell ref="J58:M60"/>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K28:N28"/>
    <mergeCell ref="B2:G4"/>
    <mergeCell ref="H2:AB2"/>
    <mergeCell ref="H3:O3"/>
    <mergeCell ref="P3:AB3"/>
    <mergeCell ref="H4:AB4"/>
    <mergeCell ref="X30:AA30"/>
    <mergeCell ref="K31:N31"/>
    <mergeCell ref="O31:R31"/>
    <mergeCell ref="S31:T31"/>
    <mergeCell ref="U31:W31"/>
    <mergeCell ref="X31:Y31"/>
    <mergeCell ref="Z31:AA31"/>
    <mergeCell ref="C16:H16"/>
    <mergeCell ref="I16:AA16"/>
    <mergeCell ref="C18:H18"/>
    <mergeCell ref="I18:AA18"/>
    <mergeCell ref="C20:H21"/>
    <mergeCell ref="I20:L21"/>
    <mergeCell ref="M20:S20"/>
    <mergeCell ref="T20:AA20"/>
    <mergeCell ref="M21:S21"/>
    <mergeCell ref="T21:AA21"/>
    <mergeCell ref="C23:I23"/>
    <mergeCell ref="J23:P23"/>
    <mergeCell ref="C7:H8"/>
    <mergeCell ref="I7:AA8"/>
    <mergeCell ref="V10:AA10"/>
    <mergeCell ref="V11:AA11"/>
    <mergeCell ref="R10:U10"/>
    <mergeCell ref="I10:Q11"/>
    <mergeCell ref="R11:U11"/>
    <mergeCell ref="C10:H11"/>
    <mergeCell ref="C13:H14"/>
    <mergeCell ref="I13:S14"/>
    <mergeCell ref="T13:AA13"/>
    <mergeCell ref="T14:AA1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AB106"/>
  <sheetViews>
    <sheetView view="pageBreakPreview" zoomScaleNormal="100" zoomScaleSheetLayoutView="100" zoomScalePageLayoutView="70" workbookViewId="0">
      <selection activeCell="C26" sqref="C26:H2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27" width="5.8554687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6" customHeight="1">
      <c r="H5" s="22"/>
      <c r="I5" s="22"/>
      <c r="J5" s="22"/>
      <c r="K5" s="22"/>
      <c r="L5" s="22"/>
      <c r="M5" s="22"/>
      <c r="N5" s="22"/>
      <c r="O5" s="22"/>
      <c r="P5" s="22"/>
      <c r="Q5" s="22"/>
      <c r="R5" s="22"/>
      <c r="S5" s="22"/>
      <c r="T5" s="22"/>
      <c r="U5" s="22"/>
      <c r="V5" s="22"/>
      <c r="W5" s="22"/>
      <c r="X5" s="22"/>
      <c r="Y5" s="22"/>
      <c r="Z5" s="22"/>
      <c r="AA5" s="22"/>
      <c r="AB5" s="22"/>
    </row>
    <row r="6" spans="2:28" ht="8.4499999999999993"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1066" t="s">
        <v>144</v>
      </c>
      <c r="J7" s="1067"/>
      <c r="K7" s="1067"/>
      <c r="L7" s="1067"/>
      <c r="M7" s="1067"/>
      <c r="N7" s="1067"/>
      <c r="O7" s="1067"/>
      <c r="P7" s="1067"/>
      <c r="Q7" s="1067"/>
      <c r="R7" s="1067"/>
      <c r="S7" s="1067"/>
      <c r="T7" s="1067"/>
      <c r="U7" s="1067"/>
      <c r="V7" s="1067"/>
      <c r="W7" s="1067"/>
      <c r="X7" s="1067"/>
      <c r="Y7" s="1067"/>
      <c r="Z7" s="1067"/>
      <c r="AA7" s="1068"/>
      <c r="AB7" s="29"/>
    </row>
    <row r="8" spans="2:28" ht="5.45" customHeight="1" thickBot="1">
      <c r="B8" s="28"/>
      <c r="C8" s="658"/>
      <c r="D8" s="659"/>
      <c r="E8" s="659"/>
      <c r="F8" s="659"/>
      <c r="G8" s="659"/>
      <c r="H8" s="660"/>
      <c r="I8" s="1069"/>
      <c r="J8" s="1070"/>
      <c r="K8" s="1070"/>
      <c r="L8" s="1070"/>
      <c r="M8" s="1070"/>
      <c r="N8" s="1070"/>
      <c r="O8" s="1070"/>
      <c r="P8" s="1070"/>
      <c r="Q8" s="1070"/>
      <c r="R8" s="1070"/>
      <c r="S8" s="1070"/>
      <c r="T8" s="1070"/>
      <c r="U8" s="1070"/>
      <c r="V8" s="1070"/>
      <c r="W8" s="1070"/>
      <c r="X8" s="1070"/>
      <c r="Y8" s="1070"/>
      <c r="Z8" s="1070"/>
      <c r="AA8" s="1071"/>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1051" t="s">
        <v>152</v>
      </c>
      <c r="J10" s="1052"/>
      <c r="K10" s="1052"/>
      <c r="L10" s="1052"/>
      <c r="M10" s="1052"/>
      <c r="N10" s="1052"/>
      <c r="O10" s="1052"/>
      <c r="P10" s="1052"/>
      <c r="Q10" s="1053"/>
      <c r="R10" s="678" t="s">
        <v>227</v>
      </c>
      <c r="S10" s="679"/>
      <c r="T10" s="679"/>
      <c r="U10" s="680"/>
      <c r="V10" s="592" t="s">
        <v>228</v>
      </c>
      <c r="W10" s="593"/>
      <c r="X10" s="593"/>
      <c r="Y10" s="593"/>
      <c r="Z10" s="593"/>
      <c r="AA10" s="594"/>
      <c r="AB10" s="29"/>
    </row>
    <row r="11" spans="2:28" ht="18" customHeight="1" thickBot="1">
      <c r="B11" s="28"/>
      <c r="C11" s="658"/>
      <c r="D11" s="659"/>
      <c r="E11" s="659"/>
      <c r="F11" s="659"/>
      <c r="G11" s="659"/>
      <c r="H11" s="660"/>
      <c r="I11" s="1054"/>
      <c r="J11" s="1055"/>
      <c r="K11" s="1055"/>
      <c r="L11" s="1055"/>
      <c r="M11" s="1055"/>
      <c r="N11" s="1055"/>
      <c r="O11" s="1055"/>
      <c r="P11" s="1055"/>
      <c r="Q11" s="1056"/>
      <c r="R11" s="1034" t="s">
        <v>153</v>
      </c>
      <c r="S11" s="1057"/>
      <c r="T11" s="1057"/>
      <c r="U11" s="1058"/>
      <c r="V11" s="1079" t="s">
        <v>295</v>
      </c>
      <c r="W11" s="1080"/>
      <c r="X11" s="1080"/>
      <c r="Y11" s="1080"/>
      <c r="Z11" s="1080"/>
      <c r="AA11" s="1081"/>
      <c r="AB11" s="29"/>
    </row>
    <row r="12" spans="2:28" ht="9.6"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072" t="s">
        <v>797</v>
      </c>
      <c r="J13" s="1073"/>
      <c r="K13" s="1073"/>
      <c r="L13" s="1073"/>
      <c r="M13" s="1073"/>
      <c r="N13" s="1073"/>
      <c r="O13" s="1073"/>
      <c r="P13" s="1073"/>
      <c r="Q13" s="1073"/>
      <c r="R13" s="1073"/>
      <c r="S13" s="1074"/>
      <c r="T13" s="655" t="s">
        <v>231</v>
      </c>
      <c r="U13" s="656"/>
      <c r="V13" s="656"/>
      <c r="W13" s="656"/>
      <c r="X13" s="656"/>
      <c r="Y13" s="656"/>
      <c r="Z13" s="656"/>
      <c r="AA13" s="657"/>
      <c r="AB13" s="35"/>
    </row>
    <row r="14" spans="2:28" ht="16.149999999999999" customHeight="1" thickBot="1">
      <c r="B14" s="33"/>
      <c r="C14" s="658"/>
      <c r="D14" s="659"/>
      <c r="E14" s="659"/>
      <c r="F14" s="659"/>
      <c r="G14" s="659"/>
      <c r="H14" s="660"/>
      <c r="I14" s="1075"/>
      <c r="J14" s="1076"/>
      <c r="K14" s="1076"/>
      <c r="L14" s="1076"/>
      <c r="M14" s="1076"/>
      <c r="N14" s="1076"/>
      <c r="O14" s="1076"/>
      <c r="P14" s="1076"/>
      <c r="Q14" s="1076"/>
      <c r="R14" s="1076"/>
      <c r="S14" s="1077"/>
      <c r="T14" s="1078" t="s">
        <v>297</v>
      </c>
      <c r="U14" s="885"/>
      <c r="V14" s="885"/>
      <c r="W14" s="885"/>
      <c r="X14" s="885"/>
      <c r="Y14" s="885"/>
      <c r="Z14" s="885"/>
      <c r="AA14" s="886"/>
      <c r="AB14" s="35"/>
    </row>
    <row r="15" spans="2:28" ht="7.9"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27" customHeight="1" thickBot="1">
      <c r="B16" s="33"/>
      <c r="C16" s="621" t="s">
        <v>233</v>
      </c>
      <c r="D16" s="622"/>
      <c r="E16" s="622"/>
      <c r="F16" s="622"/>
      <c r="G16" s="622"/>
      <c r="H16" s="623"/>
      <c r="I16" s="1031" t="s">
        <v>798</v>
      </c>
      <c r="J16" s="1032"/>
      <c r="K16" s="1032"/>
      <c r="L16" s="1032"/>
      <c r="M16" s="1032"/>
      <c r="N16" s="1032"/>
      <c r="O16" s="1032"/>
      <c r="P16" s="1032"/>
      <c r="Q16" s="1032"/>
      <c r="R16" s="1032"/>
      <c r="S16" s="1032"/>
      <c r="T16" s="1032"/>
      <c r="U16" s="1032"/>
      <c r="V16" s="1032"/>
      <c r="W16" s="1032"/>
      <c r="X16" s="1032"/>
      <c r="Y16" s="1032"/>
      <c r="Z16" s="1032"/>
      <c r="AA16" s="1033"/>
      <c r="AB16" s="35"/>
    </row>
    <row r="17" spans="2:28" ht="6"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28.9" customHeight="1" thickBot="1">
      <c r="B18" s="33"/>
      <c r="C18" s="621" t="s">
        <v>276</v>
      </c>
      <c r="D18" s="622"/>
      <c r="E18" s="622"/>
      <c r="F18" s="622"/>
      <c r="G18" s="622"/>
      <c r="H18" s="623"/>
      <c r="I18" s="1031" t="s">
        <v>799</v>
      </c>
      <c r="J18" s="1032"/>
      <c r="K18" s="1032"/>
      <c r="L18" s="1032"/>
      <c r="M18" s="1032"/>
      <c r="N18" s="1032"/>
      <c r="O18" s="1032"/>
      <c r="P18" s="1032"/>
      <c r="Q18" s="1032"/>
      <c r="R18" s="1032"/>
      <c r="S18" s="1032"/>
      <c r="T18" s="1032"/>
      <c r="U18" s="1032"/>
      <c r="V18" s="1032"/>
      <c r="W18" s="1032"/>
      <c r="X18" s="1032"/>
      <c r="Y18" s="1032"/>
      <c r="Z18" s="1032"/>
      <c r="AA18" s="1033"/>
      <c r="AB18" s="35"/>
    </row>
    <row r="19" spans="2:28" ht="7.1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4.45" customHeight="1">
      <c r="B20" s="33"/>
      <c r="C20" s="631" t="s">
        <v>237</v>
      </c>
      <c r="D20" s="632"/>
      <c r="E20" s="632"/>
      <c r="F20" s="632"/>
      <c r="G20" s="632"/>
      <c r="H20" s="633"/>
      <c r="I20" s="1059" t="s">
        <v>800</v>
      </c>
      <c r="J20" s="1060"/>
      <c r="K20" s="1060"/>
      <c r="L20" s="1061"/>
      <c r="M20" s="592" t="s">
        <v>239</v>
      </c>
      <c r="N20" s="593"/>
      <c r="O20" s="593"/>
      <c r="P20" s="593"/>
      <c r="Q20" s="593"/>
      <c r="R20" s="593"/>
      <c r="S20" s="594"/>
      <c r="T20" s="592" t="s">
        <v>240</v>
      </c>
      <c r="U20" s="593"/>
      <c r="V20" s="593"/>
      <c r="W20" s="593"/>
      <c r="X20" s="593"/>
      <c r="Y20" s="593"/>
      <c r="Z20" s="593"/>
      <c r="AA20" s="594"/>
      <c r="AB20" s="35"/>
    </row>
    <row r="21" spans="2:28" ht="19.149999999999999" customHeight="1" thickBot="1">
      <c r="B21" s="33"/>
      <c r="C21" s="634"/>
      <c r="D21" s="635"/>
      <c r="E21" s="635"/>
      <c r="F21" s="635"/>
      <c r="G21" s="635"/>
      <c r="H21" s="636"/>
      <c r="I21" s="1062"/>
      <c r="J21" s="1063"/>
      <c r="K21" s="1063"/>
      <c r="L21" s="1064"/>
      <c r="M21" s="1042" t="s">
        <v>357</v>
      </c>
      <c r="N21" s="1043"/>
      <c r="O21" s="1043"/>
      <c r="P21" s="1043"/>
      <c r="Q21" s="1043"/>
      <c r="R21" s="1043"/>
      <c r="S21" s="1065"/>
      <c r="T21" s="1079" t="s">
        <v>302</v>
      </c>
      <c r="U21" s="1043"/>
      <c r="V21" s="1043"/>
      <c r="W21" s="1043"/>
      <c r="X21" s="1043"/>
      <c r="Y21" s="1043"/>
      <c r="Z21" s="1043"/>
      <c r="AA21" s="1065"/>
      <c r="AB21" s="35"/>
    </row>
    <row r="22" spans="2:28" ht="7.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5.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5.15" customHeight="1" thickBot="1">
      <c r="B24" s="33"/>
      <c r="C24" s="881" t="s">
        <v>801</v>
      </c>
      <c r="D24" s="882"/>
      <c r="E24" s="882"/>
      <c r="F24" s="882"/>
      <c r="G24" s="882"/>
      <c r="H24" s="882"/>
      <c r="I24" s="883"/>
      <c r="J24" s="881" t="s">
        <v>778</v>
      </c>
      <c r="K24" s="882"/>
      <c r="L24" s="882"/>
      <c r="M24" s="882"/>
      <c r="N24" s="882"/>
      <c r="O24" s="882"/>
      <c r="P24" s="883"/>
      <c r="Q24" s="1044" t="s">
        <v>342</v>
      </c>
      <c r="R24" s="1523"/>
      <c r="S24" s="1523"/>
      <c r="T24" s="1523"/>
      <c r="U24" s="1523"/>
      <c r="V24" s="1523"/>
      <c r="W24" s="1523"/>
      <c r="X24" s="1523"/>
      <c r="Y24" s="1523"/>
      <c r="Z24" s="1523"/>
      <c r="AA24" s="1556"/>
      <c r="AB24" s="35"/>
    </row>
    <row r="25" spans="2:28" ht="10.1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2.15" customHeight="1" thickBot="1">
      <c r="B26" s="33"/>
      <c r="C26" s="621" t="s">
        <v>249</v>
      </c>
      <c r="D26" s="622"/>
      <c r="E26" s="622"/>
      <c r="F26" s="622"/>
      <c r="G26" s="622"/>
      <c r="H26" s="623"/>
      <c r="I26" s="1031" t="s">
        <v>154</v>
      </c>
      <c r="J26" s="1032"/>
      <c r="K26" s="1032"/>
      <c r="L26" s="1032"/>
      <c r="M26" s="1032"/>
      <c r="N26" s="1032"/>
      <c r="O26" s="1032"/>
      <c r="P26" s="1032"/>
      <c r="Q26" s="1032"/>
      <c r="R26" s="1032"/>
      <c r="S26" s="1032"/>
      <c r="T26" s="1032"/>
      <c r="U26" s="1032"/>
      <c r="V26" s="1032"/>
      <c r="W26" s="1032"/>
      <c r="X26" s="1032"/>
      <c r="Y26" s="1032"/>
      <c r="Z26" s="1032"/>
      <c r="AA26" s="1033"/>
      <c r="AB26" s="35"/>
    </row>
    <row r="27" spans="2:28" ht="8.4499999999999993"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0.15" customHeight="1" thickBot="1">
      <c r="B28" s="33"/>
      <c r="C28" s="621" t="s">
        <v>250</v>
      </c>
      <c r="D28" s="622"/>
      <c r="E28" s="622"/>
      <c r="F28" s="622"/>
      <c r="G28" s="622"/>
      <c r="H28" s="623"/>
      <c r="I28" s="1034">
        <v>0.9</v>
      </c>
      <c r="J28" s="1031"/>
      <c r="K28" s="609" t="s">
        <v>251</v>
      </c>
      <c r="L28" s="610"/>
      <c r="M28" s="610"/>
      <c r="N28" s="611"/>
      <c r="O28" s="1050" t="s">
        <v>252</v>
      </c>
      <c r="P28" s="1048"/>
      <c r="Q28" s="1048"/>
      <c r="R28" s="1049"/>
      <c r="S28" s="37" t="s">
        <v>254</v>
      </c>
      <c r="T28" s="1048" t="s">
        <v>253</v>
      </c>
      <c r="U28" s="1048"/>
      <c r="V28" s="1049"/>
      <c r="W28" s="38"/>
      <c r="X28" s="1045" t="s">
        <v>255</v>
      </c>
      <c r="Y28" s="1046"/>
      <c r="Z28" s="1047"/>
      <c r="AA28" s="39"/>
      <c r="AB28" s="35"/>
    </row>
    <row r="29" spans="2:28" ht="10.15"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s="333" customFormat="1" ht="24" customHeight="1" thickBot="1">
      <c r="B32" s="363"/>
      <c r="C32" s="586"/>
      <c r="D32" s="587"/>
      <c r="E32" s="587"/>
      <c r="F32" s="587"/>
      <c r="G32" s="587"/>
      <c r="H32" s="587"/>
      <c r="I32" s="587"/>
      <c r="J32" s="588"/>
      <c r="K32" s="1986">
        <v>0</v>
      </c>
      <c r="L32" s="599"/>
      <c r="M32" s="599"/>
      <c r="N32" s="599"/>
      <c r="O32" s="1985">
        <v>0.89</v>
      </c>
      <c r="P32" s="1985"/>
      <c r="Q32" s="1985"/>
      <c r="R32" s="1985"/>
      <c r="S32" s="1985">
        <v>0.9</v>
      </c>
      <c r="T32" s="1985"/>
      <c r="U32" s="1985">
        <v>0.95</v>
      </c>
      <c r="V32" s="1985"/>
      <c r="W32" s="1985"/>
      <c r="X32" s="1985">
        <v>0.96</v>
      </c>
      <c r="Y32" s="1985"/>
      <c r="Z32" s="1985">
        <v>1</v>
      </c>
      <c r="AA32" s="600"/>
      <c r="AB32" s="348"/>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945" t="s">
        <v>257</v>
      </c>
      <c r="D34" s="946"/>
      <c r="E34" s="946"/>
      <c r="F34" s="946"/>
      <c r="G34" s="946"/>
      <c r="H34" s="946"/>
      <c r="I34" s="946"/>
      <c r="J34" s="946"/>
      <c r="K34" s="946"/>
      <c r="L34" s="946"/>
      <c r="M34" s="946"/>
      <c r="N34" s="946"/>
      <c r="O34" s="946"/>
      <c r="P34" s="946"/>
      <c r="Q34" s="946"/>
      <c r="R34" s="946"/>
      <c r="S34" s="946"/>
      <c r="T34" s="946"/>
      <c r="U34" s="946"/>
      <c r="V34" s="946"/>
      <c r="W34" s="946"/>
      <c r="X34" s="946"/>
      <c r="Y34" s="946"/>
      <c r="Z34" s="946"/>
      <c r="AA34" s="947"/>
      <c r="AB34" s="35"/>
    </row>
    <row r="35" spans="2:28" s="41" customFormat="1" ht="62.45" customHeight="1" thickBot="1">
      <c r="B35" s="40"/>
      <c r="C35" s="615" t="s">
        <v>258</v>
      </c>
      <c r="D35" s="616"/>
      <c r="E35" s="616"/>
      <c r="F35" s="616"/>
      <c r="G35" s="617"/>
      <c r="H35" s="42" t="s">
        <v>802</v>
      </c>
      <c r="I35" s="42" t="s">
        <v>803</v>
      </c>
      <c r="J35" s="42" t="s">
        <v>261</v>
      </c>
      <c r="K35" s="618" t="s">
        <v>262</v>
      </c>
      <c r="L35" s="619"/>
      <c r="M35" s="619"/>
      <c r="N35" s="619"/>
      <c r="O35" s="619"/>
      <c r="P35" s="619"/>
      <c r="Q35" s="619"/>
      <c r="R35" s="619"/>
      <c r="S35" s="619"/>
      <c r="T35" s="619"/>
      <c r="U35" s="619"/>
      <c r="V35" s="619"/>
      <c r="W35" s="619"/>
      <c r="X35" s="619"/>
      <c r="Y35" s="619"/>
      <c r="Z35" s="619"/>
      <c r="AA35" s="620"/>
      <c r="AB35" s="35"/>
    </row>
    <row r="36" spans="2:28" s="41" customFormat="1" ht="362.25" customHeight="1">
      <c r="B36" s="40"/>
      <c r="C36" s="712" t="s">
        <v>410</v>
      </c>
      <c r="D36" s="2266"/>
      <c r="E36" s="2266"/>
      <c r="F36" s="2266"/>
      <c r="G36" s="2267"/>
      <c r="H36" s="9">
        <v>26.32</v>
      </c>
      <c r="I36" s="9">
        <v>28</v>
      </c>
      <c r="J36" s="331">
        <f>+H36/I36</f>
        <v>0.94000000000000006</v>
      </c>
      <c r="K36" s="1996" t="s">
        <v>804</v>
      </c>
      <c r="L36" s="1997"/>
      <c r="M36" s="1997"/>
      <c r="N36" s="1997"/>
      <c r="O36" s="1997"/>
      <c r="P36" s="1997"/>
      <c r="Q36" s="1997"/>
      <c r="R36" s="1997"/>
      <c r="S36" s="1997"/>
      <c r="T36" s="1997"/>
      <c r="U36" s="1997"/>
      <c r="V36" s="1997"/>
      <c r="W36" s="1997"/>
      <c r="X36" s="1997"/>
      <c r="Y36" s="1997"/>
      <c r="Z36" s="1997"/>
      <c r="AA36" s="1998"/>
      <c r="AB36" s="35"/>
    </row>
    <row r="37" spans="2:28" s="41" customFormat="1" ht="18.600000000000001" customHeight="1">
      <c r="B37" s="40"/>
      <c r="C37" s="712" t="s">
        <v>413</v>
      </c>
      <c r="D37" s="2266"/>
      <c r="E37" s="2266"/>
      <c r="F37" s="2266"/>
      <c r="G37" s="2267"/>
      <c r="H37" s="9"/>
      <c r="I37" s="9">
        <v>35</v>
      </c>
      <c r="J37" s="331">
        <f>+H37/I37</f>
        <v>0</v>
      </c>
      <c r="K37" s="1038"/>
      <c r="L37" s="840"/>
      <c r="M37" s="840"/>
      <c r="N37" s="840"/>
      <c r="O37" s="840"/>
      <c r="P37" s="840"/>
      <c r="Q37" s="840"/>
      <c r="R37" s="840"/>
      <c r="S37" s="840"/>
      <c r="T37" s="840"/>
      <c r="U37" s="840"/>
      <c r="V37" s="840"/>
      <c r="W37" s="840"/>
      <c r="X37" s="840"/>
      <c r="Y37" s="840"/>
      <c r="Z37" s="840"/>
      <c r="AA37" s="841"/>
      <c r="AB37" s="35"/>
    </row>
    <row r="38" spans="2:28" s="41" customFormat="1" ht="15" customHeight="1">
      <c r="B38" s="40"/>
      <c r="C38" s="712" t="s">
        <v>414</v>
      </c>
      <c r="D38" s="2266"/>
      <c r="E38" s="2266"/>
      <c r="F38" s="2266"/>
      <c r="G38" s="2267"/>
      <c r="H38" s="9"/>
      <c r="I38" s="9">
        <v>39</v>
      </c>
      <c r="J38" s="331">
        <f>+H38/I38</f>
        <v>0</v>
      </c>
      <c r="K38" s="1038"/>
      <c r="L38" s="840"/>
      <c r="M38" s="840"/>
      <c r="N38" s="840"/>
      <c r="O38" s="840"/>
      <c r="P38" s="840"/>
      <c r="Q38" s="840"/>
      <c r="R38" s="840"/>
      <c r="S38" s="840"/>
      <c r="T38" s="840"/>
      <c r="U38" s="840"/>
      <c r="V38" s="840"/>
      <c r="W38" s="840"/>
      <c r="X38" s="840"/>
      <c r="Y38" s="840"/>
      <c r="Z38" s="840"/>
      <c r="AA38" s="841"/>
      <c r="AB38" s="35"/>
    </row>
    <row r="39" spans="2:28" s="41" customFormat="1" ht="12.6" customHeight="1" thickBot="1">
      <c r="B39" s="40"/>
      <c r="C39" s="712" t="s">
        <v>415</v>
      </c>
      <c r="D39" s="2266"/>
      <c r="E39" s="2266"/>
      <c r="F39" s="2266"/>
      <c r="G39" s="2267"/>
      <c r="H39" s="9"/>
      <c r="I39" s="9">
        <v>25</v>
      </c>
      <c r="J39" s="362">
        <f>+H39/I39</f>
        <v>0</v>
      </c>
      <c r="K39" s="951"/>
      <c r="L39" s="952"/>
      <c r="M39" s="952"/>
      <c r="N39" s="952"/>
      <c r="O39" s="952"/>
      <c r="P39" s="952"/>
      <c r="Q39" s="952"/>
      <c r="R39" s="952"/>
      <c r="S39" s="952"/>
      <c r="T39" s="952"/>
      <c r="U39" s="952"/>
      <c r="V39" s="952"/>
      <c r="W39" s="952"/>
      <c r="X39" s="952"/>
      <c r="Y39" s="952"/>
      <c r="Z39" s="952"/>
      <c r="AA39" s="953"/>
      <c r="AB39" s="35"/>
    </row>
    <row r="40" spans="2:28" s="41" customFormat="1" ht="12" customHeight="1" thickBot="1">
      <c r="B40" s="40"/>
      <c r="C40" s="925" t="s">
        <v>265</v>
      </c>
      <c r="D40" s="926"/>
      <c r="E40" s="926"/>
      <c r="F40" s="926"/>
      <c r="G40" s="927"/>
      <c r="H40" s="361">
        <f>+SUM(H36:H39)</f>
        <v>26.32</v>
      </c>
      <c r="I40" s="361">
        <f>+SUM(I36:I39)</f>
        <v>127</v>
      </c>
      <c r="J40" s="360">
        <f>+AVERAGE(J36:J39)</f>
        <v>0.23500000000000001</v>
      </c>
      <c r="K40" s="1027"/>
      <c r="L40" s="928"/>
      <c r="M40" s="928"/>
      <c r="N40" s="928"/>
      <c r="O40" s="928"/>
      <c r="P40" s="928"/>
      <c r="Q40" s="928"/>
      <c r="R40" s="928"/>
      <c r="S40" s="928"/>
      <c r="T40" s="928"/>
      <c r="U40" s="928"/>
      <c r="V40" s="928"/>
      <c r="W40" s="928"/>
      <c r="X40" s="928"/>
      <c r="Y40" s="928"/>
      <c r="Z40" s="928"/>
      <c r="AA40" s="929"/>
      <c r="AB40" s="35"/>
    </row>
    <row r="41" spans="2:28" s="41" customFormat="1" ht="5.25" customHeight="1">
      <c r="B41" s="40"/>
      <c r="C41" s="121"/>
      <c r="D41" s="121"/>
      <c r="E41" s="121"/>
      <c r="F41" s="121"/>
      <c r="G41" s="121"/>
      <c r="H41" s="123"/>
      <c r="I41" s="123"/>
      <c r="J41" s="359"/>
      <c r="K41" s="121"/>
      <c r="L41" s="121"/>
      <c r="M41" s="121"/>
      <c r="N41" s="121"/>
      <c r="O41" s="121"/>
      <c r="P41" s="121"/>
      <c r="Q41" s="121"/>
      <c r="R41" s="121"/>
      <c r="S41" s="121"/>
      <c r="T41" s="121"/>
      <c r="U41" s="121"/>
      <c r="V41" s="121"/>
      <c r="W41" s="121"/>
      <c r="X41" s="121"/>
      <c r="Y41" s="121"/>
      <c r="Z41" s="121"/>
      <c r="AA41" s="121"/>
      <c r="AB41" s="35"/>
    </row>
    <row r="42" spans="2:28" s="41" customFormat="1" ht="7.15" customHeight="1" thickBot="1">
      <c r="B42" s="40"/>
      <c r="C42" s="121"/>
      <c r="D42" s="121"/>
      <c r="E42" s="121"/>
      <c r="F42" s="121"/>
      <c r="G42" s="121"/>
      <c r="H42" s="123"/>
      <c r="I42" s="123"/>
      <c r="J42" s="122"/>
      <c r="K42" s="121"/>
      <c r="L42" s="121"/>
      <c r="M42" s="121"/>
      <c r="N42" s="121"/>
      <c r="O42" s="121"/>
      <c r="P42" s="121"/>
      <c r="Q42" s="121"/>
      <c r="R42" s="121"/>
      <c r="S42" s="121"/>
      <c r="T42" s="121"/>
      <c r="U42" s="121"/>
      <c r="V42" s="121"/>
      <c r="W42" s="121"/>
      <c r="X42" s="121"/>
      <c r="Y42" s="121"/>
      <c r="Z42" s="121"/>
      <c r="AA42" s="121"/>
      <c r="AB42" s="35"/>
    </row>
    <row r="43" spans="2:28" s="41" customFormat="1">
      <c r="B43" s="40"/>
      <c r="C43" s="930" t="s">
        <v>266</v>
      </c>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2"/>
      <c r="AB43" s="35"/>
    </row>
    <row r="44" spans="2:28" ht="3" customHeight="1" thickBot="1">
      <c r="B44" s="33"/>
      <c r="C44" s="933"/>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5"/>
      <c r="AB44" s="35"/>
    </row>
    <row r="45" spans="2:28" ht="18.600000000000001" customHeight="1">
      <c r="B45" s="33"/>
      <c r="C45" s="936"/>
      <c r="D45" s="937"/>
      <c r="E45" s="937"/>
      <c r="F45" s="937"/>
      <c r="G45" s="937"/>
      <c r="H45" s="937"/>
      <c r="I45" s="937"/>
      <c r="J45" s="937"/>
      <c r="K45" s="937"/>
      <c r="L45" s="937"/>
      <c r="M45" s="937"/>
      <c r="N45" s="937"/>
      <c r="O45" s="937"/>
      <c r="P45" s="937"/>
      <c r="Q45" s="937"/>
      <c r="R45" s="937"/>
      <c r="S45" s="937"/>
      <c r="T45" s="937"/>
      <c r="U45" s="937"/>
      <c r="V45" s="937"/>
      <c r="W45" s="937"/>
      <c r="X45" s="937"/>
      <c r="Y45" s="937"/>
      <c r="Z45" s="937"/>
      <c r="AA45" s="938"/>
      <c r="AB45" s="35"/>
    </row>
    <row r="46" spans="2:28" ht="5.45" hidden="1" customHeight="1">
      <c r="B46" s="33"/>
      <c r="C46" s="939"/>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1"/>
      <c r="AB46" s="35"/>
    </row>
    <row r="47" spans="2:28" ht="11.45" customHeight="1">
      <c r="B47" s="33"/>
      <c r="C47" s="939"/>
      <c r="D47" s="940"/>
      <c r="E47" s="940"/>
      <c r="F47" s="940"/>
      <c r="G47" s="940"/>
      <c r="H47" s="940"/>
      <c r="I47" s="940"/>
      <c r="J47" s="940"/>
      <c r="K47" s="940"/>
      <c r="L47" s="940"/>
      <c r="M47" s="940"/>
      <c r="N47" s="940"/>
      <c r="O47" s="940"/>
      <c r="P47" s="940"/>
      <c r="Q47" s="940"/>
      <c r="R47" s="940"/>
      <c r="S47" s="940"/>
      <c r="T47" s="940"/>
      <c r="U47" s="940"/>
      <c r="V47" s="940"/>
      <c r="W47" s="940"/>
      <c r="X47" s="940"/>
      <c r="Y47" s="940"/>
      <c r="Z47" s="940"/>
      <c r="AA47" s="941"/>
      <c r="AB47" s="35"/>
    </row>
    <row r="48" spans="2:28" ht="19.5" customHeight="1">
      <c r="B48" s="33"/>
      <c r="C48" s="939"/>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1"/>
      <c r="AB48" s="35"/>
    </row>
    <row r="49" spans="2:28" ht="19.5" customHeight="1">
      <c r="B49" s="33"/>
      <c r="C49" s="939"/>
      <c r="D49" s="940"/>
      <c r="E49" s="940"/>
      <c r="F49" s="940"/>
      <c r="G49" s="940"/>
      <c r="H49" s="940"/>
      <c r="I49" s="940"/>
      <c r="J49" s="940"/>
      <c r="K49" s="940"/>
      <c r="L49" s="940"/>
      <c r="M49" s="940"/>
      <c r="N49" s="940"/>
      <c r="O49" s="940"/>
      <c r="P49" s="940"/>
      <c r="Q49" s="940"/>
      <c r="R49" s="940"/>
      <c r="S49" s="940"/>
      <c r="T49" s="940"/>
      <c r="U49" s="940"/>
      <c r="V49" s="940"/>
      <c r="W49" s="940"/>
      <c r="X49" s="940"/>
      <c r="Y49" s="940"/>
      <c r="Z49" s="940"/>
      <c r="AA49" s="941"/>
      <c r="AB49" s="35"/>
    </row>
    <row r="50" spans="2:28" ht="19.5" customHeight="1">
      <c r="B50" s="33"/>
      <c r="C50" s="939"/>
      <c r="D50" s="940"/>
      <c r="E50" s="940"/>
      <c r="F50" s="940"/>
      <c r="G50" s="940"/>
      <c r="H50" s="940"/>
      <c r="I50" s="940"/>
      <c r="J50" s="940"/>
      <c r="K50" s="940"/>
      <c r="L50" s="940"/>
      <c r="M50" s="940"/>
      <c r="N50" s="940"/>
      <c r="O50" s="940"/>
      <c r="P50" s="940"/>
      <c r="Q50" s="940"/>
      <c r="R50" s="940"/>
      <c r="S50" s="940"/>
      <c r="T50" s="940"/>
      <c r="U50" s="940"/>
      <c r="V50" s="940"/>
      <c r="W50" s="940"/>
      <c r="X50" s="940"/>
      <c r="Y50" s="940"/>
      <c r="Z50" s="940"/>
      <c r="AA50" s="941"/>
      <c r="AB50" s="35"/>
    </row>
    <row r="51" spans="2:28" ht="18" customHeight="1">
      <c r="B51" s="33"/>
      <c r="C51" s="939"/>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1"/>
      <c r="AB51" s="35"/>
    </row>
    <row r="52" spans="2:28" ht="19.149999999999999" hidden="1" customHeight="1">
      <c r="B52" s="33"/>
      <c r="C52" s="939"/>
      <c r="D52" s="940"/>
      <c r="E52" s="940"/>
      <c r="F52" s="940"/>
      <c r="G52" s="940"/>
      <c r="H52" s="940"/>
      <c r="I52" s="940"/>
      <c r="J52" s="940"/>
      <c r="K52" s="940"/>
      <c r="L52" s="940"/>
      <c r="M52" s="940"/>
      <c r="N52" s="940"/>
      <c r="O52" s="940"/>
      <c r="P52" s="940"/>
      <c r="Q52" s="940"/>
      <c r="R52" s="940"/>
      <c r="S52" s="940"/>
      <c r="T52" s="940"/>
      <c r="U52" s="940"/>
      <c r="V52" s="940"/>
      <c r="W52" s="940"/>
      <c r="X52" s="940"/>
      <c r="Y52" s="940"/>
      <c r="Z52" s="940"/>
      <c r="AA52" s="941"/>
      <c r="AB52" s="35"/>
    </row>
    <row r="53" spans="2:28" ht="19.5" customHeight="1">
      <c r="B53" s="33"/>
      <c r="C53" s="939"/>
      <c r="D53" s="940"/>
      <c r="E53" s="940"/>
      <c r="F53" s="940"/>
      <c r="G53" s="940"/>
      <c r="H53" s="940"/>
      <c r="I53" s="940"/>
      <c r="J53" s="940"/>
      <c r="K53" s="940"/>
      <c r="L53" s="940"/>
      <c r="M53" s="940"/>
      <c r="N53" s="940"/>
      <c r="O53" s="940"/>
      <c r="P53" s="940"/>
      <c r="Q53" s="940"/>
      <c r="R53" s="940"/>
      <c r="S53" s="940"/>
      <c r="T53" s="940"/>
      <c r="U53" s="940"/>
      <c r="V53" s="940"/>
      <c r="W53" s="940"/>
      <c r="X53" s="940"/>
      <c r="Y53" s="940"/>
      <c r="Z53" s="940"/>
      <c r="AA53" s="941"/>
      <c r="AB53" s="35"/>
    </row>
    <row r="54" spans="2:28" ht="10.15" customHeight="1">
      <c r="B54" s="33"/>
      <c r="C54" s="939"/>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1"/>
      <c r="AB54" s="35"/>
    </row>
    <row r="55" spans="2:28" ht="9.6" customHeight="1">
      <c r="B55" s="33"/>
      <c r="C55" s="939"/>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1"/>
      <c r="AB55" s="35"/>
    </row>
    <row r="56" spans="2:28" ht="6" customHeight="1">
      <c r="B56" s="33"/>
      <c r="C56" s="939"/>
      <c r="D56" s="940"/>
      <c r="E56" s="940"/>
      <c r="F56" s="940"/>
      <c r="G56" s="940"/>
      <c r="H56" s="940"/>
      <c r="I56" s="940"/>
      <c r="J56" s="940"/>
      <c r="K56" s="940"/>
      <c r="L56" s="940"/>
      <c r="M56" s="940"/>
      <c r="N56" s="940"/>
      <c r="O56" s="940"/>
      <c r="P56" s="940"/>
      <c r="Q56" s="940"/>
      <c r="R56" s="940"/>
      <c r="S56" s="940"/>
      <c r="T56" s="940"/>
      <c r="U56" s="940"/>
      <c r="V56" s="940"/>
      <c r="W56" s="940"/>
      <c r="X56" s="940"/>
      <c r="Y56" s="940"/>
      <c r="Z56" s="940"/>
      <c r="AA56" s="941"/>
      <c r="AB56" s="35"/>
    </row>
    <row r="57" spans="2:28" ht="9.6" customHeight="1" thickBot="1">
      <c r="B57" s="33"/>
      <c r="C57" s="942"/>
      <c r="D57" s="943"/>
      <c r="E57" s="943"/>
      <c r="F57" s="943"/>
      <c r="G57" s="943"/>
      <c r="H57" s="943"/>
      <c r="I57" s="943"/>
      <c r="J57" s="943"/>
      <c r="K57" s="943"/>
      <c r="L57" s="943"/>
      <c r="M57" s="943"/>
      <c r="N57" s="943"/>
      <c r="O57" s="943"/>
      <c r="P57" s="943"/>
      <c r="Q57" s="943"/>
      <c r="R57" s="943"/>
      <c r="S57" s="943"/>
      <c r="T57" s="943"/>
      <c r="U57" s="943"/>
      <c r="V57" s="943"/>
      <c r="W57" s="943"/>
      <c r="X57" s="943"/>
      <c r="Y57" s="943"/>
      <c r="Z57" s="943"/>
      <c r="AA57" s="944"/>
      <c r="AB57" s="35"/>
    </row>
    <row r="58" spans="2:28" ht="7.15" customHeight="1">
      <c r="B58" s="5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52"/>
    </row>
    <row r="59" spans="2:28" ht="6" customHeight="1" thickBot="1">
      <c r="B59" s="5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55"/>
    </row>
    <row r="60" spans="2:28" ht="9.6" customHeight="1">
      <c r="B60" s="56"/>
      <c r="C60" s="1987" t="s">
        <v>258</v>
      </c>
      <c r="D60" s="1988"/>
      <c r="E60" s="1988"/>
      <c r="F60" s="1988"/>
      <c r="G60" s="1989"/>
      <c r="H60" s="1987" t="s">
        <v>288</v>
      </c>
      <c r="I60" s="1989"/>
      <c r="J60" s="1987" t="s">
        <v>268</v>
      </c>
      <c r="K60" s="1988"/>
      <c r="L60" s="1988"/>
      <c r="M60" s="1989"/>
      <c r="N60" s="1987" t="s">
        <v>269</v>
      </c>
      <c r="O60" s="1988"/>
      <c r="P60" s="1988"/>
      <c r="Q60" s="1988"/>
      <c r="R60" s="1988"/>
      <c r="S60" s="1988"/>
      <c r="T60" s="1988"/>
      <c r="U60" s="1989"/>
      <c r="V60" s="1008" t="s">
        <v>270</v>
      </c>
      <c r="W60" s="1008"/>
      <c r="X60" s="1008"/>
      <c r="Y60" s="1008"/>
      <c r="Z60" s="1008"/>
      <c r="AA60" s="1009"/>
      <c r="AB60" s="57"/>
    </row>
    <row r="61" spans="2:28" ht="9.6" customHeight="1">
      <c r="B61" s="58"/>
      <c r="C61" s="1990"/>
      <c r="D61" s="1991"/>
      <c r="E61" s="1991"/>
      <c r="F61" s="1991"/>
      <c r="G61" s="1992"/>
      <c r="H61" s="1990"/>
      <c r="I61" s="1992"/>
      <c r="J61" s="1990"/>
      <c r="K61" s="1991"/>
      <c r="L61" s="1991"/>
      <c r="M61" s="1992"/>
      <c r="N61" s="1990"/>
      <c r="O61" s="1991"/>
      <c r="P61" s="1991"/>
      <c r="Q61" s="1991"/>
      <c r="R61" s="1991"/>
      <c r="S61" s="1991"/>
      <c r="T61" s="1991"/>
      <c r="U61" s="1992"/>
      <c r="V61" s="1010"/>
      <c r="W61" s="1010"/>
      <c r="X61" s="1010"/>
      <c r="Y61" s="1010"/>
      <c r="Z61" s="1010"/>
      <c r="AA61" s="1011"/>
      <c r="AB61" s="57"/>
    </row>
    <row r="62" spans="2:28" ht="10.15" customHeight="1" thickBot="1">
      <c r="B62" s="58"/>
      <c r="C62" s="1990"/>
      <c r="D62" s="1991"/>
      <c r="E62" s="1991"/>
      <c r="F62" s="1991"/>
      <c r="G62" s="1992"/>
      <c r="H62" s="1990"/>
      <c r="I62" s="1992"/>
      <c r="J62" s="1990"/>
      <c r="K62" s="1991"/>
      <c r="L62" s="1991"/>
      <c r="M62" s="1992"/>
      <c r="N62" s="1993"/>
      <c r="O62" s="1994"/>
      <c r="P62" s="1994"/>
      <c r="Q62" s="1994"/>
      <c r="R62" s="1994"/>
      <c r="S62" s="1994"/>
      <c r="T62" s="1994"/>
      <c r="U62" s="1995"/>
      <c r="V62" s="1012"/>
      <c r="W62" s="1012"/>
      <c r="X62" s="1012"/>
      <c r="Y62" s="1012"/>
      <c r="Z62" s="1012"/>
      <c r="AA62" s="1013"/>
      <c r="AB62" s="57"/>
    </row>
    <row r="63" spans="2:28" ht="54" customHeight="1">
      <c r="B63" s="56"/>
      <c r="C63" s="2002" t="s">
        <v>805</v>
      </c>
      <c r="D63" s="2003"/>
      <c r="E63" s="2003"/>
      <c r="F63" s="2003"/>
      <c r="G63" s="2004"/>
      <c r="H63" s="2005" t="s">
        <v>806</v>
      </c>
      <c r="I63" s="2004"/>
      <c r="J63" s="2006">
        <v>0.94</v>
      </c>
      <c r="K63" s="2007"/>
      <c r="L63" s="2007"/>
      <c r="M63" s="2007"/>
      <c r="N63" s="1999" t="s">
        <v>807</v>
      </c>
      <c r="O63" s="2000"/>
      <c r="P63" s="2000"/>
      <c r="Q63" s="2000"/>
      <c r="R63" s="2000"/>
      <c r="S63" s="2000"/>
      <c r="T63" s="2000"/>
      <c r="U63" s="2001"/>
      <c r="V63" s="1999" t="s">
        <v>808</v>
      </c>
      <c r="W63" s="2000"/>
      <c r="X63" s="2000"/>
      <c r="Y63" s="2000"/>
      <c r="Z63" s="2000"/>
      <c r="AA63" s="2000"/>
      <c r="AB63" s="59"/>
    </row>
    <row r="64" spans="2:28">
      <c r="B64" s="56"/>
      <c r="C64" s="995"/>
      <c r="D64" s="994"/>
      <c r="E64" s="994"/>
      <c r="F64" s="994"/>
      <c r="G64" s="994"/>
      <c r="H64" s="994"/>
      <c r="I64" s="994"/>
      <c r="J64" s="994"/>
      <c r="K64" s="994"/>
      <c r="L64" s="994"/>
      <c r="M64" s="994"/>
      <c r="N64" s="998"/>
      <c r="O64" s="999"/>
      <c r="P64" s="999"/>
      <c r="Q64" s="999"/>
      <c r="R64" s="999"/>
      <c r="S64" s="999"/>
      <c r="T64" s="999"/>
      <c r="U64" s="1000"/>
      <c r="V64" s="998"/>
      <c r="W64" s="999"/>
      <c r="X64" s="999"/>
      <c r="Y64" s="999"/>
      <c r="Z64" s="999"/>
      <c r="AA64" s="1004"/>
      <c r="AB64" s="59"/>
    </row>
    <row r="65" spans="2:28">
      <c r="B65" s="56"/>
      <c r="C65" s="995"/>
      <c r="D65" s="994"/>
      <c r="E65" s="994"/>
      <c r="F65" s="994"/>
      <c r="G65" s="994"/>
      <c r="H65" s="994"/>
      <c r="I65" s="994"/>
      <c r="J65" s="994"/>
      <c r="K65" s="994"/>
      <c r="L65" s="994"/>
      <c r="M65" s="994"/>
      <c r="N65" s="998"/>
      <c r="O65" s="999"/>
      <c r="P65" s="999"/>
      <c r="Q65" s="999"/>
      <c r="R65" s="999"/>
      <c r="S65" s="999"/>
      <c r="T65" s="999"/>
      <c r="U65" s="1000"/>
      <c r="V65" s="998"/>
      <c r="W65" s="999"/>
      <c r="X65" s="999"/>
      <c r="Y65" s="999"/>
      <c r="Z65" s="999"/>
      <c r="AA65" s="1004"/>
      <c r="AB65" s="59"/>
    </row>
    <row r="66" spans="2:28" ht="15.75" customHeight="1" thickBot="1">
      <c r="B66" s="56"/>
      <c r="C66" s="996"/>
      <c r="D66" s="997"/>
      <c r="E66" s="997"/>
      <c r="F66" s="997"/>
      <c r="G66" s="997"/>
      <c r="H66" s="997"/>
      <c r="I66" s="997"/>
      <c r="J66" s="997"/>
      <c r="K66" s="997"/>
      <c r="L66" s="997"/>
      <c r="M66" s="997"/>
      <c r="N66" s="1001"/>
      <c r="O66" s="1002"/>
      <c r="P66" s="1002"/>
      <c r="Q66" s="1002"/>
      <c r="R66" s="1002"/>
      <c r="S66" s="1002"/>
      <c r="T66" s="1002"/>
      <c r="U66" s="1003"/>
      <c r="V66" s="1001"/>
      <c r="W66" s="1002"/>
      <c r="X66" s="1002"/>
      <c r="Y66" s="1002"/>
      <c r="Z66" s="1002"/>
      <c r="AA66" s="1005"/>
      <c r="AB66" s="59"/>
    </row>
    <row r="67" spans="2:28">
      <c r="B67" s="6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62"/>
    </row>
    <row r="68" spans="2:28">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row>
    <row r="69" spans="2:28">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row>
    <row r="70" spans="2:28">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c r="AA70" s="329"/>
    </row>
    <row r="71" spans="2:28">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row>
    <row r="72" spans="2:28">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row>
    <row r="73" spans="2:28">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row>
    <row r="74" spans="2:28">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row>
    <row r="75" spans="2:28">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row>
    <row r="76" spans="2:28">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row>
    <row r="77" spans="2:28">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row>
    <row r="78" spans="2:28">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row>
    <row r="79" spans="2:28">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row>
    <row r="106" ht="6" customHeight="1"/>
  </sheetData>
  <mergeCells count="97">
    <mergeCell ref="V65:AA65"/>
    <mergeCell ref="V66:AA66"/>
    <mergeCell ref="C64:G64"/>
    <mergeCell ref="H64:I64"/>
    <mergeCell ref="J64:M64"/>
    <mergeCell ref="N64:U64"/>
    <mergeCell ref="V64:AA64"/>
    <mergeCell ref="C65:G65"/>
    <mergeCell ref="H65:I65"/>
    <mergeCell ref="J65:M65"/>
    <mergeCell ref="C66:G66"/>
    <mergeCell ref="H66:I66"/>
    <mergeCell ref="J66:M66"/>
    <mergeCell ref="N65:U65"/>
    <mergeCell ref="N66:U66"/>
    <mergeCell ref="C38:G38"/>
    <mergeCell ref="K38:AA38"/>
    <mergeCell ref="C39:G39"/>
    <mergeCell ref="K39:AA39"/>
    <mergeCell ref="N63:U63"/>
    <mergeCell ref="V63:AA63"/>
    <mergeCell ref="C63:G63"/>
    <mergeCell ref="H63:I63"/>
    <mergeCell ref="J63:M63"/>
    <mergeCell ref="C40:G40"/>
    <mergeCell ref="K40:AA40"/>
    <mergeCell ref="C43:AA44"/>
    <mergeCell ref="C45:AA57"/>
    <mergeCell ref="C60:G62"/>
    <mergeCell ref="V60:AA62"/>
    <mergeCell ref="N60:U62"/>
    <mergeCell ref="C23:I23"/>
    <mergeCell ref="J23:P23"/>
    <mergeCell ref="Q23:AA23"/>
    <mergeCell ref="C24:I24"/>
    <mergeCell ref="J24:P24"/>
    <mergeCell ref="Q24:AA24"/>
    <mergeCell ref="K28:N28"/>
    <mergeCell ref="C34:AA34"/>
    <mergeCell ref="H60:I62"/>
    <mergeCell ref="J60:M62"/>
    <mergeCell ref="C36:G36"/>
    <mergeCell ref="K36:AA36"/>
    <mergeCell ref="C37:G37"/>
    <mergeCell ref="K37:AA37"/>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T20:AA20"/>
    <mergeCell ref="M21:S21"/>
    <mergeCell ref="T21:AA21"/>
    <mergeCell ref="C13:H14"/>
    <mergeCell ref="I13:S14"/>
    <mergeCell ref="T13:AA13"/>
    <mergeCell ref="T14:AA14"/>
    <mergeCell ref="C16:H16"/>
    <mergeCell ref="I16:AA16"/>
    <mergeCell ref="C18:H18"/>
    <mergeCell ref="I18:AA18"/>
    <mergeCell ref="C20:H21"/>
    <mergeCell ref="I20:L21"/>
    <mergeCell ref="M20:S20"/>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5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B104"/>
  <sheetViews>
    <sheetView view="pageBreakPreview" zoomScaleNormal="100" zoomScaleSheetLayoutView="100" zoomScalePageLayoutView="70" workbookViewId="0">
      <selection activeCell="Z31" sqref="Z31:AA31"/>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5" width="3.7109375" style="20"/>
    <col min="36" max="36" width="5.5703125" style="20" bestFit="1" customWidth="1"/>
    <col min="37" max="37" width="4.5703125" style="20" bestFit="1" customWidth="1"/>
    <col min="38"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8.4499999999999993"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24</v>
      </c>
      <c r="J7" s="671"/>
      <c r="K7" s="671"/>
      <c r="L7" s="671"/>
      <c r="M7" s="671"/>
      <c r="N7" s="671"/>
      <c r="O7" s="671"/>
      <c r="P7" s="671"/>
      <c r="Q7" s="671"/>
      <c r="R7" s="671"/>
      <c r="S7" s="671"/>
      <c r="T7" s="671"/>
      <c r="U7" s="671"/>
      <c r="V7" s="671"/>
      <c r="W7" s="671"/>
      <c r="X7" s="671"/>
      <c r="Y7" s="671"/>
      <c r="Z7" s="671"/>
      <c r="AA7" s="672"/>
      <c r="AB7" s="29"/>
    </row>
    <row r="8" spans="2:28" ht="5.45" customHeight="1"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768" t="s">
        <v>25</v>
      </c>
      <c r="J10" s="682"/>
      <c r="K10" s="682"/>
      <c r="L10" s="682"/>
      <c r="M10" s="682"/>
      <c r="N10" s="682"/>
      <c r="O10" s="682"/>
      <c r="P10" s="682"/>
      <c r="Q10" s="683"/>
      <c r="R10" s="678" t="s">
        <v>227</v>
      </c>
      <c r="S10" s="679"/>
      <c r="T10" s="679"/>
      <c r="U10" s="680"/>
      <c r="V10" s="592" t="s">
        <v>228</v>
      </c>
      <c r="W10" s="593"/>
      <c r="X10" s="593"/>
      <c r="Y10" s="593"/>
      <c r="Z10" s="593"/>
      <c r="AA10" s="594"/>
      <c r="AB10" s="29"/>
    </row>
    <row r="11" spans="2:28" ht="20.45" customHeight="1" thickBot="1">
      <c r="B11" s="28"/>
      <c r="C11" s="658"/>
      <c r="D11" s="659"/>
      <c r="E11" s="659"/>
      <c r="F11" s="659"/>
      <c r="G11" s="659"/>
      <c r="H11" s="660"/>
      <c r="I11" s="684"/>
      <c r="J11" s="685"/>
      <c r="K11" s="685"/>
      <c r="L11" s="685"/>
      <c r="M11" s="685"/>
      <c r="N11" s="685"/>
      <c r="O11" s="685"/>
      <c r="P11" s="685"/>
      <c r="Q11" s="686"/>
      <c r="R11" s="627" t="s">
        <v>26</v>
      </c>
      <c r="S11" s="687"/>
      <c r="T11" s="687"/>
      <c r="U11" s="688"/>
      <c r="V11" s="608" t="s">
        <v>295</v>
      </c>
      <c r="W11" s="676"/>
      <c r="X11" s="676"/>
      <c r="Y11" s="676"/>
      <c r="Z11" s="676"/>
      <c r="AA11" s="677"/>
      <c r="AB11" s="29"/>
    </row>
    <row r="12" spans="2:28" ht="7.9"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296</v>
      </c>
      <c r="J13" s="662"/>
      <c r="K13" s="662"/>
      <c r="L13" s="662"/>
      <c r="M13" s="662"/>
      <c r="N13" s="662"/>
      <c r="O13" s="662"/>
      <c r="P13" s="662"/>
      <c r="Q13" s="662"/>
      <c r="R13" s="662"/>
      <c r="S13" s="663"/>
      <c r="T13" s="655" t="s">
        <v>231</v>
      </c>
      <c r="U13" s="656"/>
      <c r="V13" s="656"/>
      <c r="W13" s="656"/>
      <c r="X13" s="656"/>
      <c r="Y13" s="656"/>
      <c r="Z13" s="656"/>
      <c r="AA13" s="657"/>
      <c r="AB13" s="35"/>
    </row>
    <row r="14" spans="2:28" ht="21"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9.6"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1.9" customHeight="1" thickBot="1">
      <c r="B16" s="33"/>
      <c r="C16" s="621" t="s">
        <v>233</v>
      </c>
      <c r="D16" s="622"/>
      <c r="E16" s="622"/>
      <c r="F16" s="622"/>
      <c r="G16" s="622"/>
      <c r="H16" s="623"/>
      <c r="I16" s="624" t="s">
        <v>298</v>
      </c>
      <c r="J16" s="625"/>
      <c r="K16" s="625"/>
      <c r="L16" s="625"/>
      <c r="M16" s="625"/>
      <c r="N16" s="625"/>
      <c r="O16" s="625"/>
      <c r="P16" s="625"/>
      <c r="Q16" s="625"/>
      <c r="R16" s="625"/>
      <c r="S16" s="625"/>
      <c r="T16" s="625"/>
      <c r="U16" s="625"/>
      <c r="V16" s="625"/>
      <c r="W16" s="625"/>
      <c r="X16" s="625"/>
      <c r="Y16" s="625"/>
      <c r="Z16" s="625"/>
      <c r="AA16" s="626"/>
      <c r="AB16" s="35"/>
    </row>
    <row r="17" spans="2:28" ht="10.9"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37.15" customHeight="1" thickBot="1">
      <c r="B18" s="33"/>
      <c r="C18" s="621" t="s">
        <v>235</v>
      </c>
      <c r="D18" s="622"/>
      <c r="E18" s="622"/>
      <c r="F18" s="622"/>
      <c r="G18" s="622"/>
      <c r="H18" s="623"/>
      <c r="I18" s="624" t="s">
        <v>299</v>
      </c>
      <c r="J18" s="625"/>
      <c r="K18" s="625"/>
      <c r="L18" s="625"/>
      <c r="M18" s="625"/>
      <c r="N18" s="625"/>
      <c r="O18" s="625"/>
      <c r="P18" s="625"/>
      <c r="Q18" s="625"/>
      <c r="R18" s="625"/>
      <c r="S18" s="625"/>
      <c r="T18" s="625"/>
      <c r="U18" s="625"/>
      <c r="V18" s="625"/>
      <c r="W18" s="625"/>
      <c r="X18" s="625"/>
      <c r="Y18" s="625"/>
      <c r="Z18" s="625"/>
      <c r="AA18" s="626"/>
      <c r="AB18" s="35"/>
    </row>
    <row r="19" spans="2:28" ht="8.4499999999999993"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7.45" customHeight="1">
      <c r="B20" s="33"/>
      <c r="C20" s="631" t="s">
        <v>237</v>
      </c>
      <c r="D20" s="632"/>
      <c r="E20" s="632"/>
      <c r="F20" s="632"/>
      <c r="G20" s="632"/>
      <c r="H20" s="633"/>
      <c r="I20" s="637" t="s">
        <v>300</v>
      </c>
      <c r="J20" s="638"/>
      <c r="K20" s="638"/>
      <c r="L20" s="639"/>
      <c r="M20" s="592" t="s">
        <v>239</v>
      </c>
      <c r="N20" s="593"/>
      <c r="O20" s="593"/>
      <c r="P20" s="593"/>
      <c r="Q20" s="593"/>
      <c r="R20" s="593"/>
      <c r="S20" s="594"/>
      <c r="T20" s="592" t="s">
        <v>240</v>
      </c>
      <c r="U20" s="593"/>
      <c r="V20" s="593"/>
      <c r="W20" s="593"/>
      <c r="X20" s="593"/>
      <c r="Y20" s="593"/>
      <c r="Z20" s="593"/>
      <c r="AA20" s="594"/>
      <c r="AB20" s="35"/>
    </row>
    <row r="21" spans="2:28" ht="15.6" customHeight="1" thickBot="1">
      <c r="B21" s="33"/>
      <c r="C21" s="634"/>
      <c r="D21" s="635"/>
      <c r="E21" s="635"/>
      <c r="F21" s="635"/>
      <c r="G21" s="635"/>
      <c r="H21" s="636"/>
      <c r="I21" s="640"/>
      <c r="J21" s="641"/>
      <c r="K21" s="641"/>
      <c r="L21" s="642"/>
      <c r="M21" s="769" t="s">
        <v>301</v>
      </c>
      <c r="N21" s="770"/>
      <c r="O21" s="770"/>
      <c r="P21" s="770"/>
      <c r="Q21" s="770"/>
      <c r="R21" s="770"/>
      <c r="S21" s="771"/>
      <c r="T21" s="772" t="s">
        <v>302</v>
      </c>
      <c r="U21" s="773"/>
      <c r="V21" s="773"/>
      <c r="W21" s="773"/>
      <c r="X21" s="773"/>
      <c r="Y21" s="773"/>
      <c r="Z21" s="773"/>
      <c r="AA21" s="774"/>
      <c r="AB21" s="35"/>
    </row>
    <row r="22" spans="2:28" ht="9.6"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5.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40.15" customHeight="1" thickBot="1">
      <c r="B24" s="33"/>
      <c r="C24" s="595" t="s">
        <v>303</v>
      </c>
      <c r="D24" s="596"/>
      <c r="E24" s="596"/>
      <c r="F24" s="596"/>
      <c r="G24" s="596"/>
      <c r="H24" s="596"/>
      <c r="I24" s="597"/>
      <c r="J24" s="595" t="s">
        <v>20</v>
      </c>
      <c r="K24" s="596"/>
      <c r="L24" s="596"/>
      <c r="M24" s="596"/>
      <c r="N24" s="596"/>
      <c r="O24" s="596"/>
      <c r="P24" s="597"/>
      <c r="Q24" s="598" t="s">
        <v>304</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28</v>
      </c>
      <c r="J26" s="625"/>
      <c r="K26" s="625"/>
      <c r="L26" s="625"/>
      <c r="M26" s="625"/>
      <c r="N26" s="625"/>
      <c r="O26" s="625"/>
      <c r="P26" s="625"/>
      <c r="Q26" s="625"/>
      <c r="R26" s="625"/>
      <c r="S26" s="625"/>
      <c r="T26" s="625"/>
      <c r="U26" s="625"/>
      <c r="V26" s="625"/>
      <c r="W26" s="625"/>
      <c r="X26" s="625"/>
      <c r="Y26" s="625"/>
      <c r="Z26" s="625"/>
      <c r="AA26" s="626"/>
      <c r="AB26" s="35"/>
    </row>
    <row r="27" spans="2:28" ht="9"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3.15" customHeight="1" thickBot="1">
      <c r="B28" s="33"/>
      <c r="C28" s="621" t="s">
        <v>250</v>
      </c>
      <c r="D28" s="622"/>
      <c r="E28" s="622"/>
      <c r="F28" s="622"/>
      <c r="G28" s="622"/>
      <c r="H28" s="623"/>
      <c r="I28" s="627">
        <v>0.8</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7.9"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3.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2" customHeight="1" thickBot="1">
      <c r="B32" s="33"/>
      <c r="C32" s="586"/>
      <c r="D32" s="587"/>
      <c r="E32" s="587"/>
      <c r="F32" s="587"/>
      <c r="G32" s="587"/>
      <c r="H32" s="587"/>
      <c r="I32" s="587"/>
      <c r="J32" s="588"/>
      <c r="K32" s="601">
        <v>0</v>
      </c>
      <c r="L32" s="602"/>
      <c r="M32" s="602"/>
      <c r="N32" s="602"/>
      <c r="O32" s="603">
        <v>0.69</v>
      </c>
      <c r="P32" s="602"/>
      <c r="Q32" s="602"/>
      <c r="R32" s="602"/>
      <c r="S32" s="603">
        <v>0.7</v>
      </c>
      <c r="T32" s="602"/>
      <c r="U32" s="603">
        <v>0.79</v>
      </c>
      <c r="V32" s="602"/>
      <c r="W32" s="602"/>
      <c r="X32" s="603">
        <v>0.8</v>
      </c>
      <c r="Y32" s="602"/>
      <c r="Z32" s="603">
        <v>1</v>
      </c>
      <c r="AA32" s="604"/>
      <c r="AB32" s="35"/>
    </row>
    <row r="33" spans="2:28" ht="8.4499999999999993"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115" customFormat="1" ht="12.75" thickBot="1">
      <c r="B34" s="114"/>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138"/>
    </row>
    <row r="35" spans="2:28" s="115" customFormat="1" ht="33.6" customHeight="1" thickBot="1">
      <c r="B35" s="114"/>
      <c r="C35" s="615" t="s">
        <v>258</v>
      </c>
      <c r="D35" s="616"/>
      <c r="E35" s="616"/>
      <c r="F35" s="616"/>
      <c r="G35" s="617"/>
      <c r="H35" s="42" t="s">
        <v>305</v>
      </c>
      <c r="I35" s="42" t="s">
        <v>306</v>
      </c>
      <c r="J35" s="42" t="s">
        <v>261</v>
      </c>
      <c r="K35" s="618" t="s">
        <v>262</v>
      </c>
      <c r="L35" s="619"/>
      <c r="M35" s="619"/>
      <c r="N35" s="619"/>
      <c r="O35" s="619"/>
      <c r="P35" s="619"/>
      <c r="Q35" s="619"/>
      <c r="R35" s="619"/>
      <c r="S35" s="619"/>
      <c r="T35" s="619"/>
      <c r="U35" s="619"/>
      <c r="V35" s="619"/>
      <c r="W35" s="619"/>
      <c r="X35" s="619"/>
      <c r="Y35" s="619"/>
      <c r="Z35" s="619"/>
      <c r="AA35" s="620"/>
      <c r="AB35" s="138"/>
    </row>
    <row r="36" spans="2:28" s="115" customFormat="1" ht="64.5" customHeight="1">
      <c r="B36" s="114"/>
      <c r="C36" s="553"/>
      <c r="D36" s="554"/>
      <c r="E36" s="554"/>
      <c r="F36" s="554"/>
      <c r="G36" s="555"/>
      <c r="H36" s="106"/>
      <c r="I36" s="106"/>
      <c r="J36" s="105"/>
      <c r="K36" s="775"/>
      <c r="L36" s="776"/>
      <c r="M36" s="776"/>
      <c r="N36" s="776"/>
      <c r="O36" s="776"/>
      <c r="P36" s="776"/>
      <c r="Q36" s="776"/>
      <c r="R36" s="776"/>
      <c r="S36" s="776"/>
      <c r="T36" s="776"/>
      <c r="U36" s="776"/>
      <c r="V36" s="776"/>
      <c r="W36" s="776"/>
      <c r="X36" s="776"/>
      <c r="Y36" s="776"/>
      <c r="Z36" s="776"/>
      <c r="AA36" s="777"/>
      <c r="AB36" s="138"/>
    </row>
    <row r="37" spans="2:28" s="115" customFormat="1" ht="57.75" customHeight="1">
      <c r="B37" s="114"/>
      <c r="C37" s="553"/>
      <c r="D37" s="554"/>
      <c r="E37" s="554"/>
      <c r="F37" s="554"/>
      <c r="G37" s="555"/>
      <c r="H37" s="118"/>
      <c r="I37" s="106"/>
      <c r="J37" s="105"/>
      <c r="K37" s="778"/>
      <c r="L37" s="779"/>
      <c r="M37" s="779"/>
      <c r="N37" s="779"/>
      <c r="O37" s="779"/>
      <c r="P37" s="779"/>
      <c r="Q37" s="779"/>
      <c r="R37" s="779"/>
      <c r="S37" s="779"/>
      <c r="T37" s="779"/>
      <c r="U37" s="779"/>
      <c r="V37" s="779"/>
      <c r="W37" s="779"/>
      <c r="X37" s="779"/>
      <c r="Y37" s="779"/>
      <c r="Z37" s="779"/>
      <c r="AA37" s="780"/>
      <c r="AB37" s="138"/>
    </row>
    <row r="38" spans="2:28" s="115" customFormat="1" ht="12" customHeight="1">
      <c r="B38" s="114"/>
      <c r="C38" s="726"/>
      <c r="D38" s="2268"/>
      <c r="E38" s="2268"/>
      <c r="F38" s="2268"/>
      <c r="G38" s="2269"/>
      <c r="H38" s="118"/>
      <c r="I38" s="118"/>
      <c r="J38" s="105"/>
      <c r="K38" s="778"/>
      <c r="L38" s="779"/>
      <c r="M38" s="779"/>
      <c r="N38" s="779"/>
      <c r="O38" s="779"/>
      <c r="P38" s="779"/>
      <c r="Q38" s="779"/>
      <c r="R38" s="779"/>
      <c r="S38" s="779"/>
      <c r="T38" s="779"/>
      <c r="U38" s="779"/>
      <c r="V38" s="779"/>
      <c r="W38" s="779"/>
      <c r="X38" s="779"/>
      <c r="Y38" s="779"/>
      <c r="Z38" s="779"/>
      <c r="AA38" s="780"/>
      <c r="AB38" s="138"/>
    </row>
    <row r="39" spans="2:28" s="115" customFormat="1" ht="12" customHeight="1">
      <c r="B39" s="114"/>
      <c r="C39" s="726"/>
      <c r="D39" s="2268"/>
      <c r="E39" s="2268"/>
      <c r="F39" s="2268"/>
      <c r="G39" s="2269"/>
      <c r="H39" s="118"/>
      <c r="I39" s="118"/>
      <c r="J39" s="105"/>
      <c r="K39" s="778"/>
      <c r="L39" s="779"/>
      <c r="M39" s="779"/>
      <c r="N39" s="779"/>
      <c r="O39" s="779"/>
      <c r="P39" s="779"/>
      <c r="Q39" s="779"/>
      <c r="R39" s="779"/>
      <c r="S39" s="779"/>
      <c r="T39" s="779"/>
      <c r="U39" s="779"/>
      <c r="V39" s="779"/>
      <c r="W39" s="779"/>
      <c r="X39" s="779"/>
      <c r="Y39" s="779"/>
      <c r="Z39" s="779"/>
      <c r="AA39" s="780"/>
      <c r="AB39" s="138"/>
    </row>
    <row r="40" spans="2:28" s="115" customFormat="1" ht="12">
      <c r="B40" s="114"/>
      <c r="C40" s="726"/>
      <c r="D40" s="2268"/>
      <c r="E40" s="2268"/>
      <c r="F40" s="2268"/>
      <c r="G40" s="2269"/>
      <c r="H40" s="118"/>
      <c r="I40" s="118"/>
      <c r="J40" s="105"/>
      <c r="K40" s="781"/>
      <c r="L40" s="782"/>
      <c r="M40" s="782"/>
      <c r="N40" s="782"/>
      <c r="O40" s="782"/>
      <c r="P40" s="782"/>
      <c r="Q40" s="782"/>
      <c r="R40" s="782"/>
      <c r="S40" s="782"/>
      <c r="T40" s="782"/>
      <c r="U40" s="782"/>
      <c r="V40" s="782"/>
      <c r="W40" s="782"/>
      <c r="X40" s="782"/>
      <c r="Y40" s="782"/>
      <c r="Z40" s="782"/>
      <c r="AA40" s="783"/>
      <c r="AB40" s="138"/>
    </row>
    <row r="41" spans="2:28" s="115" customFormat="1" ht="12">
      <c r="B41" s="114"/>
      <c r="C41" s="726"/>
      <c r="D41" s="2268"/>
      <c r="E41" s="2268"/>
      <c r="F41" s="2268"/>
      <c r="G41" s="2269"/>
      <c r="H41" s="118"/>
      <c r="I41" s="118"/>
      <c r="J41" s="105"/>
      <c r="K41" s="781"/>
      <c r="L41" s="782"/>
      <c r="M41" s="782"/>
      <c r="N41" s="782"/>
      <c r="O41" s="782"/>
      <c r="P41" s="782"/>
      <c r="Q41" s="782"/>
      <c r="R41" s="782"/>
      <c r="S41" s="782"/>
      <c r="T41" s="782"/>
      <c r="U41" s="782"/>
      <c r="V41" s="782"/>
      <c r="W41" s="782"/>
      <c r="X41" s="782"/>
      <c r="Y41" s="782"/>
      <c r="Z41" s="782"/>
      <c r="AA41" s="783"/>
      <c r="AB41" s="138"/>
    </row>
    <row r="42" spans="2:28" s="115" customFormat="1" ht="12.75" thickBot="1">
      <c r="B42" s="114"/>
      <c r="C42" s="726"/>
      <c r="D42" s="2268"/>
      <c r="E42" s="2268"/>
      <c r="F42" s="2268"/>
      <c r="G42" s="2269"/>
      <c r="H42" s="117"/>
      <c r="I42" s="117"/>
      <c r="J42" s="105"/>
      <c r="K42" s="727"/>
      <c r="L42" s="728"/>
      <c r="M42" s="728"/>
      <c r="N42" s="728"/>
      <c r="O42" s="728"/>
      <c r="P42" s="728"/>
      <c r="Q42" s="728"/>
      <c r="R42" s="728"/>
      <c r="S42" s="728"/>
      <c r="T42" s="728"/>
      <c r="U42" s="728"/>
      <c r="V42" s="728"/>
      <c r="W42" s="728"/>
      <c r="X42" s="728"/>
      <c r="Y42" s="728"/>
      <c r="Z42" s="728"/>
      <c r="AA42" s="729"/>
      <c r="AB42" s="138"/>
    </row>
    <row r="43" spans="2:28" s="115" customFormat="1" ht="15.75" customHeight="1" thickBot="1">
      <c r="B43" s="114"/>
      <c r="C43" s="733" t="s">
        <v>265</v>
      </c>
      <c r="D43" s="734"/>
      <c r="E43" s="734"/>
      <c r="F43" s="734"/>
      <c r="G43" s="735"/>
      <c r="H43" s="116"/>
      <c r="I43" s="116"/>
      <c r="J43" s="139"/>
      <c r="K43" s="736"/>
      <c r="L43" s="737"/>
      <c r="M43" s="737"/>
      <c r="N43" s="737"/>
      <c r="O43" s="737"/>
      <c r="P43" s="737"/>
      <c r="Q43" s="737"/>
      <c r="R43" s="737"/>
      <c r="S43" s="737"/>
      <c r="T43" s="737"/>
      <c r="U43" s="737"/>
      <c r="V43" s="737"/>
      <c r="W43" s="737"/>
      <c r="X43" s="737"/>
      <c r="Y43" s="737"/>
      <c r="Z43" s="737"/>
      <c r="AA43" s="738"/>
      <c r="AB43" s="138"/>
    </row>
    <row r="44" spans="2:28" s="115" customFormat="1" ht="5.25" customHeight="1">
      <c r="B44" s="114"/>
      <c r="C44" s="47"/>
      <c r="D44" s="47"/>
      <c r="E44" s="47"/>
      <c r="F44" s="47"/>
      <c r="G44" s="47"/>
      <c r="H44" s="48"/>
      <c r="I44" s="48"/>
      <c r="J44" s="49"/>
      <c r="K44" s="47"/>
      <c r="L44" s="47"/>
      <c r="M44" s="47"/>
      <c r="N44" s="47"/>
      <c r="O44" s="47"/>
      <c r="P44" s="47"/>
      <c r="Q44" s="47"/>
      <c r="R44" s="47"/>
      <c r="S44" s="47"/>
      <c r="T44" s="47"/>
      <c r="U44" s="47"/>
      <c r="V44" s="47"/>
      <c r="W44" s="47"/>
      <c r="X44" s="47"/>
      <c r="Y44" s="47"/>
      <c r="Z44" s="47"/>
      <c r="AA44" s="47"/>
      <c r="AB44" s="138"/>
    </row>
    <row r="45" spans="2:28" s="115" customFormat="1" ht="12.75" thickBot="1">
      <c r="B45" s="114"/>
      <c r="C45" s="47"/>
      <c r="D45" s="47"/>
      <c r="E45" s="47"/>
      <c r="F45" s="47"/>
      <c r="G45" s="47"/>
      <c r="H45" s="48"/>
      <c r="I45" s="48"/>
      <c r="J45" s="49"/>
      <c r="K45" s="47"/>
      <c r="L45" s="47"/>
      <c r="M45" s="47"/>
      <c r="N45" s="47"/>
      <c r="O45" s="47"/>
      <c r="P45" s="47"/>
      <c r="Q45" s="47"/>
      <c r="R45" s="47"/>
      <c r="S45" s="47"/>
      <c r="T45" s="47"/>
      <c r="U45" s="47"/>
      <c r="V45" s="47"/>
      <c r="W45" s="47"/>
      <c r="X45" s="47"/>
      <c r="Y45" s="47"/>
      <c r="Z45" s="47"/>
      <c r="AA45" s="47"/>
      <c r="AB45" s="138"/>
    </row>
    <row r="46" spans="2:28" s="115" customFormat="1" ht="12">
      <c r="B46" s="114"/>
      <c r="C46" s="739" t="s">
        <v>266</v>
      </c>
      <c r="D46" s="740"/>
      <c r="E46" s="740"/>
      <c r="F46" s="740"/>
      <c r="G46" s="740"/>
      <c r="H46" s="740"/>
      <c r="I46" s="740"/>
      <c r="J46" s="740"/>
      <c r="K46" s="740"/>
      <c r="L46" s="740"/>
      <c r="M46" s="740"/>
      <c r="N46" s="740"/>
      <c r="O46" s="740"/>
      <c r="P46" s="740"/>
      <c r="Q46" s="740"/>
      <c r="R46" s="740"/>
      <c r="S46" s="740"/>
      <c r="T46" s="740"/>
      <c r="U46" s="740"/>
      <c r="V46" s="740"/>
      <c r="W46" s="740"/>
      <c r="X46" s="740"/>
      <c r="Y46" s="740"/>
      <c r="Z46" s="740"/>
      <c r="AA46" s="741"/>
      <c r="AB46" s="138"/>
    </row>
    <row r="47" spans="2:28" s="63" customFormat="1" ht="12.75" thickBot="1">
      <c r="B47" s="113"/>
      <c r="C47" s="742"/>
      <c r="D47" s="743"/>
      <c r="E47" s="743"/>
      <c r="F47" s="743"/>
      <c r="G47" s="743"/>
      <c r="H47" s="743"/>
      <c r="I47" s="743"/>
      <c r="J47" s="743"/>
      <c r="K47" s="743"/>
      <c r="L47" s="743"/>
      <c r="M47" s="743"/>
      <c r="N47" s="743"/>
      <c r="O47" s="743"/>
      <c r="P47" s="743"/>
      <c r="Q47" s="743"/>
      <c r="R47" s="743"/>
      <c r="S47" s="743"/>
      <c r="T47" s="743"/>
      <c r="U47" s="743"/>
      <c r="V47" s="743"/>
      <c r="W47" s="743"/>
      <c r="X47" s="743"/>
      <c r="Y47" s="743"/>
      <c r="Z47" s="743"/>
      <c r="AA47" s="744"/>
      <c r="AB47" s="138"/>
    </row>
    <row r="48" spans="2:28" s="63" customFormat="1" ht="12">
      <c r="B48" s="113"/>
      <c r="C48" s="745"/>
      <c r="D48" s="746"/>
      <c r="E48" s="746"/>
      <c r="F48" s="746"/>
      <c r="G48" s="746"/>
      <c r="H48" s="746"/>
      <c r="I48" s="746"/>
      <c r="J48" s="746"/>
      <c r="K48" s="746"/>
      <c r="L48" s="746"/>
      <c r="M48" s="746"/>
      <c r="N48" s="746"/>
      <c r="O48" s="746"/>
      <c r="P48" s="746"/>
      <c r="Q48" s="746"/>
      <c r="R48" s="746"/>
      <c r="S48" s="746"/>
      <c r="T48" s="746"/>
      <c r="U48" s="746"/>
      <c r="V48" s="746"/>
      <c r="W48" s="746"/>
      <c r="X48" s="746"/>
      <c r="Y48" s="746"/>
      <c r="Z48" s="746"/>
      <c r="AA48" s="747"/>
      <c r="AB48" s="138"/>
    </row>
    <row r="49" spans="2:28" s="63" customFormat="1" ht="12">
      <c r="B49" s="11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138"/>
    </row>
    <row r="50" spans="2:28" s="63" customFormat="1" ht="12">
      <c r="B50" s="11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138"/>
    </row>
    <row r="51" spans="2:28" s="63" customFormat="1" ht="12">
      <c r="B51" s="113"/>
      <c r="C51" s="748"/>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B51" s="138"/>
    </row>
    <row r="52" spans="2:28" s="63" customFormat="1" ht="12">
      <c r="B52" s="113"/>
      <c r="C52" s="748"/>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B52" s="138"/>
    </row>
    <row r="53" spans="2:28" s="63" customFormat="1" ht="12">
      <c r="B53" s="113"/>
      <c r="C53" s="748"/>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50"/>
      <c r="AB53" s="138"/>
    </row>
    <row r="54" spans="2:28" s="63" customFormat="1" ht="73.5" customHeight="1" thickBot="1">
      <c r="B54" s="113"/>
      <c r="C54" s="751"/>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3"/>
      <c r="AB54" s="138"/>
    </row>
    <row r="55" spans="2:28" s="63" customFormat="1" ht="12">
      <c r="B55" s="11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137"/>
    </row>
    <row r="56" spans="2:28" s="63" customFormat="1" ht="12.75" thickBot="1">
      <c r="B56" s="11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136"/>
    </row>
    <row r="57" spans="2:28" s="63" customFormat="1" ht="12">
      <c r="B57" s="109"/>
      <c r="C57" s="716" t="s">
        <v>258</v>
      </c>
      <c r="D57" s="717"/>
      <c r="E57" s="717"/>
      <c r="F57" s="717"/>
      <c r="G57" s="718"/>
      <c r="H57" s="716" t="s">
        <v>288</v>
      </c>
      <c r="I57" s="718"/>
      <c r="J57" s="716" t="s">
        <v>268</v>
      </c>
      <c r="K57" s="717"/>
      <c r="L57" s="717"/>
      <c r="M57" s="718"/>
      <c r="N57" s="716" t="s">
        <v>269</v>
      </c>
      <c r="O57" s="717"/>
      <c r="P57" s="717"/>
      <c r="Q57" s="717"/>
      <c r="R57" s="717"/>
      <c r="S57" s="717"/>
      <c r="T57" s="717"/>
      <c r="U57" s="718"/>
      <c r="V57" s="722" t="s">
        <v>270</v>
      </c>
      <c r="W57" s="722"/>
      <c r="X57" s="722"/>
      <c r="Y57" s="722"/>
      <c r="Z57" s="722"/>
      <c r="AA57" s="723"/>
      <c r="AB57" s="135"/>
    </row>
    <row r="58" spans="2:28" s="63" customFormat="1" ht="12">
      <c r="B58" s="110"/>
      <c r="C58" s="719"/>
      <c r="D58" s="720"/>
      <c r="E58" s="720"/>
      <c r="F58" s="720"/>
      <c r="G58" s="721"/>
      <c r="H58" s="719"/>
      <c r="I58" s="721"/>
      <c r="J58" s="719"/>
      <c r="K58" s="720"/>
      <c r="L58" s="720"/>
      <c r="M58" s="721"/>
      <c r="N58" s="719"/>
      <c r="O58" s="720"/>
      <c r="P58" s="720"/>
      <c r="Q58" s="720"/>
      <c r="R58" s="720"/>
      <c r="S58" s="720"/>
      <c r="T58" s="720"/>
      <c r="U58" s="721"/>
      <c r="V58" s="724"/>
      <c r="W58" s="724"/>
      <c r="X58" s="724"/>
      <c r="Y58" s="724"/>
      <c r="Z58" s="724"/>
      <c r="AA58" s="725"/>
      <c r="AB58" s="135"/>
    </row>
    <row r="59" spans="2:28" s="63" customFormat="1" ht="12.75" thickBot="1">
      <c r="B59" s="110"/>
      <c r="C59" s="719"/>
      <c r="D59" s="720"/>
      <c r="E59" s="720"/>
      <c r="F59" s="720"/>
      <c r="G59" s="721"/>
      <c r="H59" s="719"/>
      <c r="I59" s="721"/>
      <c r="J59" s="719"/>
      <c r="K59" s="720"/>
      <c r="L59" s="720"/>
      <c r="M59" s="721"/>
      <c r="N59" s="784"/>
      <c r="O59" s="785"/>
      <c r="P59" s="785"/>
      <c r="Q59" s="785"/>
      <c r="R59" s="785"/>
      <c r="S59" s="785"/>
      <c r="T59" s="785"/>
      <c r="U59" s="786"/>
      <c r="V59" s="787"/>
      <c r="W59" s="787"/>
      <c r="X59" s="787"/>
      <c r="Y59" s="787"/>
      <c r="Z59" s="787"/>
      <c r="AA59" s="788"/>
      <c r="AB59" s="135"/>
    </row>
    <row r="60" spans="2:28" s="63" customFormat="1" ht="15" customHeight="1">
      <c r="B60" s="109"/>
      <c r="C60" s="789"/>
      <c r="D60" s="790"/>
      <c r="E60" s="790"/>
      <c r="F60" s="790"/>
      <c r="G60" s="790"/>
      <c r="H60" s="790"/>
      <c r="I60" s="790"/>
      <c r="J60" s="790"/>
      <c r="K60" s="790"/>
      <c r="L60" s="790"/>
      <c r="M60" s="790"/>
      <c r="N60" s="791"/>
      <c r="O60" s="792"/>
      <c r="P60" s="792"/>
      <c r="Q60" s="792"/>
      <c r="R60" s="792"/>
      <c r="S60" s="792"/>
      <c r="T60" s="792"/>
      <c r="U60" s="793"/>
      <c r="V60" s="791"/>
      <c r="W60" s="792"/>
      <c r="X60" s="792"/>
      <c r="Y60" s="792"/>
      <c r="Z60" s="792"/>
      <c r="AA60" s="794"/>
      <c r="AB60" s="134"/>
    </row>
    <row r="61" spans="2:28" s="63" customFormat="1" ht="12">
      <c r="B61" s="109"/>
      <c r="C61" s="795"/>
      <c r="D61" s="796"/>
      <c r="E61" s="796"/>
      <c r="F61" s="796"/>
      <c r="G61" s="796"/>
      <c r="H61" s="796"/>
      <c r="I61" s="796"/>
      <c r="J61" s="796"/>
      <c r="K61" s="796"/>
      <c r="L61" s="796"/>
      <c r="M61" s="796"/>
      <c r="N61" s="797"/>
      <c r="O61" s="798"/>
      <c r="P61" s="798"/>
      <c r="Q61" s="798"/>
      <c r="R61" s="798"/>
      <c r="S61" s="798"/>
      <c r="T61" s="798"/>
      <c r="U61" s="799"/>
      <c r="V61" s="797"/>
      <c r="W61" s="798"/>
      <c r="X61" s="798"/>
      <c r="Y61" s="798"/>
      <c r="Z61" s="798"/>
      <c r="AA61" s="800"/>
      <c r="AB61" s="134"/>
    </row>
    <row r="62" spans="2:28" s="63" customFormat="1" ht="12">
      <c r="B62" s="109"/>
      <c r="C62" s="795"/>
      <c r="D62" s="796"/>
      <c r="E62" s="796"/>
      <c r="F62" s="796"/>
      <c r="G62" s="796"/>
      <c r="H62" s="796"/>
      <c r="I62" s="796"/>
      <c r="J62" s="796"/>
      <c r="K62" s="796"/>
      <c r="L62" s="796"/>
      <c r="M62" s="796"/>
      <c r="N62" s="797"/>
      <c r="O62" s="798"/>
      <c r="P62" s="798"/>
      <c r="Q62" s="798"/>
      <c r="R62" s="798"/>
      <c r="S62" s="798"/>
      <c r="T62" s="798"/>
      <c r="U62" s="799"/>
      <c r="V62" s="797"/>
      <c r="W62" s="798"/>
      <c r="X62" s="798"/>
      <c r="Y62" s="798"/>
      <c r="Z62" s="798"/>
      <c r="AA62" s="800"/>
      <c r="AB62" s="134"/>
    </row>
    <row r="63" spans="2:28" s="63" customFormat="1" ht="12">
      <c r="B63" s="109"/>
      <c r="C63" s="795"/>
      <c r="D63" s="796"/>
      <c r="E63" s="796"/>
      <c r="F63" s="796"/>
      <c r="G63" s="796"/>
      <c r="H63" s="796"/>
      <c r="I63" s="796"/>
      <c r="J63" s="796"/>
      <c r="K63" s="796"/>
      <c r="L63" s="796"/>
      <c r="M63" s="796"/>
      <c r="N63" s="797"/>
      <c r="O63" s="798"/>
      <c r="P63" s="798"/>
      <c r="Q63" s="798"/>
      <c r="R63" s="798"/>
      <c r="S63" s="798"/>
      <c r="T63" s="798"/>
      <c r="U63" s="799"/>
      <c r="V63" s="797"/>
      <c r="W63" s="798"/>
      <c r="X63" s="798"/>
      <c r="Y63" s="798"/>
      <c r="Z63" s="798"/>
      <c r="AA63" s="800"/>
      <c r="AB63" s="134"/>
    </row>
    <row r="64" spans="2:28" s="63" customFormat="1" ht="15.75" customHeight="1" thickBot="1">
      <c r="B64" s="109"/>
      <c r="C64" s="762"/>
      <c r="D64" s="763"/>
      <c r="E64" s="763"/>
      <c r="F64" s="763"/>
      <c r="G64" s="763"/>
      <c r="H64" s="763"/>
      <c r="I64" s="763"/>
      <c r="J64" s="763"/>
      <c r="K64" s="763"/>
      <c r="L64" s="763"/>
      <c r="M64" s="763"/>
      <c r="N64" s="764"/>
      <c r="O64" s="765"/>
      <c r="P64" s="765"/>
      <c r="Q64" s="765"/>
      <c r="R64" s="765"/>
      <c r="S64" s="765"/>
      <c r="T64" s="765"/>
      <c r="U64" s="766"/>
      <c r="V64" s="764"/>
      <c r="W64" s="765"/>
      <c r="X64" s="765"/>
      <c r="Y64" s="765"/>
      <c r="Z64" s="765"/>
      <c r="AA64" s="767"/>
      <c r="AB64" s="134"/>
    </row>
    <row r="65" spans="2:28" s="63" customFormat="1" ht="12">
      <c r="B65" s="10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133"/>
    </row>
    <row r="66" spans="2:28" s="63" customFormat="1" ht="12"/>
    <row r="67" spans="2:28" s="63" customFormat="1" ht="12"/>
    <row r="68" spans="2:28" s="63" customFormat="1" ht="12"/>
    <row r="69" spans="2:28" s="63" customFormat="1" ht="12"/>
    <row r="70" spans="2:28" s="63" customFormat="1" ht="12"/>
    <row r="71" spans="2:28" s="63" customFormat="1" ht="12"/>
    <row r="72" spans="2:28" s="63" customFormat="1" ht="12"/>
    <row r="73" spans="2:28" s="63" customFormat="1" ht="12"/>
    <row r="74" spans="2:28" s="63" customFormat="1" ht="12"/>
    <row r="75" spans="2:28" s="63" customFormat="1" ht="12"/>
    <row r="104" ht="6" customHeight="1"/>
  </sheetData>
  <mergeCells count="108">
    <mergeCell ref="C61:G61"/>
    <mergeCell ref="H61:I61"/>
    <mergeCell ref="J61:M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57:G59"/>
    <mergeCell ref="H57:I59"/>
    <mergeCell ref="J57:M59"/>
    <mergeCell ref="N57:U59"/>
    <mergeCell ref="V57:AA59"/>
    <mergeCell ref="C60:G60"/>
    <mergeCell ref="H60:I60"/>
    <mergeCell ref="J60:M60"/>
    <mergeCell ref="N60:U60"/>
    <mergeCell ref="V60:AA60"/>
    <mergeCell ref="C34:AA34"/>
    <mergeCell ref="C35:G35"/>
    <mergeCell ref="K35:AA35"/>
    <mergeCell ref="C36:G36"/>
    <mergeCell ref="K36:AA36"/>
    <mergeCell ref="C37:G37"/>
    <mergeCell ref="K37:AA37"/>
    <mergeCell ref="C46:AA47"/>
    <mergeCell ref="C48:AA54"/>
    <mergeCell ref="C39:G39"/>
    <mergeCell ref="K39:AA39"/>
    <mergeCell ref="C40:G40"/>
    <mergeCell ref="K40:AA40"/>
    <mergeCell ref="C41:G41"/>
    <mergeCell ref="K41:AA41"/>
    <mergeCell ref="C38:G38"/>
    <mergeCell ref="K38:AA38"/>
    <mergeCell ref="C42:G42"/>
    <mergeCell ref="K42:AA42"/>
    <mergeCell ref="C43:G43"/>
    <mergeCell ref="K43:AA43"/>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54" min="1" max="27"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AB122"/>
  <sheetViews>
    <sheetView view="pageBreakPreview" topLeftCell="D25" zoomScaleNormal="100" zoomScaleSheetLayoutView="100" zoomScalePageLayoutView="70" workbookViewId="0">
      <selection activeCell="H37" sqref="H37"/>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8"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144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155</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156</v>
      </c>
      <c r="S11" s="687"/>
      <c r="T11" s="687"/>
      <c r="U11" s="688"/>
      <c r="V11" s="608" t="s">
        <v>295</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809</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810</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276</v>
      </c>
      <c r="D18" s="622"/>
      <c r="E18" s="622"/>
      <c r="F18" s="622"/>
      <c r="G18" s="622"/>
      <c r="H18" s="623"/>
      <c r="I18" s="624" t="s">
        <v>811</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776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720</v>
      </c>
      <c r="N21" s="606"/>
      <c r="O21" s="606"/>
      <c r="P21" s="606"/>
      <c r="Q21" s="606"/>
      <c r="R21" s="606"/>
      <c r="S21" s="607"/>
      <c r="T21" s="1970" t="s">
        <v>302</v>
      </c>
      <c r="U21" s="1971"/>
      <c r="V21" s="1971"/>
      <c r="W21" s="1971"/>
      <c r="X21" s="1971"/>
      <c r="Y21" s="1971"/>
      <c r="Z21" s="1971"/>
      <c r="AA21" s="1972"/>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7" customHeight="1" thickBot="1">
      <c r="B24" s="33"/>
      <c r="C24" s="595" t="s">
        <v>777</v>
      </c>
      <c r="D24" s="596"/>
      <c r="E24" s="596"/>
      <c r="F24" s="596"/>
      <c r="G24" s="596"/>
      <c r="H24" s="596"/>
      <c r="I24" s="597"/>
      <c r="J24" s="595" t="s">
        <v>778</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157</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2024">
        <v>2.0999999999999999E-3</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979">
        <v>6.0999999999999999E-2</v>
      </c>
      <c r="L32" s="602"/>
      <c r="M32" s="602"/>
      <c r="N32" s="602"/>
      <c r="O32" s="603">
        <v>7.0000000000000007E-2</v>
      </c>
      <c r="P32" s="602"/>
      <c r="Q32" s="602"/>
      <c r="R32" s="602"/>
      <c r="S32" s="1967">
        <v>5.0999999999999997E-2</v>
      </c>
      <c r="T32" s="1967"/>
      <c r="U32" s="603">
        <v>0.06</v>
      </c>
      <c r="V32" s="602"/>
      <c r="W32" s="602"/>
      <c r="X32" s="603">
        <v>0</v>
      </c>
      <c r="Y32" s="602"/>
      <c r="Z32" s="603">
        <v>0.05</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63" customHeight="1" thickBot="1">
      <c r="B35" s="40"/>
      <c r="C35" s="849" t="s">
        <v>258</v>
      </c>
      <c r="D35" s="850"/>
      <c r="E35" s="850"/>
      <c r="F35" s="850"/>
      <c r="G35" s="851"/>
      <c r="H35" s="184" t="s">
        <v>812</v>
      </c>
      <c r="I35" s="184" t="s">
        <v>780</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45" customHeight="1">
      <c r="B36" s="40"/>
      <c r="C36" s="801" t="s">
        <v>515</v>
      </c>
      <c r="D36" s="2270"/>
      <c r="E36" s="2270"/>
      <c r="F36" s="2270"/>
      <c r="G36" s="2271"/>
      <c r="H36" s="370">
        <v>0</v>
      </c>
      <c r="I36" s="370">
        <v>656</v>
      </c>
      <c r="J36" s="367">
        <f>+H36/I36</f>
        <v>0</v>
      </c>
      <c r="K36" s="1955" t="s">
        <v>781</v>
      </c>
      <c r="L36" s="1956"/>
      <c r="M36" s="1956"/>
      <c r="N36" s="1956"/>
      <c r="O36" s="1956"/>
      <c r="P36" s="1956"/>
      <c r="Q36" s="1956"/>
      <c r="R36" s="1956"/>
      <c r="S36" s="1956"/>
      <c r="T36" s="1956"/>
      <c r="U36" s="1956"/>
      <c r="V36" s="1956"/>
      <c r="W36" s="1956"/>
      <c r="X36" s="1956"/>
      <c r="Y36" s="1956"/>
      <c r="Z36" s="1956"/>
      <c r="AA36" s="1957"/>
      <c r="AB36" s="35"/>
    </row>
    <row r="37" spans="2:28" s="41" customFormat="1" ht="95.25" customHeight="1">
      <c r="B37" s="40"/>
      <c r="C37" s="801" t="s">
        <v>517</v>
      </c>
      <c r="D37" s="2270"/>
      <c r="E37" s="2270"/>
      <c r="F37" s="2270"/>
      <c r="G37" s="2271"/>
      <c r="H37" s="370">
        <v>1</v>
      </c>
      <c r="I37" s="370">
        <v>656</v>
      </c>
      <c r="J37" s="367">
        <f>+H37/I37</f>
        <v>1.5243902439024391E-3</v>
      </c>
      <c r="K37" s="2018" t="s">
        <v>782</v>
      </c>
      <c r="L37" s="2019"/>
      <c r="M37" s="2019"/>
      <c r="N37" s="2019"/>
      <c r="O37" s="2019"/>
      <c r="P37" s="2019"/>
      <c r="Q37" s="2019"/>
      <c r="R37" s="2019"/>
      <c r="S37" s="2019"/>
      <c r="T37" s="2019"/>
      <c r="U37" s="2019"/>
      <c r="V37" s="2019"/>
      <c r="W37" s="2019"/>
      <c r="X37" s="2019"/>
      <c r="Y37" s="2019"/>
      <c r="Z37" s="2019"/>
      <c r="AA37" s="2020"/>
      <c r="AB37" s="35"/>
    </row>
    <row r="38" spans="2:28" s="41" customFormat="1" ht="69" customHeight="1">
      <c r="B38" s="40"/>
      <c r="C38" s="801" t="s">
        <v>518</v>
      </c>
      <c r="D38" s="2270"/>
      <c r="E38" s="2270"/>
      <c r="F38" s="2270"/>
      <c r="G38" s="2271"/>
      <c r="H38" s="370">
        <v>1</v>
      </c>
      <c r="I38" s="370">
        <v>656</v>
      </c>
      <c r="J38" s="176">
        <f>+H38/I38</f>
        <v>1.5243902439024391E-3</v>
      </c>
      <c r="K38" s="2021" t="s">
        <v>783</v>
      </c>
      <c r="L38" s="2022"/>
      <c r="M38" s="2022"/>
      <c r="N38" s="2022"/>
      <c r="O38" s="2022"/>
      <c r="P38" s="2022"/>
      <c r="Q38" s="2022"/>
      <c r="R38" s="2022"/>
      <c r="S38" s="2022"/>
      <c r="T38" s="2022"/>
      <c r="U38" s="2022"/>
      <c r="V38" s="2022"/>
      <c r="W38" s="2022"/>
      <c r="X38" s="2022"/>
      <c r="Y38" s="2022"/>
      <c r="Z38" s="2022"/>
      <c r="AA38" s="2023"/>
      <c r="AB38" s="35"/>
    </row>
    <row r="39" spans="2:28" s="41" customFormat="1">
      <c r="B39" s="40"/>
      <c r="C39" s="801" t="s">
        <v>519</v>
      </c>
      <c r="D39" s="2270"/>
      <c r="E39" s="2270"/>
      <c r="F39" s="2270"/>
      <c r="G39" s="2271"/>
      <c r="H39" s="10"/>
      <c r="I39" s="10"/>
      <c r="J39" s="176" t="e">
        <f>+H39/I39</f>
        <v>#DIV/0!</v>
      </c>
      <c r="K39" s="986"/>
      <c r="L39" s="962"/>
      <c r="M39" s="962"/>
      <c r="N39" s="962"/>
      <c r="O39" s="962"/>
      <c r="P39" s="962"/>
      <c r="Q39" s="962"/>
      <c r="R39" s="962"/>
      <c r="S39" s="962"/>
      <c r="T39" s="962"/>
      <c r="U39" s="962"/>
      <c r="V39" s="962"/>
      <c r="W39" s="962"/>
      <c r="X39" s="962"/>
      <c r="Y39" s="962"/>
      <c r="Z39" s="962"/>
      <c r="AA39" s="987"/>
      <c r="AB39" s="35"/>
    </row>
    <row r="40" spans="2:28" s="41" customFormat="1">
      <c r="B40" s="40"/>
      <c r="C40" s="801" t="s">
        <v>520</v>
      </c>
      <c r="D40" s="2270"/>
      <c r="E40" s="2270"/>
      <c r="F40" s="2270"/>
      <c r="G40" s="2271"/>
      <c r="H40" s="10"/>
      <c r="I40" s="10"/>
      <c r="J40" s="176" t="e">
        <f>+H40/I40</f>
        <v>#DIV/0!</v>
      </c>
      <c r="K40" s="986"/>
      <c r="L40" s="962"/>
      <c r="M40" s="962"/>
      <c r="N40" s="962"/>
      <c r="O40" s="962"/>
      <c r="P40" s="962"/>
      <c r="Q40" s="962"/>
      <c r="R40" s="962"/>
      <c r="S40" s="962"/>
      <c r="T40" s="962"/>
      <c r="U40" s="962"/>
      <c r="V40" s="962"/>
      <c r="W40" s="962"/>
      <c r="X40" s="962"/>
      <c r="Y40" s="962"/>
      <c r="Z40" s="962"/>
      <c r="AA40" s="987"/>
      <c r="AB40" s="35"/>
    </row>
    <row r="41" spans="2:28" s="41" customFormat="1">
      <c r="B41" s="40"/>
      <c r="C41" s="801" t="s">
        <v>521</v>
      </c>
      <c r="D41" s="2270"/>
      <c r="E41" s="2270"/>
      <c r="F41" s="2270"/>
      <c r="G41" s="2271"/>
      <c r="H41" s="10"/>
      <c r="I41" s="10"/>
      <c r="J41" s="176" t="e">
        <f>+H41/I41</f>
        <v>#DIV/0!</v>
      </c>
      <c r="K41" s="986"/>
      <c r="L41" s="962"/>
      <c r="M41" s="962"/>
      <c r="N41" s="962"/>
      <c r="O41" s="962"/>
      <c r="P41" s="962"/>
      <c r="Q41" s="962"/>
      <c r="R41" s="962"/>
      <c r="S41" s="962"/>
      <c r="T41" s="962"/>
      <c r="U41" s="962"/>
      <c r="V41" s="962"/>
      <c r="W41" s="962"/>
      <c r="X41" s="962"/>
      <c r="Y41" s="962"/>
      <c r="Z41" s="962"/>
      <c r="AA41" s="987"/>
      <c r="AB41" s="35"/>
    </row>
    <row r="42" spans="2:28" s="41" customFormat="1">
      <c r="B42" s="40"/>
      <c r="C42" s="801" t="s">
        <v>522</v>
      </c>
      <c r="D42" s="2270"/>
      <c r="E42" s="2270"/>
      <c r="F42" s="2270"/>
      <c r="G42" s="2271"/>
      <c r="H42" s="10"/>
      <c r="I42" s="10"/>
      <c r="J42" s="176" t="e">
        <f>+H42/I42</f>
        <v>#DIV/0!</v>
      </c>
      <c r="K42" s="986"/>
      <c r="L42" s="962"/>
      <c r="M42" s="962"/>
      <c r="N42" s="962"/>
      <c r="O42" s="962"/>
      <c r="P42" s="962"/>
      <c r="Q42" s="962"/>
      <c r="R42" s="962"/>
      <c r="S42" s="962"/>
      <c r="T42" s="962"/>
      <c r="U42" s="962"/>
      <c r="V42" s="962"/>
      <c r="W42" s="962"/>
      <c r="X42" s="962"/>
      <c r="Y42" s="962"/>
      <c r="Z42" s="962"/>
      <c r="AA42" s="987"/>
      <c r="AB42" s="35"/>
    </row>
    <row r="43" spans="2:28" s="41" customFormat="1">
      <c r="B43" s="40"/>
      <c r="C43" s="801" t="s">
        <v>523</v>
      </c>
      <c r="D43" s="2270"/>
      <c r="E43" s="2270"/>
      <c r="F43" s="2270"/>
      <c r="G43" s="2271"/>
      <c r="H43" s="10"/>
      <c r="I43" s="10"/>
      <c r="J43" s="176" t="e">
        <f>+H43/I43</f>
        <v>#DIV/0!</v>
      </c>
      <c r="K43" s="986"/>
      <c r="L43" s="962"/>
      <c r="M43" s="962"/>
      <c r="N43" s="962"/>
      <c r="O43" s="962"/>
      <c r="P43" s="962"/>
      <c r="Q43" s="962"/>
      <c r="R43" s="962"/>
      <c r="S43" s="962"/>
      <c r="T43" s="962"/>
      <c r="U43" s="962"/>
      <c r="V43" s="962"/>
      <c r="W43" s="962"/>
      <c r="X43" s="962"/>
      <c r="Y43" s="962"/>
      <c r="Z43" s="962"/>
      <c r="AA43" s="987"/>
      <c r="AB43" s="35"/>
    </row>
    <row r="44" spans="2:28" s="41" customFormat="1">
      <c r="B44" s="40"/>
      <c r="C44" s="801" t="s">
        <v>524</v>
      </c>
      <c r="D44" s="2270"/>
      <c r="E44" s="2270"/>
      <c r="F44" s="2270"/>
      <c r="G44" s="2271"/>
      <c r="H44" s="10"/>
      <c r="I44" s="10"/>
      <c r="J44" s="176" t="e">
        <f>+H44/I44</f>
        <v>#DIV/0!</v>
      </c>
      <c r="K44" s="986"/>
      <c r="L44" s="962"/>
      <c r="M44" s="962"/>
      <c r="N44" s="962"/>
      <c r="O44" s="962"/>
      <c r="P44" s="962"/>
      <c r="Q44" s="962"/>
      <c r="R44" s="962"/>
      <c r="S44" s="962"/>
      <c r="T44" s="962"/>
      <c r="U44" s="962"/>
      <c r="V44" s="962"/>
      <c r="W44" s="962"/>
      <c r="X44" s="962"/>
      <c r="Y44" s="962"/>
      <c r="Z44" s="962"/>
      <c r="AA44" s="987"/>
      <c r="AB44" s="35"/>
    </row>
    <row r="45" spans="2:28" s="41" customFormat="1">
      <c r="B45" s="40"/>
      <c r="C45" s="801" t="s">
        <v>525</v>
      </c>
      <c r="D45" s="2270"/>
      <c r="E45" s="2270"/>
      <c r="F45" s="2270"/>
      <c r="G45" s="2271"/>
      <c r="H45" s="10"/>
      <c r="I45" s="10"/>
      <c r="J45" s="176" t="e">
        <f>+H45/I45</f>
        <v>#DIV/0!</v>
      </c>
      <c r="K45" s="986"/>
      <c r="L45" s="962"/>
      <c r="M45" s="962"/>
      <c r="N45" s="962"/>
      <c r="O45" s="962"/>
      <c r="P45" s="962"/>
      <c r="Q45" s="962"/>
      <c r="R45" s="962"/>
      <c r="S45" s="962"/>
      <c r="T45" s="962"/>
      <c r="U45" s="962"/>
      <c r="V45" s="962"/>
      <c r="W45" s="962"/>
      <c r="X45" s="962"/>
      <c r="Y45" s="962"/>
      <c r="Z45" s="962"/>
      <c r="AA45" s="987"/>
      <c r="AB45" s="35"/>
    </row>
    <row r="46" spans="2:28" s="41" customFormat="1">
      <c r="B46" s="40"/>
      <c r="C46" s="801" t="s">
        <v>526</v>
      </c>
      <c r="D46" s="2270"/>
      <c r="E46" s="2270"/>
      <c r="F46" s="2270"/>
      <c r="G46" s="2271"/>
      <c r="H46" s="10"/>
      <c r="I46" s="10"/>
      <c r="J46" s="176" t="e">
        <f>+H46/I46</f>
        <v>#DIV/0!</v>
      </c>
      <c r="K46" s="986"/>
      <c r="L46" s="962"/>
      <c r="M46" s="962"/>
      <c r="N46" s="962"/>
      <c r="O46" s="962"/>
      <c r="P46" s="962"/>
      <c r="Q46" s="962"/>
      <c r="R46" s="962"/>
      <c r="S46" s="962"/>
      <c r="T46" s="962"/>
      <c r="U46" s="962"/>
      <c r="V46" s="962"/>
      <c r="W46" s="962"/>
      <c r="X46" s="962"/>
      <c r="Y46" s="962"/>
      <c r="Z46" s="962"/>
      <c r="AA46" s="987"/>
      <c r="AB46" s="35"/>
    </row>
    <row r="47" spans="2:28" s="41" customFormat="1" ht="15" thickBot="1">
      <c r="B47" s="40"/>
      <c r="C47" s="801" t="s">
        <v>527</v>
      </c>
      <c r="D47" s="2270"/>
      <c r="E47" s="2270"/>
      <c r="F47" s="2270"/>
      <c r="G47" s="2271"/>
      <c r="H47" s="10"/>
      <c r="I47" s="10"/>
      <c r="J47" s="176" t="e">
        <f>+H47/I47</f>
        <v>#DIV/0!</v>
      </c>
      <c r="K47" s="1778"/>
      <c r="L47" s="1779"/>
      <c r="M47" s="1779"/>
      <c r="N47" s="1779"/>
      <c r="O47" s="1779"/>
      <c r="P47" s="1779"/>
      <c r="Q47" s="1779"/>
      <c r="R47" s="1779"/>
      <c r="S47" s="1779"/>
      <c r="T47" s="1779"/>
      <c r="U47" s="1779"/>
      <c r="V47" s="1779"/>
      <c r="W47" s="1779"/>
      <c r="X47" s="1779"/>
      <c r="Y47" s="1779"/>
      <c r="Z47" s="1779"/>
      <c r="AA47" s="1780"/>
      <c r="AB47" s="35"/>
    </row>
    <row r="48" spans="2:28" s="41" customFormat="1" ht="15.75" customHeight="1" thickBot="1">
      <c r="B48" s="40"/>
      <c r="C48" s="843" t="s">
        <v>265</v>
      </c>
      <c r="D48" s="844"/>
      <c r="E48" s="844"/>
      <c r="F48" s="844"/>
      <c r="G48" s="845"/>
      <c r="H48" s="373">
        <f>+SUM(H36:H47)</f>
        <v>2</v>
      </c>
      <c r="I48" s="373">
        <f>+SUM(I36:I47)</f>
        <v>1968</v>
      </c>
      <c r="J48" s="176">
        <f>+H48/I48</f>
        <v>1.0162601626016261E-3</v>
      </c>
      <c r="K48" s="846"/>
      <c r="L48" s="847"/>
      <c r="M48" s="847"/>
      <c r="N48" s="847"/>
      <c r="O48" s="847"/>
      <c r="P48" s="847"/>
      <c r="Q48" s="847"/>
      <c r="R48" s="847"/>
      <c r="S48" s="847"/>
      <c r="T48" s="847"/>
      <c r="U48" s="847"/>
      <c r="V48" s="847"/>
      <c r="W48" s="847"/>
      <c r="X48" s="847"/>
      <c r="Y48" s="847"/>
      <c r="Z48" s="847"/>
      <c r="AA48" s="848"/>
      <c r="AB48" s="35"/>
    </row>
    <row r="49" spans="2:28" s="41" customFormat="1" ht="5.25" customHeight="1">
      <c r="B49" s="40"/>
      <c r="C49" s="34"/>
      <c r="D49" s="34"/>
      <c r="E49" s="34"/>
      <c r="F49" s="34"/>
      <c r="G49" s="34"/>
      <c r="H49" s="154"/>
      <c r="I49" s="154"/>
      <c r="J49" s="155"/>
      <c r="K49" s="34"/>
      <c r="L49" s="34"/>
      <c r="M49" s="34"/>
      <c r="N49" s="34"/>
      <c r="O49" s="34"/>
      <c r="P49" s="34"/>
      <c r="Q49" s="34"/>
      <c r="R49" s="34"/>
      <c r="S49" s="34"/>
      <c r="T49" s="34"/>
      <c r="U49" s="34"/>
      <c r="V49" s="34"/>
      <c r="W49" s="34"/>
      <c r="X49" s="34"/>
      <c r="Y49" s="34"/>
      <c r="Z49" s="34"/>
      <c r="AA49" s="34"/>
      <c r="AB49" s="35"/>
    </row>
    <row r="50" spans="2:28" s="41" customFormat="1" ht="15" thickBot="1">
      <c r="B50" s="40"/>
      <c r="C50" s="34"/>
      <c r="D50" s="34"/>
      <c r="E50" s="34"/>
      <c r="F50" s="34"/>
      <c r="G50" s="34"/>
      <c r="H50" s="154"/>
      <c r="I50" s="154"/>
      <c r="J50" s="155"/>
      <c r="K50" s="34"/>
      <c r="L50" s="34"/>
      <c r="M50" s="34"/>
      <c r="N50" s="34"/>
      <c r="O50" s="34"/>
      <c r="P50" s="34"/>
      <c r="Q50" s="34"/>
      <c r="R50" s="34"/>
      <c r="S50" s="34"/>
      <c r="T50" s="34"/>
      <c r="U50" s="34"/>
      <c r="V50" s="34"/>
      <c r="W50" s="34"/>
      <c r="X50" s="34"/>
      <c r="Y50" s="34"/>
      <c r="Z50" s="34"/>
      <c r="AA50" s="34"/>
      <c r="AB50" s="35"/>
    </row>
    <row r="51" spans="2:28" s="41" customFormat="1">
      <c r="B51" s="40"/>
      <c r="C51" s="697" t="s">
        <v>266</v>
      </c>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9"/>
      <c r="AB51" s="35"/>
    </row>
    <row r="52" spans="2:28" ht="15" thickBot="1">
      <c r="B52" s="33"/>
      <c r="C52" s="967"/>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9"/>
      <c r="AB52" s="35"/>
    </row>
    <row r="53" spans="2:28" ht="26.25" customHeight="1">
      <c r="B53" s="33"/>
      <c r="C53" s="768"/>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7"/>
      <c r="AB53" s="35"/>
    </row>
    <row r="54" spans="2:28" ht="26.25" customHeight="1">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26.25" customHeight="1">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ht="26.25" customHeight="1">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26.25" customHeight="1">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ht="26.25" customHeight="1">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ht="26.25" customHeight="1">
      <c r="B59" s="33"/>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35"/>
    </row>
    <row r="60" spans="2:28" ht="26.25" customHeight="1">
      <c r="B60" s="33"/>
      <c r="C60" s="818"/>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20"/>
      <c r="AB60" s="35"/>
    </row>
    <row r="61" spans="2:28" ht="26.25" customHeight="1">
      <c r="B61" s="33"/>
      <c r="C61" s="818"/>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20"/>
      <c r="AB61" s="35"/>
    </row>
    <row r="62" spans="2:28" ht="26.25" customHeight="1">
      <c r="B62" s="33"/>
      <c r="C62" s="818"/>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20"/>
      <c r="AB62" s="35"/>
    </row>
    <row r="63" spans="2:28" ht="26.25" customHeight="1">
      <c r="B63" s="33"/>
      <c r="C63" s="818"/>
      <c r="D63" s="819"/>
      <c r="E63" s="819"/>
      <c r="F63" s="819"/>
      <c r="G63" s="819"/>
      <c r="H63" s="819"/>
      <c r="I63" s="819"/>
      <c r="J63" s="819"/>
      <c r="K63" s="819"/>
      <c r="L63" s="819"/>
      <c r="M63" s="819"/>
      <c r="N63" s="819"/>
      <c r="O63" s="819"/>
      <c r="P63" s="819"/>
      <c r="Q63" s="819"/>
      <c r="R63" s="819"/>
      <c r="S63" s="819"/>
      <c r="T63" s="819"/>
      <c r="U63" s="819"/>
      <c r="V63" s="819"/>
      <c r="W63" s="819"/>
      <c r="X63" s="819"/>
      <c r="Y63" s="819"/>
      <c r="Z63" s="819"/>
      <c r="AA63" s="820"/>
      <c r="AB63" s="35"/>
    </row>
    <row r="64" spans="2:28" ht="26.25" customHeight="1">
      <c r="B64" s="33"/>
      <c r="C64" s="818"/>
      <c r="D64" s="819"/>
      <c r="E64" s="819"/>
      <c r="F64" s="819"/>
      <c r="G64" s="819"/>
      <c r="H64" s="819"/>
      <c r="I64" s="819"/>
      <c r="J64" s="819"/>
      <c r="K64" s="819"/>
      <c r="L64" s="819"/>
      <c r="M64" s="819"/>
      <c r="N64" s="819"/>
      <c r="O64" s="819"/>
      <c r="P64" s="819"/>
      <c r="Q64" s="819"/>
      <c r="R64" s="819"/>
      <c r="S64" s="819"/>
      <c r="T64" s="819"/>
      <c r="U64" s="819"/>
      <c r="V64" s="819"/>
      <c r="W64" s="819"/>
      <c r="X64" s="819"/>
      <c r="Y64" s="819"/>
      <c r="Z64" s="819"/>
      <c r="AA64" s="820"/>
      <c r="AB64" s="35"/>
    </row>
    <row r="65" spans="2:28" ht="26.25" customHeight="1" thickBot="1">
      <c r="B65" s="33"/>
      <c r="C65" s="821"/>
      <c r="D65" s="822"/>
      <c r="E65" s="822"/>
      <c r="F65" s="822"/>
      <c r="G65" s="822"/>
      <c r="H65" s="822"/>
      <c r="I65" s="822"/>
      <c r="J65" s="822"/>
      <c r="K65" s="822"/>
      <c r="L65" s="822"/>
      <c r="M65" s="822"/>
      <c r="N65" s="822"/>
      <c r="O65" s="822"/>
      <c r="P65" s="822"/>
      <c r="Q65" s="822"/>
      <c r="R65" s="822"/>
      <c r="S65" s="822"/>
      <c r="T65" s="822"/>
      <c r="U65" s="822"/>
      <c r="V65" s="822"/>
      <c r="W65" s="822"/>
      <c r="X65" s="822"/>
      <c r="Y65" s="822"/>
      <c r="Z65" s="822"/>
      <c r="AA65" s="823"/>
      <c r="AB65" s="35"/>
    </row>
    <row r="66" spans="2:28">
      <c r="B66" s="50"/>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52"/>
    </row>
    <row r="67" spans="2:28" ht="15" thickBot="1">
      <c r="B67" s="53"/>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55"/>
    </row>
    <row r="68" spans="2:28" ht="15.75">
      <c r="B68" s="56"/>
      <c r="C68" s="824" t="s">
        <v>258</v>
      </c>
      <c r="D68" s="825"/>
      <c r="E68" s="825"/>
      <c r="F68" s="825"/>
      <c r="G68" s="826"/>
      <c r="H68" s="824" t="s">
        <v>288</v>
      </c>
      <c r="I68" s="826"/>
      <c r="J68" s="824" t="s">
        <v>268</v>
      </c>
      <c r="K68" s="825"/>
      <c r="L68" s="825"/>
      <c r="M68" s="826"/>
      <c r="N68" s="824" t="s">
        <v>269</v>
      </c>
      <c r="O68" s="825"/>
      <c r="P68" s="825"/>
      <c r="Q68" s="825"/>
      <c r="R68" s="825"/>
      <c r="S68" s="825"/>
      <c r="T68" s="825"/>
      <c r="U68" s="826"/>
      <c r="V68" s="976" t="s">
        <v>270</v>
      </c>
      <c r="W68" s="976"/>
      <c r="X68" s="976"/>
      <c r="Y68" s="976"/>
      <c r="Z68" s="976"/>
      <c r="AA68" s="977"/>
      <c r="AB68" s="57"/>
    </row>
    <row r="69" spans="2:28" ht="15.75">
      <c r="B69" s="58"/>
      <c r="C69" s="827"/>
      <c r="D69" s="828"/>
      <c r="E69" s="828"/>
      <c r="F69" s="828"/>
      <c r="G69" s="829"/>
      <c r="H69" s="827"/>
      <c r="I69" s="829"/>
      <c r="J69" s="827"/>
      <c r="K69" s="828"/>
      <c r="L69" s="828"/>
      <c r="M69" s="829"/>
      <c r="N69" s="827"/>
      <c r="O69" s="828"/>
      <c r="P69" s="828"/>
      <c r="Q69" s="828"/>
      <c r="R69" s="828"/>
      <c r="S69" s="828"/>
      <c r="T69" s="828"/>
      <c r="U69" s="829"/>
      <c r="V69" s="978"/>
      <c r="W69" s="978"/>
      <c r="X69" s="978"/>
      <c r="Y69" s="978"/>
      <c r="Z69" s="978"/>
      <c r="AA69" s="979"/>
      <c r="AB69" s="57"/>
    </row>
    <row r="70" spans="2:28" ht="16.5" thickBot="1">
      <c r="B70" s="58"/>
      <c r="C70" s="827"/>
      <c r="D70" s="828"/>
      <c r="E70" s="828"/>
      <c r="F70" s="828"/>
      <c r="G70" s="829"/>
      <c r="H70" s="827"/>
      <c r="I70" s="829"/>
      <c r="J70" s="827"/>
      <c r="K70" s="828"/>
      <c r="L70" s="828"/>
      <c r="M70" s="829"/>
      <c r="N70" s="830"/>
      <c r="O70" s="831"/>
      <c r="P70" s="831"/>
      <c r="Q70" s="831"/>
      <c r="R70" s="831"/>
      <c r="S70" s="831"/>
      <c r="T70" s="831"/>
      <c r="U70" s="832"/>
      <c r="V70" s="1085"/>
      <c r="W70" s="1085"/>
      <c r="X70" s="1085"/>
      <c r="Y70" s="1085"/>
      <c r="Z70" s="1085"/>
      <c r="AA70" s="1086"/>
      <c r="AB70" s="57"/>
    </row>
    <row r="71" spans="2:28" ht="51.75" customHeight="1">
      <c r="B71" s="56"/>
      <c r="C71" s="801" t="s">
        <v>515</v>
      </c>
      <c r="D71" s="2270"/>
      <c r="E71" s="2270"/>
      <c r="F71" s="2270"/>
      <c r="G71" s="2271"/>
      <c r="H71" s="2008">
        <v>3.0000000000000001E-3</v>
      </c>
      <c r="I71" s="919"/>
      <c r="J71" s="2009">
        <v>0</v>
      </c>
      <c r="K71" s="2010"/>
      <c r="L71" s="2010"/>
      <c r="M71" s="2010"/>
      <c r="N71" s="1950" t="s">
        <v>784</v>
      </c>
      <c r="O71" s="1950"/>
      <c r="P71" s="1950"/>
      <c r="Q71" s="1950"/>
      <c r="R71" s="1950"/>
      <c r="S71" s="1950"/>
      <c r="T71" s="1950"/>
      <c r="U71" s="1950"/>
      <c r="V71" s="1952" t="s">
        <v>785</v>
      </c>
      <c r="W71" s="1952"/>
      <c r="X71" s="1952"/>
      <c r="Y71" s="1952"/>
      <c r="Z71" s="1952"/>
      <c r="AA71" s="2011"/>
      <c r="AB71" s="59"/>
    </row>
    <row r="72" spans="2:28" ht="61.5" customHeight="1">
      <c r="B72" s="56"/>
      <c r="C72" s="801" t="s">
        <v>517</v>
      </c>
      <c r="D72" s="2270"/>
      <c r="E72" s="2270"/>
      <c r="F72" s="2270"/>
      <c r="G72" s="2271"/>
      <c r="H72" s="1802">
        <v>0</v>
      </c>
      <c r="I72" s="975"/>
      <c r="J72" s="1949">
        <v>1.5200000000000001E-3</v>
      </c>
      <c r="K72" s="1945"/>
      <c r="L72" s="1945"/>
      <c r="M72" s="1945"/>
      <c r="N72" s="1950" t="s">
        <v>786</v>
      </c>
      <c r="O72" s="1950"/>
      <c r="P72" s="1950"/>
      <c r="Q72" s="1950"/>
      <c r="R72" s="1950"/>
      <c r="S72" s="1950"/>
      <c r="T72" s="1950"/>
      <c r="U72" s="1950"/>
      <c r="V72" s="2012" t="s">
        <v>787</v>
      </c>
      <c r="W72" s="2013"/>
      <c r="X72" s="2013"/>
      <c r="Y72" s="2013"/>
      <c r="Z72" s="2013"/>
      <c r="AA72" s="2014"/>
      <c r="AB72" s="59"/>
    </row>
    <row r="73" spans="2:28" ht="85.5" customHeight="1">
      <c r="B73" s="56"/>
      <c r="C73" s="801" t="s">
        <v>518</v>
      </c>
      <c r="D73" s="2270"/>
      <c r="E73" s="2270"/>
      <c r="F73" s="2270"/>
      <c r="G73" s="2271"/>
      <c r="H73" s="1802">
        <v>0</v>
      </c>
      <c r="I73" s="975"/>
      <c r="J73" s="1949">
        <v>1.5200000000000001E-3</v>
      </c>
      <c r="K73" s="1945"/>
      <c r="L73" s="1945"/>
      <c r="M73" s="1945"/>
      <c r="N73" s="1950" t="s">
        <v>788</v>
      </c>
      <c r="O73" s="1950"/>
      <c r="P73" s="1950"/>
      <c r="Q73" s="1950"/>
      <c r="R73" s="1950"/>
      <c r="S73" s="1950"/>
      <c r="T73" s="1950"/>
      <c r="U73" s="1950"/>
      <c r="V73" s="2015" t="s">
        <v>813</v>
      </c>
      <c r="W73" s="2016"/>
      <c r="X73" s="2016"/>
      <c r="Y73" s="2016"/>
      <c r="Z73" s="2016"/>
      <c r="AA73" s="2017"/>
      <c r="AB73" s="59"/>
    </row>
    <row r="74" spans="2:28">
      <c r="B74" s="56"/>
      <c r="C74" s="801" t="s">
        <v>519</v>
      </c>
      <c r="D74" s="2270"/>
      <c r="E74" s="2270"/>
      <c r="F74" s="2270"/>
      <c r="G74" s="2271"/>
      <c r="H74" s="1802">
        <v>0</v>
      </c>
      <c r="I74" s="975"/>
      <c r="J74" s="646"/>
      <c r="K74" s="646"/>
      <c r="L74" s="646"/>
      <c r="M74" s="646"/>
      <c r="N74" s="998"/>
      <c r="O74" s="999"/>
      <c r="P74" s="999"/>
      <c r="Q74" s="999"/>
      <c r="R74" s="999"/>
      <c r="S74" s="999"/>
      <c r="T74" s="999"/>
      <c r="U74" s="1000"/>
      <c r="V74" s="998"/>
      <c r="W74" s="999"/>
      <c r="X74" s="999"/>
      <c r="Y74" s="999"/>
      <c r="Z74" s="999"/>
      <c r="AA74" s="1004"/>
      <c r="AB74" s="59"/>
    </row>
    <row r="75" spans="2:28">
      <c r="B75" s="56"/>
      <c r="C75" s="801" t="s">
        <v>520</v>
      </c>
      <c r="D75" s="2270"/>
      <c r="E75" s="2270"/>
      <c r="F75" s="2270"/>
      <c r="G75" s="2271"/>
      <c r="H75" s="1802">
        <v>0</v>
      </c>
      <c r="I75" s="975"/>
      <c r="J75" s="646"/>
      <c r="K75" s="646"/>
      <c r="L75" s="646"/>
      <c r="M75" s="646"/>
      <c r="N75" s="998"/>
      <c r="O75" s="999"/>
      <c r="P75" s="999"/>
      <c r="Q75" s="999"/>
      <c r="R75" s="999"/>
      <c r="S75" s="999"/>
      <c r="T75" s="999"/>
      <c r="U75" s="1000"/>
      <c r="V75" s="998"/>
      <c r="W75" s="999"/>
      <c r="X75" s="999"/>
      <c r="Y75" s="999"/>
      <c r="Z75" s="999"/>
      <c r="AA75" s="1004"/>
      <c r="AB75" s="59"/>
    </row>
    <row r="76" spans="2:28">
      <c r="B76" s="56"/>
      <c r="C76" s="801" t="s">
        <v>521</v>
      </c>
      <c r="D76" s="2270"/>
      <c r="E76" s="2270"/>
      <c r="F76" s="2270"/>
      <c r="G76" s="2271"/>
      <c r="H76" s="1566">
        <v>3.3999999999999998E-3</v>
      </c>
      <c r="I76" s="975"/>
      <c r="J76" s="646"/>
      <c r="K76" s="646"/>
      <c r="L76" s="646"/>
      <c r="M76" s="646"/>
      <c r="N76" s="998"/>
      <c r="O76" s="999"/>
      <c r="P76" s="999"/>
      <c r="Q76" s="999"/>
      <c r="R76" s="999"/>
      <c r="S76" s="999"/>
      <c r="T76" s="999"/>
      <c r="U76" s="1000"/>
      <c r="V76" s="998"/>
      <c r="W76" s="999"/>
      <c r="X76" s="999"/>
      <c r="Y76" s="999"/>
      <c r="Z76" s="999"/>
      <c r="AA76" s="1004"/>
      <c r="AB76" s="59"/>
    </row>
    <row r="77" spans="2:28">
      <c r="B77" s="56"/>
      <c r="C77" s="801" t="s">
        <v>522</v>
      </c>
      <c r="D77" s="2270"/>
      <c r="E77" s="2270"/>
      <c r="F77" s="2270"/>
      <c r="G77" s="2271"/>
      <c r="H77" s="1802">
        <v>0</v>
      </c>
      <c r="I77" s="975"/>
      <c r="J77" s="646"/>
      <c r="K77" s="646"/>
      <c r="L77" s="646"/>
      <c r="M77" s="646"/>
      <c r="N77" s="998"/>
      <c r="O77" s="999"/>
      <c r="P77" s="999"/>
      <c r="Q77" s="999"/>
      <c r="R77" s="999"/>
      <c r="S77" s="999"/>
      <c r="T77" s="999"/>
      <c r="U77" s="1000"/>
      <c r="V77" s="998"/>
      <c r="W77" s="999"/>
      <c r="X77" s="999"/>
      <c r="Y77" s="999"/>
      <c r="Z77" s="999"/>
      <c r="AA77" s="1004"/>
      <c r="AB77" s="59"/>
    </row>
    <row r="78" spans="2:28">
      <c r="B78" s="56"/>
      <c r="C78" s="801" t="s">
        <v>523</v>
      </c>
      <c r="D78" s="2270"/>
      <c r="E78" s="2270"/>
      <c r="F78" s="2270"/>
      <c r="G78" s="2271"/>
      <c r="H78" s="1566">
        <v>4.4000000000000003E-3</v>
      </c>
      <c r="I78" s="975"/>
      <c r="J78" s="646"/>
      <c r="K78" s="646"/>
      <c r="L78" s="646"/>
      <c r="M78" s="646"/>
      <c r="N78" s="998"/>
      <c r="O78" s="999"/>
      <c r="P78" s="999"/>
      <c r="Q78" s="999"/>
      <c r="R78" s="999"/>
      <c r="S78" s="999"/>
      <c r="T78" s="999"/>
      <c r="U78" s="1000"/>
      <c r="V78" s="998"/>
      <c r="W78" s="999"/>
      <c r="X78" s="999"/>
      <c r="Y78" s="999"/>
      <c r="Z78" s="999"/>
      <c r="AA78" s="1004"/>
      <c r="AB78" s="59"/>
    </row>
    <row r="79" spans="2:28">
      <c r="B79" s="56"/>
      <c r="C79" s="801" t="s">
        <v>524</v>
      </c>
      <c r="D79" s="2270"/>
      <c r="E79" s="2270"/>
      <c r="F79" s="2270"/>
      <c r="G79" s="2271"/>
      <c r="H79" s="1802">
        <v>0</v>
      </c>
      <c r="I79" s="975"/>
      <c r="J79" s="646"/>
      <c r="K79" s="646"/>
      <c r="L79" s="646"/>
      <c r="M79" s="646"/>
      <c r="N79" s="998"/>
      <c r="O79" s="999"/>
      <c r="P79" s="999"/>
      <c r="Q79" s="999"/>
      <c r="R79" s="999"/>
      <c r="S79" s="999"/>
      <c r="T79" s="999"/>
      <c r="U79" s="1000"/>
      <c r="V79" s="998"/>
      <c r="W79" s="999"/>
      <c r="X79" s="999"/>
      <c r="Y79" s="999"/>
      <c r="Z79" s="999"/>
      <c r="AA79" s="1004"/>
      <c r="AB79" s="59"/>
    </row>
    <row r="80" spans="2:28">
      <c r="B80" s="56"/>
      <c r="C80" s="801" t="s">
        <v>525</v>
      </c>
      <c r="D80" s="2270"/>
      <c r="E80" s="2270"/>
      <c r="F80" s="2270"/>
      <c r="G80" s="2271"/>
      <c r="H80" s="1566">
        <v>1.6999999999999999E-3</v>
      </c>
      <c r="I80" s="975"/>
      <c r="J80" s="646"/>
      <c r="K80" s="646"/>
      <c r="L80" s="646"/>
      <c r="M80" s="646"/>
      <c r="N80" s="998"/>
      <c r="O80" s="999"/>
      <c r="P80" s="999"/>
      <c r="Q80" s="999"/>
      <c r="R80" s="999"/>
      <c r="S80" s="999"/>
      <c r="T80" s="999"/>
      <c r="U80" s="1000"/>
      <c r="V80" s="998"/>
      <c r="W80" s="999"/>
      <c r="X80" s="999"/>
      <c r="Y80" s="999"/>
      <c r="Z80" s="999"/>
      <c r="AA80" s="1004"/>
      <c r="AB80" s="59"/>
    </row>
    <row r="81" spans="2:28">
      <c r="B81" s="56"/>
      <c r="C81" s="801" t="s">
        <v>526</v>
      </c>
      <c r="D81" s="2270"/>
      <c r="E81" s="2270"/>
      <c r="F81" s="2270"/>
      <c r="G81" s="2271"/>
      <c r="H81" s="1566">
        <v>1.5E-3</v>
      </c>
      <c r="I81" s="975"/>
      <c r="J81" s="646"/>
      <c r="K81" s="646"/>
      <c r="L81" s="646"/>
      <c r="M81" s="646"/>
      <c r="N81" s="998"/>
      <c r="O81" s="999"/>
      <c r="P81" s="999"/>
      <c r="Q81" s="999"/>
      <c r="R81" s="999"/>
      <c r="S81" s="999"/>
      <c r="T81" s="999"/>
      <c r="U81" s="1000"/>
      <c r="V81" s="998"/>
      <c r="W81" s="999"/>
      <c r="X81" s="999"/>
      <c r="Y81" s="999"/>
      <c r="Z81" s="999"/>
      <c r="AA81" s="1004"/>
      <c r="AB81" s="59"/>
    </row>
    <row r="82" spans="2:28" ht="15.75" customHeight="1" thickBot="1">
      <c r="B82" s="56"/>
      <c r="C82" s="801" t="s">
        <v>527</v>
      </c>
      <c r="D82" s="2270"/>
      <c r="E82" s="2270"/>
      <c r="F82" s="2270"/>
      <c r="G82" s="2271"/>
      <c r="H82" s="1863">
        <v>0</v>
      </c>
      <c r="I82" s="1940"/>
      <c r="J82" s="648"/>
      <c r="K82" s="648"/>
      <c r="L82" s="648"/>
      <c r="M82" s="648"/>
      <c r="N82" s="1001"/>
      <c r="O82" s="1002"/>
      <c r="P82" s="1002"/>
      <c r="Q82" s="1002"/>
      <c r="R82" s="1002"/>
      <c r="S82" s="1002"/>
      <c r="T82" s="1002"/>
      <c r="U82" s="1003"/>
      <c r="V82" s="1001"/>
      <c r="W82" s="1002"/>
      <c r="X82" s="1002"/>
      <c r="Y82" s="1002"/>
      <c r="Z82" s="1002"/>
      <c r="AA82" s="1005"/>
      <c r="AB82" s="59"/>
    </row>
    <row r="83" spans="2:28">
      <c r="B83" s="60"/>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62"/>
    </row>
    <row r="122" ht="6" customHeight="1"/>
  </sheetData>
  <mergeCells count="153">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6:H26"/>
    <mergeCell ref="I26:AA26"/>
    <mergeCell ref="C28:H28"/>
    <mergeCell ref="I28:J28"/>
    <mergeCell ref="K32:N32"/>
    <mergeCell ref="O32:R32"/>
    <mergeCell ref="C23:I23"/>
    <mergeCell ref="J23:P23"/>
    <mergeCell ref="Q23:AA23"/>
    <mergeCell ref="C24:I24"/>
    <mergeCell ref="J24:P24"/>
    <mergeCell ref="Q24:AA24"/>
    <mergeCell ref="C41:G41"/>
    <mergeCell ref="K41:AA41"/>
    <mergeCell ref="S32:T32"/>
    <mergeCell ref="U32:W32"/>
    <mergeCell ref="X32:Y32"/>
    <mergeCell ref="Z32:AA32"/>
    <mergeCell ref="C30:J32"/>
    <mergeCell ref="X28:Z28"/>
    <mergeCell ref="T28:V28"/>
    <mergeCell ref="O28:R28"/>
    <mergeCell ref="K28:N28"/>
    <mergeCell ref="C34:AA34"/>
    <mergeCell ref="C35:G35"/>
    <mergeCell ref="K35:AA35"/>
    <mergeCell ref="C36:G36"/>
    <mergeCell ref="K36:AA36"/>
    <mergeCell ref="C37:G37"/>
    <mergeCell ref="K37:AA37"/>
    <mergeCell ref="C38:G38"/>
    <mergeCell ref="K38:AA38"/>
    <mergeCell ref="C39:G39"/>
    <mergeCell ref="K39:AA39"/>
    <mergeCell ref="C40:G40"/>
    <mergeCell ref="K40:AA40"/>
    <mergeCell ref="N74:U74"/>
    <mergeCell ref="V71:AA71"/>
    <mergeCell ref="V72:AA72"/>
    <mergeCell ref="V73:AA73"/>
    <mergeCell ref="V74:AA74"/>
    <mergeCell ref="V68:AA70"/>
    <mergeCell ref="N68:U70"/>
    <mergeCell ref="C42:G42"/>
    <mergeCell ref="K42:AA42"/>
    <mergeCell ref="C43:G43"/>
    <mergeCell ref="K43:AA43"/>
    <mergeCell ref="C44:G44"/>
    <mergeCell ref="K44:AA44"/>
    <mergeCell ref="C48:G48"/>
    <mergeCell ref="K48:AA48"/>
    <mergeCell ref="C45:G45"/>
    <mergeCell ref="K45:AA45"/>
    <mergeCell ref="C46:G46"/>
    <mergeCell ref="K46:AA46"/>
    <mergeCell ref="C47:G47"/>
    <mergeCell ref="K47:AA47"/>
    <mergeCell ref="C51:AA52"/>
    <mergeCell ref="C53:AA65"/>
    <mergeCell ref="C68:G70"/>
    <mergeCell ref="H68:I70"/>
    <mergeCell ref="J68:M70"/>
    <mergeCell ref="C73:G73"/>
    <mergeCell ref="H73:I73"/>
    <mergeCell ref="J73:M73"/>
    <mergeCell ref="N71:U71"/>
    <mergeCell ref="N72:U72"/>
    <mergeCell ref="N73:U73"/>
    <mergeCell ref="C74:G74"/>
    <mergeCell ref="H74:I74"/>
    <mergeCell ref="J74:M74"/>
    <mergeCell ref="C71:G71"/>
    <mergeCell ref="H71:I71"/>
    <mergeCell ref="J71:M71"/>
    <mergeCell ref="C72:G72"/>
    <mergeCell ref="H72:I72"/>
    <mergeCell ref="J72:M72"/>
    <mergeCell ref="V79:AA79"/>
    <mergeCell ref="V80:AA80"/>
    <mergeCell ref="V81:AA81"/>
    <mergeCell ref="V82:AA82"/>
    <mergeCell ref="H75:I75"/>
    <mergeCell ref="J75:M75"/>
    <mergeCell ref="C76:G76"/>
    <mergeCell ref="H76:I76"/>
    <mergeCell ref="J76:M76"/>
    <mergeCell ref="C77:G77"/>
    <mergeCell ref="H77:I77"/>
    <mergeCell ref="J77:M77"/>
    <mergeCell ref="C78:G78"/>
    <mergeCell ref="N75:U75"/>
    <mergeCell ref="N76:U76"/>
    <mergeCell ref="N77:U77"/>
    <mergeCell ref="N78:U78"/>
    <mergeCell ref="V75:AA75"/>
    <mergeCell ref="V76:AA76"/>
    <mergeCell ref="V77:AA77"/>
    <mergeCell ref="V78:AA78"/>
    <mergeCell ref="C75:G75"/>
    <mergeCell ref="C82:G82"/>
    <mergeCell ref="H82:I82"/>
    <mergeCell ref="J82:M82"/>
    <mergeCell ref="C79:G79"/>
    <mergeCell ref="H79:I79"/>
    <mergeCell ref="N79:U79"/>
    <mergeCell ref="N80:U80"/>
    <mergeCell ref="N81:U81"/>
    <mergeCell ref="N82:U82"/>
    <mergeCell ref="J79:M79"/>
    <mergeCell ref="C80:G80"/>
    <mergeCell ref="H80:I80"/>
    <mergeCell ref="J80:M80"/>
    <mergeCell ref="H78:I78"/>
    <mergeCell ref="J78:M78"/>
    <mergeCell ref="C81:G81"/>
    <mergeCell ref="H81:I81"/>
    <mergeCell ref="J81:M8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AB112"/>
  <sheetViews>
    <sheetView view="pageBreakPreview" zoomScaleNormal="100" zoomScaleSheetLayoutView="100" zoomScalePageLayoutView="70" workbookViewId="0">
      <selection activeCell="C18" sqref="C18:H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144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158</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159</v>
      </c>
      <c r="S11" s="687"/>
      <c r="T11" s="687"/>
      <c r="U11" s="688"/>
      <c r="V11" s="608" t="s">
        <v>709</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814</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815</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2.75" customHeight="1" thickBot="1">
      <c r="B18" s="33"/>
      <c r="C18" s="621" t="s">
        <v>276</v>
      </c>
      <c r="D18" s="622"/>
      <c r="E18" s="622"/>
      <c r="F18" s="622"/>
      <c r="G18" s="622"/>
      <c r="H18" s="623"/>
      <c r="I18" s="624" t="s">
        <v>816</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776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301</v>
      </c>
      <c r="N21" s="606"/>
      <c r="O21" s="606"/>
      <c r="P21" s="606"/>
      <c r="Q21" s="606"/>
      <c r="R21" s="606"/>
      <c r="S21" s="607"/>
      <c r="T21" s="608" t="s">
        <v>817</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0.75" customHeight="1" thickBot="1">
      <c r="B24" s="33"/>
      <c r="C24" s="595" t="s">
        <v>777</v>
      </c>
      <c r="D24" s="596"/>
      <c r="E24" s="596"/>
      <c r="F24" s="596"/>
      <c r="G24" s="596"/>
      <c r="H24" s="596"/>
      <c r="I24" s="597"/>
      <c r="J24" s="595" t="s">
        <v>778</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160</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872">
        <v>1000</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601">
        <v>1251</v>
      </c>
      <c r="L32" s="602"/>
      <c r="M32" s="602"/>
      <c r="N32" s="602"/>
      <c r="O32" s="602">
        <v>1500</v>
      </c>
      <c r="P32" s="602"/>
      <c r="Q32" s="602"/>
      <c r="R32" s="602"/>
      <c r="S32" s="602">
        <v>1001</v>
      </c>
      <c r="T32" s="602"/>
      <c r="U32" s="602">
        <v>1250</v>
      </c>
      <c r="V32" s="602"/>
      <c r="W32" s="602"/>
      <c r="X32" s="602">
        <v>0</v>
      </c>
      <c r="Y32" s="602"/>
      <c r="Z32" s="602">
        <v>1000</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6.5" customHeight="1" thickBot="1">
      <c r="B35" s="40"/>
      <c r="C35" s="849" t="s">
        <v>258</v>
      </c>
      <c r="D35" s="850"/>
      <c r="E35" s="850"/>
      <c r="F35" s="850"/>
      <c r="G35" s="851"/>
      <c r="H35" s="184" t="s">
        <v>818</v>
      </c>
      <c r="I35" s="184" t="s">
        <v>819</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32.25" customHeight="1">
      <c r="B36" s="40"/>
      <c r="C36" s="801" t="s">
        <v>795</v>
      </c>
      <c r="D36" s="2270"/>
      <c r="E36" s="2270"/>
      <c r="F36" s="2270"/>
      <c r="G36" s="2271"/>
      <c r="H36" s="10"/>
      <c r="I36" s="10"/>
      <c r="J36" s="10" t="e">
        <f>+(H36/I36)*100000</f>
        <v>#DIV/0!</v>
      </c>
      <c r="K36" s="988"/>
      <c r="L36" s="989"/>
      <c r="M36" s="989"/>
      <c r="N36" s="989"/>
      <c r="O36" s="989"/>
      <c r="P36" s="989"/>
      <c r="Q36" s="989"/>
      <c r="R36" s="989"/>
      <c r="S36" s="989"/>
      <c r="T36" s="989"/>
      <c r="U36" s="989"/>
      <c r="V36" s="989"/>
      <c r="W36" s="989"/>
      <c r="X36" s="989"/>
      <c r="Y36" s="989"/>
      <c r="Z36" s="989"/>
      <c r="AA36" s="990"/>
      <c r="AB36" s="35"/>
    </row>
    <row r="37" spans="2:28" s="41" customFormat="1" ht="32.25" customHeight="1" thickBot="1">
      <c r="B37" s="40"/>
      <c r="C37" s="801" t="s">
        <v>796</v>
      </c>
      <c r="D37" s="2270"/>
      <c r="E37" s="2270"/>
      <c r="F37" s="2270"/>
      <c r="G37" s="2271"/>
      <c r="H37" s="312"/>
      <c r="I37" s="312"/>
      <c r="J37" s="10" t="e">
        <f>+(H37/I37)*100000</f>
        <v>#DIV/0!</v>
      </c>
      <c r="K37" s="1778"/>
      <c r="L37" s="1779"/>
      <c r="M37" s="1779"/>
      <c r="N37" s="1779"/>
      <c r="O37" s="1779"/>
      <c r="P37" s="1779"/>
      <c r="Q37" s="1779"/>
      <c r="R37" s="1779"/>
      <c r="S37" s="1779"/>
      <c r="T37" s="1779"/>
      <c r="U37" s="1779"/>
      <c r="V37" s="1779"/>
      <c r="W37" s="1779"/>
      <c r="X37" s="1779"/>
      <c r="Y37" s="1779"/>
      <c r="Z37" s="1779"/>
      <c r="AA37" s="1780"/>
      <c r="AB37" s="35"/>
    </row>
    <row r="38" spans="2:28" s="41" customFormat="1" ht="15.75" customHeight="1" thickBot="1">
      <c r="B38" s="40"/>
      <c r="C38" s="843" t="s">
        <v>265</v>
      </c>
      <c r="D38" s="844"/>
      <c r="E38" s="844"/>
      <c r="F38" s="844"/>
      <c r="G38" s="845"/>
      <c r="H38" s="373">
        <f>+SUM(H36:H37)</f>
        <v>0</v>
      </c>
      <c r="I38" s="373" t="e">
        <f>+AVERAGE(I36:I37)</f>
        <v>#DIV/0!</v>
      </c>
      <c r="J38" s="373" t="e">
        <f>+AVERAGE(J36:J37)</f>
        <v>#DIV/0!</v>
      </c>
      <c r="K38" s="846"/>
      <c r="L38" s="847"/>
      <c r="M38" s="847"/>
      <c r="N38" s="847"/>
      <c r="O38" s="847"/>
      <c r="P38" s="847"/>
      <c r="Q38" s="847"/>
      <c r="R38" s="847"/>
      <c r="S38" s="847"/>
      <c r="T38" s="847"/>
      <c r="U38" s="847"/>
      <c r="V38" s="847"/>
      <c r="W38" s="847"/>
      <c r="X38" s="847"/>
      <c r="Y38" s="847"/>
      <c r="Z38" s="847"/>
      <c r="AA38" s="848"/>
      <c r="AB38" s="35"/>
    </row>
    <row r="39" spans="2:28" s="41" customFormat="1" ht="5.25" customHeight="1">
      <c r="B39" s="40"/>
      <c r="C39" s="34"/>
      <c r="D39" s="34"/>
      <c r="E39" s="34"/>
      <c r="F39" s="34"/>
      <c r="G39" s="34"/>
      <c r="H39" s="154"/>
      <c r="I39" s="154"/>
      <c r="J39" s="155"/>
      <c r="K39" s="34"/>
      <c r="L39" s="34"/>
      <c r="M39" s="34"/>
      <c r="N39" s="34"/>
      <c r="O39" s="34"/>
      <c r="P39" s="34"/>
      <c r="Q39" s="34"/>
      <c r="R39" s="34"/>
      <c r="S39" s="34"/>
      <c r="T39" s="34"/>
      <c r="U39" s="34"/>
      <c r="V39" s="34"/>
      <c r="W39" s="34"/>
      <c r="X39" s="34"/>
      <c r="Y39" s="34"/>
      <c r="Z39" s="34"/>
      <c r="AA39" s="34"/>
      <c r="AB39" s="35"/>
    </row>
    <row r="40" spans="2:28" s="41" customFormat="1" ht="15"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9"/>
      <c r="AB41" s="35"/>
    </row>
    <row r="42" spans="2:28" ht="15" thickBot="1">
      <c r="B42" s="33"/>
      <c r="C42" s="967"/>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9"/>
      <c r="AB42" s="35"/>
    </row>
    <row r="43" spans="2:28" ht="18.75" customHeight="1">
      <c r="B43" s="33"/>
      <c r="C43" s="768"/>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7"/>
      <c r="AB43" s="35"/>
    </row>
    <row r="44" spans="2:28" ht="18.75" customHeight="1">
      <c r="B44" s="33"/>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20"/>
      <c r="AB44" s="35"/>
    </row>
    <row r="45" spans="2:28" ht="18.75" customHeight="1">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ht="18.75" customHeight="1">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ht="18.75" customHeight="1">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ht="18.75" customHeight="1">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ht="18.75" customHeight="1">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ht="18.75" customHeight="1">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ht="18.75" customHeight="1">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ht="18.75" customHeight="1">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ht="18.75" customHeight="1">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ht="18.75" customHeight="1">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18.75" customHeight="1" thickBot="1">
      <c r="B55" s="33"/>
      <c r="C55" s="821"/>
      <c r="D55" s="822"/>
      <c r="E55" s="822"/>
      <c r="F55" s="822"/>
      <c r="G55" s="822"/>
      <c r="H55" s="822"/>
      <c r="I55" s="822"/>
      <c r="J55" s="822"/>
      <c r="K55" s="822"/>
      <c r="L55" s="822"/>
      <c r="M55" s="822"/>
      <c r="N55" s="822"/>
      <c r="O55" s="822"/>
      <c r="P55" s="822"/>
      <c r="Q55" s="822"/>
      <c r="R55" s="822"/>
      <c r="S55" s="822"/>
      <c r="T55" s="822"/>
      <c r="U55" s="822"/>
      <c r="V55" s="822"/>
      <c r="W55" s="822"/>
      <c r="X55" s="822"/>
      <c r="Y55" s="822"/>
      <c r="Z55" s="822"/>
      <c r="AA55" s="823"/>
      <c r="AB55" s="35"/>
    </row>
    <row r="56" spans="2:28">
      <c r="B56" s="50"/>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52"/>
    </row>
    <row r="57" spans="2:28" ht="15" thickBot="1">
      <c r="B57" s="53"/>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55"/>
    </row>
    <row r="58" spans="2:28" ht="15.75">
      <c r="B58" s="56"/>
      <c r="C58" s="824" t="s">
        <v>258</v>
      </c>
      <c r="D58" s="825"/>
      <c r="E58" s="825"/>
      <c r="F58" s="825"/>
      <c r="G58" s="826"/>
      <c r="H58" s="824" t="s">
        <v>288</v>
      </c>
      <c r="I58" s="826"/>
      <c r="J58" s="824" t="s">
        <v>268</v>
      </c>
      <c r="K58" s="825"/>
      <c r="L58" s="825"/>
      <c r="M58" s="826"/>
      <c r="N58" s="824" t="s">
        <v>269</v>
      </c>
      <c r="O58" s="825"/>
      <c r="P58" s="825"/>
      <c r="Q58" s="825"/>
      <c r="R58" s="825"/>
      <c r="S58" s="825"/>
      <c r="T58" s="825"/>
      <c r="U58" s="826"/>
      <c r="V58" s="976" t="s">
        <v>270</v>
      </c>
      <c r="W58" s="976"/>
      <c r="X58" s="976"/>
      <c r="Y58" s="976"/>
      <c r="Z58" s="976"/>
      <c r="AA58" s="977"/>
      <c r="AB58" s="57"/>
    </row>
    <row r="59" spans="2:28" ht="15.75">
      <c r="B59" s="58"/>
      <c r="C59" s="827"/>
      <c r="D59" s="828"/>
      <c r="E59" s="828"/>
      <c r="F59" s="828"/>
      <c r="G59" s="829"/>
      <c r="H59" s="827"/>
      <c r="I59" s="829"/>
      <c r="J59" s="827"/>
      <c r="K59" s="828"/>
      <c r="L59" s="828"/>
      <c r="M59" s="829"/>
      <c r="N59" s="827"/>
      <c r="O59" s="828"/>
      <c r="P59" s="828"/>
      <c r="Q59" s="828"/>
      <c r="R59" s="828"/>
      <c r="S59" s="828"/>
      <c r="T59" s="828"/>
      <c r="U59" s="829"/>
      <c r="V59" s="978"/>
      <c r="W59" s="978"/>
      <c r="X59" s="978"/>
      <c r="Y59" s="978"/>
      <c r="Z59" s="978"/>
      <c r="AA59" s="979"/>
      <c r="AB59" s="57"/>
    </row>
    <row r="60" spans="2:28" ht="16.5" thickBot="1">
      <c r="B60" s="58"/>
      <c r="C60" s="827"/>
      <c r="D60" s="828"/>
      <c r="E60" s="828"/>
      <c r="F60" s="828"/>
      <c r="G60" s="829"/>
      <c r="H60" s="827"/>
      <c r="I60" s="829"/>
      <c r="J60" s="827"/>
      <c r="K60" s="828"/>
      <c r="L60" s="828"/>
      <c r="M60" s="829"/>
      <c r="N60" s="830"/>
      <c r="O60" s="831"/>
      <c r="P60" s="831"/>
      <c r="Q60" s="831"/>
      <c r="R60" s="831"/>
      <c r="S60" s="831"/>
      <c r="T60" s="831"/>
      <c r="U60" s="832"/>
      <c r="V60" s="1085"/>
      <c r="W60" s="1085"/>
      <c r="X60" s="1085"/>
      <c r="Y60" s="1085"/>
      <c r="Z60" s="1085"/>
      <c r="AA60" s="1086"/>
      <c r="AB60" s="57"/>
    </row>
    <row r="61" spans="2:28" ht="15" customHeight="1">
      <c r="B61" s="56"/>
      <c r="C61" s="643"/>
      <c r="D61" s="644"/>
      <c r="E61" s="644"/>
      <c r="F61" s="644"/>
      <c r="G61" s="644"/>
      <c r="H61" s="644"/>
      <c r="I61" s="644"/>
      <c r="J61" s="644"/>
      <c r="K61" s="644"/>
      <c r="L61" s="644"/>
      <c r="M61" s="644"/>
      <c r="N61" s="1981"/>
      <c r="O61" s="1982"/>
      <c r="P61" s="1982"/>
      <c r="Q61" s="1982"/>
      <c r="R61" s="1982"/>
      <c r="S61" s="1982"/>
      <c r="T61" s="1982"/>
      <c r="U61" s="1984"/>
      <c r="V61" s="1981"/>
      <c r="W61" s="1982"/>
      <c r="X61" s="1982"/>
      <c r="Y61" s="1982"/>
      <c r="Z61" s="1982"/>
      <c r="AA61" s="1983"/>
      <c r="AB61" s="59"/>
    </row>
    <row r="62" spans="2:28">
      <c r="B62" s="56"/>
      <c r="C62" s="645"/>
      <c r="D62" s="646"/>
      <c r="E62" s="646"/>
      <c r="F62" s="646"/>
      <c r="G62" s="646"/>
      <c r="H62" s="646"/>
      <c r="I62" s="646"/>
      <c r="J62" s="646"/>
      <c r="K62" s="646"/>
      <c r="L62" s="646"/>
      <c r="M62" s="646"/>
      <c r="N62" s="910"/>
      <c r="O62" s="911"/>
      <c r="P62" s="911"/>
      <c r="Q62" s="911"/>
      <c r="R62" s="911"/>
      <c r="S62" s="911"/>
      <c r="T62" s="911"/>
      <c r="U62" s="912"/>
      <c r="V62" s="910"/>
      <c r="W62" s="911"/>
      <c r="X62" s="911"/>
      <c r="Y62" s="911"/>
      <c r="Z62" s="911"/>
      <c r="AA62" s="913"/>
      <c r="AB62" s="59"/>
    </row>
    <row r="63" spans="2:28">
      <c r="B63" s="56"/>
      <c r="C63" s="645"/>
      <c r="D63" s="646"/>
      <c r="E63" s="646"/>
      <c r="F63" s="646"/>
      <c r="G63" s="646"/>
      <c r="H63" s="646"/>
      <c r="I63" s="646"/>
      <c r="J63" s="646"/>
      <c r="K63" s="646"/>
      <c r="L63" s="646"/>
      <c r="M63" s="646"/>
      <c r="N63" s="910"/>
      <c r="O63" s="911"/>
      <c r="P63" s="911"/>
      <c r="Q63" s="911"/>
      <c r="R63" s="911"/>
      <c r="S63" s="911"/>
      <c r="T63" s="911"/>
      <c r="U63" s="912"/>
      <c r="V63" s="910"/>
      <c r="W63" s="911"/>
      <c r="X63" s="911"/>
      <c r="Y63" s="911"/>
      <c r="Z63" s="911"/>
      <c r="AA63" s="913"/>
      <c r="AB63" s="59"/>
    </row>
    <row r="64" spans="2:28">
      <c r="B64" s="56"/>
      <c r="C64" s="645"/>
      <c r="D64" s="646"/>
      <c r="E64" s="646"/>
      <c r="F64" s="646"/>
      <c r="G64" s="646"/>
      <c r="H64" s="646"/>
      <c r="I64" s="646"/>
      <c r="J64" s="646"/>
      <c r="K64" s="646"/>
      <c r="L64" s="646"/>
      <c r="M64" s="646"/>
      <c r="N64" s="910"/>
      <c r="O64" s="911"/>
      <c r="P64" s="911"/>
      <c r="Q64" s="911"/>
      <c r="R64" s="911"/>
      <c r="S64" s="911"/>
      <c r="T64" s="911"/>
      <c r="U64" s="912"/>
      <c r="V64" s="910"/>
      <c r="W64" s="911"/>
      <c r="X64" s="911"/>
      <c r="Y64" s="911"/>
      <c r="Z64" s="911"/>
      <c r="AA64" s="913"/>
      <c r="AB64" s="59"/>
    </row>
    <row r="65" spans="2:28">
      <c r="B65" s="56"/>
      <c r="C65" s="645"/>
      <c r="D65" s="646"/>
      <c r="E65" s="646"/>
      <c r="F65" s="646"/>
      <c r="G65" s="646"/>
      <c r="H65" s="646"/>
      <c r="I65" s="646"/>
      <c r="J65" s="646"/>
      <c r="K65" s="646"/>
      <c r="L65" s="646"/>
      <c r="M65" s="646"/>
      <c r="N65" s="910"/>
      <c r="O65" s="911"/>
      <c r="P65" s="911"/>
      <c r="Q65" s="911"/>
      <c r="R65" s="911"/>
      <c r="S65" s="911"/>
      <c r="T65" s="911"/>
      <c r="U65" s="912"/>
      <c r="V65" s="910"/>
      <c r="W65" s="911"/>
      <c r="X65" s="911"/>
      <c r="Y65" s="911"/>
      <c r="Z65" s="911"/>
      <c r="AA65" s="913"/>
      <c r="AB65" s="59"/>
    </row>
    <row r="66" spans="2:28">
      <c r="B66" s="56"/>
      <c r="C66" s="645"/>
      <c r="D66" s="646"/>
      <c r="E66" s="646"/>
      <c r="F66" s="646"/>
      <c r="G66" s="646"/>
      <c r="H66" s="646"/>
      <c r="I66" s="646"/>
      <c r="J66" s="646"/>
      <c r="K66" s="646"/>
      <c r="L66" s="646"/>
      <c r="M66" s="646"/>
      <c r="N66" s="910"/>
      <c r="O66" s="911"/>
      <c r="P66" s="911"/>
      <c r="Q66" s="911"/>
      <c r="R66" s="911"/>
      <c r="S66" s="911"/>
      <c r="T66" s="911"/>
      <c r="U66" s="912"/>
      <c r="V66" s="910"/>
      <c r="W66" s="911"/>
      <c r="X66" s="911"/>
      <c r="Y66" s="911"/>
      <c r="Z66" s="911"/>
      <c r="AA66" s="913"/>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910"/>
      <c r="O68" s="911"/>
      <c r="P68" s="911"/>
      <c r="Q68" s="911"/>
      <c r="R68" s="911"/>
      <c r="S68" s="911"/>
      <c r="T68" s="911"/>
      <c r="U68" s="912"/>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ht="15.75" customHeight="1" thickBot="1">
      <c r="B72" s="56"/>
      <c r="C72" s="647"/>
      <c r="D72" s="648"/>
      <c r="E72" s="648"/>
      <c r="F72" s="648"/>
      <c r="G72" s="648"/>
      <c r="H72" s="648"/>
      <c r="I72" s="648"/>
      <c r="J72" s="648"/>
      <c r="K72" s="648"/>
      <c r="L72" s="648"/>
      <c r="M72" s="648"/>
      <c r="N72" s="914"/>
      <c r="O72" s="915"/>
      <c r="P72" s="915"/>
      <c r="Q72" s="915"/>
      <c r="R72" s="915"/>
      <c r="S72" s="915"/>
      <c r="T72" s="915"/>
      <c r="U72" s="916"/>
      <c r="V72" s="914"/>
      <c r="W72" s="915"/>
      <c r="X72" s="915"/>
      <c r="Y72" s="915"/>
      <c r="Z72" s="915"/>
      <c r="AA72" s="917"/>
      <c r="AB72" s="59"/>
    </row>
    <row r="73" spans="2:28">
      <c r="B73" s="60"/>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62"/>
    </row>
    <row r="112" ht="6" customHeight="1"/>
  </sheetData>
  <mergeCells count="133">
    <mergeCell ref="C72:G72"/>
    <mergeCell ref="H72:I72"/>
    <mergeCell ref="J72:M72"/>
    <mergeCell ref="C69:G69"/>
    <mergeCell ref="H69:I69"/>
    <mergeCell ref="J69:M69"/>
    <mergeCell ref="C70:G70"/>
    <mergeCell ref="H70:I70"/>
    <mergeCell ref="J70:M70"/>
    <mergeCell ref="C71:G71"/>
    <mergeCell ref="H71:I71"/>
    <mergeCell ref="J71:M71"/>
    <mergeCell ref="J67:M67"/>
    <mergeCell ref="N69:U69"/>
    <mergeCell ref="N70:U70"/>
    <mergeCell ref="N71:U71"/>
    <mergeCell ref="N72:U72"/>
    <mergeCell ref="V69:AA69"/>
    <mergeCell ref="V70:AA70"/>
    <mergeCell ref="V71:AA71"/>
    <mergeCell ref="V72:AA72"/>
    <mergeCell ref="C38:G38"/>
    <mergeCell ref="K38:AA38"/>
    <mergeCell ref="C41:AA42"/>
    <mergeCell ref="C43:AA55"/>
    <mergeCell ref="C58:G60"/>
    <mergeCell ref="V65:AA65"/>
    <mergeCell ref="V66:AA66"/>
    <mergeCell ref="V67:AA67"/>
    <mergeCell ref="V68:AA68"/>
    <mergeCell ref="C65:G65"/>
    <mergeCell ref="H65:I65"/>
    <mergeCell ref="J65:M65"/>
    <mergeCell ref="C66:G66"/>
    <mergeCell ref="H66:I66"/>
    <mergeCell ref="J66:M66"/>
    <mergeCell ref="H68:I68"/>
    <mergeCell ref="J68:M68"/>
    <mergeCell ref="C68:G68"/>
    <mergeCell ref="N65:U65"/>
    <mergeCell ref="N66:U66"/>
    <mergeCell ref="N67:U67"/>
    <mergeCell ref="N68:U68"/>
    <mergeCell ref="C67:G67"/>
    <mergeCell ref="H67:I67"/>
    <mergeCell ref="J63:M63"/>
    <mergeCell ref="C64:G64"/>
    <mergeCell ref="H64:I64"/>
    <mergeCell ref="J64:M64"/>
    <mergeCell ref="C61:G61"/>
    <mergeCell ref="H61:I61"/>
    <mergeCell ref="N64:U64"/>
    <mergeCell ref="V61:AA61"/>
    <mergeCell ref="V62:AA62"/>
    <mergeCell ref="V63:AA63"/>
    <mergeCell ref="V64:AA64"/>
    <mergeCell ref="N61:U61"/>
    <mergeCell ref="N62:U62"/>
    <mergeCell ref="N63:U63"/>
    <mergeCell ref="C23:I23"/>
    <mergeCell ref="J23:P23"/>
    <mergeCell ref="Q23:AA23"/>
    <mergeCell ref="C24:I24"/>
    <mergeCell ref="J24:P24"/>
    <mergeCell ref="Q24:AA24"/>
    <mergeCell ref="K28:N28"/>
    <mergeCell ref="J61:M61"/>
    <mergeCell ref="C62:G62"/>
    <mergeCell ref="H62:I62"/>
    <mergeCell ref="J62:M62"/>
    <mergeCell ref="C36:G36"/>
    <mergeCell ref="K36:AA36"/>
    <mergeCell ref="C37:G37"/>
    <mergeCell ref="K37:AA37"/>
    <mergeCell ref="V58:AA60"/>
    <mergeCell ref="N58:U60"/>
    <mergeCell ref="H58:I60"/>
    <mergeCell ref="J58:M60"/>
    <mergeCell ref="C63:G63"/>
    <mergeCell ref="H63:I63"/>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X30:AA30"/>
    <mergeCell ref="B2:G4"/>
    <mergeCell ref="H2:AB2"/>
    <mergeCell ref="H3:O3"/>
    <mergeCell ref="P3:AB3"/>
    <mergeCell ref="H4:AB4"/>
    <mergeCell ref="C16:H16"/>
    <mergeCell ref="I16:AA16"/>
    <mergeCell ref="C18:H18"/>
    <mergeCell ref="I18:AA18"/>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0:H21"/>
    <mergeCell ref="I20:L21"/>
    <mergeCell ref="M20:S20"/>
    <mergeCell ref="T20:AA20"/>
    <mergeCell ref="M21:S21"/>
    <mergeCell ref="T21:AA2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B112"/>
  <sheetViews>
    <sheetView view="pageBreakPreview" topLeftCell="A7" zoomScaleNormal="100" zoomScaleSheetLayoutView="100" zoomScalePageLayoutView="70" workbookViewId="0">
      <selection activeCell="C23" sqref="C23:I23"/>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144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161</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162</v>
      </c>
      <c r="S11" s="687"/>
      <c r="T11" s="687"/>
      <c r="U11" s="688"/>
      <c r="V11" s="608" t="s">
        <v>709</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820</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821</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72" customHeight="1" thickBot="1">
      <c r="B18" s="33"/>
      <c r="C18" s="621" t="s">
        <v>276</v>
      </c>
      <c r="D18" s="622"/>
      <c r="E18" s="622"/>
      <c r="F18" s="622"/>
      <c r="G18" s="622"/>
      <c r="H18" s="623"/>
      <c r="I18" s="624" t="s">
        <v>822</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776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301</v>
      </c>
      <c r="N21" s="606"/>
      <c r="O21" s="606"/>
      <c r="P21" s="606"/>
      <c r="Q21" s="606"/>
      <c r="R21" s="606"/>
      <c r="S21" s="607"/>
      <c r="T21" s="608" t="s">
        <v>817</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7" customHeight="1" thickBot="1">
      <c r="B24" s="33"/>
      <c r="C24" s="595" t="s">
        <v>777</v>
      </c>
      <c r="D24" s="596"/>
      <c r="E24" s="596"/>
      <c r="F24" s="596"/>
      <c r="G24" s="596"/>
      <c r="H24" s="596"/>
      <c r="I24" s="597"/>
      <c r="J24" s="595" t="s">
        <v>778</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163</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2027"/>
      <c r="I28" s="2028">
        <v>0</v>
      </c>
      <c r="J28" s="2029"/>
      <c r="K28" s="610"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2030">
        <v>250</v>
      </c>
      <c r="L32" s="2025"/>
      <c r="M32" s="2025"/>
      <c r="N32" s="2025"/>
      <c r="O32" s="2025">
        <v>500</v>
      </c>
      <c r="P32" s="2025"/>
      <c r="Q32" s="2025"/>
      <c r="R32" s="2025"/>
      <c r="S32" s="2025">
        <v>1</v>
      </c>
      <c r="T32" s="2025"/>
      <c r="U32" s="2025">
        <v>250</v>
      </c>
      <c r="V32" s="2025"/>
      <c r="W32" s="2025"/>
      <c r="X32" s="2025">
        <v>0</v>
      </c>
      <c r="Y32" s="2025"/>
      <c r="Z32" s="2025">
        <v>0</v>
      </c>
      <c r="AA32" s="2026"/>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81" customHeight="1" thickBot="1">
      <c r="B35" s="40"/>
      <c r="C35" s="849" t="s">
        <v>258</v>
      </c>
      <c r="D35" s="850"/>
      <c r="E35" s="850"/>
      <c r="F35" s="850"/>
      <c r="G35" s="851"/>
      <c r="H35" s="184" t="s">
        <v>823</v>
      </c>
      <c r="I35" s="184" t="s">
        <v>819</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39.75" customHeight="1">
      <c r="B36" s="40"/>
      <c r="C36" s="801" t="s">
        <v>795</v>
      </c>
      <c r="D36" s="2270"/>
      <c r="E36" s="2270"/>
      <c r="F36" s="2270"/>
      <c r="G36" s="2271"/>
      <c r="H36" s="10"/>
      <c r="I36" s="10"/>
      <c r="J36" s="10" t="e">
        <f>+(H36/I36)*100000</f>
        <v>#DIV/0!</v>
      </c>
      <c r="K36" s="988"/>
      <c r="L36" s="989"/>
      <c r="M36" s="989"/>
      <c r="N36" s="989"/>
      <c r="O36" s="989"/>
      <c r="P36" s="989"/>
      <c r="Q36" s="989"/>
      <c r="R36" s="989"/>
      <c r="S36" s="989"/>
      <c r="T36" s="989"/>
      <c r="U36" s="989"/>
      <c r="V36" s="989"/>
      <c r="W36" s="989"/>
      <c r="X36" s="989"/>
      <c r="Y36" s="989"/>
      <c r="Z36" s="989"/>
      <c r="AA36" s="990"/>
      <c r="AB36" s="35"/>
    </row>
    <row r="37" spans="2:28" s="41" customFormat="1" ht="39.75" customHeight="1" thickBot="1">
      <c r="B37" s="40"/>
      <c r="C37" s="801" t="s">
        <v>796</v>
      </c>
      <c r="D37" s="2270"/>
      <c r="E37" s="2270"/>
      <c r="F37" s="2270"/>
      <c r="G37" s="2271"/>
      <c r="H37" s="312"/>
      <c r="I37" s="312"/>
      <c r="J37" s="10" t="e">
        <f>+(H37/I37)*100000</f>
        <v>#DIV/0!</v>
      </c>
      <c r="K37" s="1778"/>
      <c r="L37" s="1779"/>
      <c r="M37" s="1779"/>
      <c r="N37" s="1779"/>
      <c r="O37" s="1779"/>
      <c r="P37" s="1779"/>
      <c r="Q37" s="1779"/>
      <c r="R37" s="1779"/>
      <c r="S37" s="1779"/>
      <c r="T37" s="1779"/>
      <c r="U37" s="1779"/>
      <c r="V37" s="1779"/>
      <c r="W37" s="1779"/>
      <c r="X37" s="1779"/>
      <c r="Y37" s="1779"/>
      <c r="Z37" s="1779"/>
      <c r="AA37" s="1780"/>
      <c r="AB37" s="35"/>
    </row>
    <row r="38" spans="2:28" s="41" customFormat="1" ht="15.75" customHeight="1" thickBot="1">
      <c r="B38" s="40"/>
      <c r="C38" s="843" t="s">
        <v>265</v>
      </c>
      <c r="D38" s="844"/>
      <c r="E38" s="844"/>
      <c r="F38" s="844"/>
      <c r="G38" s="845"/>
      <c r="H38" s="373">
        <f>+SUM(H36:H37)</f>
        <v>0</v>
      </c>
      <c r="I38" s="373" t="e">
        <f>+AVERAGE(I36:I37)</f>
        <v>#DIV/0!</v>
      </c>
      <c r="J38" s="374" t="e">
        <f>+AVERAGE(J36:J37)</f>
        <v>#DIV/0!</v>
      </c>
      <c r="K38" s="846"/>
      <c r="L38" s="847"/>
      <c r="M38" s="847"/>
      <c r="N38" s="847"/>
      <c r="O38" s="847"/>
      <c r="P38" s="847"/>
      <c r="Q38" s="847"/>
      <c r="R38" s="847"/>
      <c r="S38" s="847"/>
      <c r="T38" s="847"/>
      <c r="U38" s="847"/>
      <c r="V38" s="847"/>
      <c r="W38" s="847"/>
      <c r="X38" s="847"/>
      <c r="Y38" s="847"/>
      <c r="Z38" s="847"/>
      <c r="AA38" s="848"/>
      <c r="AB38" s="35"/>
    </row>
    <row r="39" spans="2:28" s="41" customFormat="1" ht="5.25" customHeight="1">
      <c r="B39" s="40"/>
      <c r="C39" s="34"/>
      <c r="D39" s="34"/>
      <c r="E39" s="34"/>
      <c r="F39" s="34"/>
      <c r="G39" s="34"/>
      <c r="H39" s="154"/>
      <c r="I39" s="154"/>
      <c r="J39" s="155"/>
      <c r="K39" s="34"/>
      <c r="L39" s="34"/>
      <c r="M39" s="34"/>
      <c r="N39" s="34"/>
      <c r="O39" s="34"/>
      <c r="P39" s="34"/>
      <c r="Q39" s="34"/>
      <c r="R39" s="34"/>
      <c r="S39" s="34"/>
      <c r="T39" s="34"/>
      <c r="U39" s="34"/>
      <c r="V39" s="34"/>
      <c r="W39" s="34"/>
      <c r="X39" s="34"/>
      <c r="Y39" s="34"/>
      <c r="Z39" s="34"/>
      <c r="AA39" s="34"/>
      <c r="AB39" s="35"/>
    </row>
    <row r="40" spans="2:28" s="41" customFormat="1" ht="15"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9"/>
      <c r="AB41" s="35"/>
    </row>
    <row r="42" spans="2:28" ht="15" thickBot="1">
      <c r="B42" s="33"/>
      <c r="C42" s="967"/>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9"/>
      <c r="AB42" s="35"/>
    </row>
    <row r="43" spans="2:28">
      <c r="B43" s="33"/>
      <c r="C43" s="768"/>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7"/>
      <c r="AB43" s="35"/>
    </row>
    <row r="44" spans="2:28">
      <c r="B44" s="33"/>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20"/>
      <c r="AB44" s="35"/>
    </row>
    <row r="45" spans="2:28">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15" thickBot="1">
      <c r="B55" s="33"/>
      <c r="C55" s="821"/>
      <c r="D55" s="822"/>
      <c r="E55" s="822"/>
      <c r="F55" s="822"/>
      <c r="G55" s="822"/>
      <c r="H55" s="822"/>
      <c r="I55" s="822"/>
      <c r="J55" s="822"/>
      <c r="K55" s="822"/>
      <c r="L55" s="822"/>
      <c r="M55" s="822"/>
      <c r="N55" s="822"/>
      <c r="O55" s="822"/>
      <c r="P55" s="822"/>
      <c r="Q55" s="822"/>
      <c r="R55" s="822"/>
      <c r="S55" s="822"/>
      <c r="T55" s="822"/>
      <c r="U55" s="822"/>
      <c r="V55" s="822"/>
      <c r="W55" s="822"/>
      <c r="X55" s="822"/>
      <c r="Y55" s="822"/>
      <c r="Z55" s="822"/>
      <c r="AA55" s="823"/>
      <c r="AB55" s="35"/>
    </row>
    <row r="56" spans="2:28">
      <c r="B56" s="50"/>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52"/>
    </row>
    <row r="57" spans="2:28" ht="15" thickBot="1">
      <c r="B57" s="53"/>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55"/>
    </row>
    <row r="58" spans="2:28" ht="15.75">
      <c r="B58" s="56"/>
      <c r="C58" s="824" t="s">
        <v>258</v>
      </c>
      <c r="D58" s="825"/>
      <c r="E58" s="825"/>
      <c r="F58" s="825"/>
      <c r="G58" s="826"/>
      <c r="H58" s="824" t="s">
        <v>288</v>
      </c>
      <c r="I58" s="826"/>
      <c r="J58" s="824" t="s">
        <v>268</v>
      </c>
      <c r="K58" s="825"/>
      <c r="L58" s="825"/>
      <c r="M58" s="826"/>
      <c r="N58" s="824" t="s">
        <v>269</v>
      </c>
      <c r="O58" s="825"/>
      <c r="P58" s="825"/>
      <c r="Q58" s="825"/>
      <c r="R58" s="825"/>
      <c r="S58" s="825"/>
      <c r="T58" s="825"/>
      <c r="U58" s="826"/>
      <c r="V58" s="976" t="s">
        <v>270</v>
      </c>
      <c r="W58" s="976"/>
      <c r="X58" s="976"/>
      <c r="Y58" s="976"/>
      <c r="Z58" s="976"/>
      <c r="AA58" s="977"/>
      <c r="AB58" s="57"/>
    </row>
    <row r="59" spans="2:28" ht="15.75">
      <c r="B59" s="58"/>
      <c r="C59" s="827"/>
      <c r="D59" s="828"/>
      <c r="E59" s="828"/>
      <c r="F59" s="828"/>
      <c r="G59" s="829"/>
      <c r="H59" s="827"/>
      <c r="I59" s="829"/>
      <c r="J59" s="827"/>
      <c r="K59" s="828"/>
      <c r="L59" s="828"/>
      <c r="M59" s="829"/>
      <c r="N59" s="827"/>
      <c r="O59" s="828"/>
      <c r="P59" s="828"/>
      <c r="Q59" s="828"/>
      <c r="R59" s="828"/>
      <c r="S59" s="828"/>
      <c r="T59" s="828"/>
      <c r="U59" s="829"/>
      <c r="V59" s="978"/>
      <c r="W59" s="978"/>
      <c r="X59" s="978"/>
      <c r="Y59" s="978"/>
      <c r="Z59" s="978"/>
      <c r="AA59" s="979"/>
      <c r="AB59" s="57"/>
    </row>
    <row r="60" spans="2:28" ht="16.5" thickBot="1">
      <c r="B60" s="58"/>
      <c r="C60" s="827"/>
      <c r="D60" s="828"/>
      <c r="E60" s="828"/>
      <c r="F60" s="828"/>
      <c r="G60" s="829"/>
      <c r="H60" s="827"/>
      <c r="I60" s="829"/>
      <c r="J60" s="827"/>
      <c r="K60" s="828"/>
      <c r="L60" s="828"/>
      <c r="M60" s="829"/>
      <c r="N60" s="830"/>
      <c r="O60" s="831"/>
      <c r="P60" s="831"/>
      <c r="Q60" s="831"/>
      <c r="R60" s="831"/>
      <c r="S60" s="831"/>
      <c r="T60" s="831"/>
      <c r="U60" s="832"/>
      <c r="V60" s="1085"/>
      <c r="W60" s="1085"/>
      <c r="X60" s="1085"/>
      <c r="Y60" s="1085"/>
      <c r="Z60" s="1085"/>
      <c r="AA60" s="1086"/>
      <c r="AB60" s="57"/>
    </row>
    <row r="61" spans="2:28" ht="15" customHeight="1">
      <c r="B61" s="56"/>
      <c r="C61" s="643"/>
      <c r="D61" s="644"/>
      <c r="E61" s="644"/>
      <c r="F61" s="644"/>
      <c r="G61" s="644"/>
      <c r="H61" s="644"/>
      <c r="I61" s="644"/>
      <c r="J61" s="644"/>
      <c r="K61" s="644"/>
      <c r="L61" s="644"/>
      <c r="M61" s="644"/>
      <c r="N61" s="1981"/>
      <c r="O61" s="1982"/>
      <c r="P61" s="1982"/>
      <c r="Q61" s="1982"/>
      <c r="R61" s="1982"/>
      <c r="S61" s="1982"/>
      <c r="T61" s="1982"/>
      <c r="U61" s="1984"/>
      <c r="V61" s="1981"/>
      <c r="W61" s="1982"/>
      <c r="X61" s="1982"/>
      <c r="Y61" s="1982"/>
      <c r="Z61" s="1982"/>
      <c r="AA61" s="1983"/>
      <c r="AB61" s="59"/>
    </row>
    <row r="62" spans="2:28">
      <c r="B62" s="56"/>
      <c r="C62" s="645"/>
      <c r="D62" s="646"/>
      <c r="E62" s="646"/>
      <c r="F62" s="646"/>
      <c r="G62" s="646"/>
      <c r="H62" s="646"/>
      <c r="I62" s="646"/>
      <c r="J62" s="646"/>
      <c r="K62" s="646"/>
      <c r="L62" s="646"/>
      <c r="M62" s="646"/>
      <c r="N62" s="910"/>
      <c r="O62" s="911"/>
      <c r="P62" s="911"/>
      <c r="Q62" s="911"/>
      <c r="R62" s="911"/>
      <c r="S62" s="911"/>
      <c r="T62" s="911"/>
      <c r="U62" s="912"/>
      <c r="V62" s="910"/>
      <c r="W62" s="911"/>
      <c r="X62" s="911"/>
      <c r="Y62" s="911"/>
      <c r="Z62" s="911"/>
      <c r="AA62" s="913"/>
      <c r="AB62" s="59"/>
    </row>
    <row r="63" spans="2:28">
      <c r="B63" s="56"/>
      <c r="C63" s="645"/>
      <c r="D63" s="646"/>
      <c r="E63" s="646"/>
      <c r="F63" s="646"/>
      <c r="G63" s="646"/>
      <c r="H63" s="646"/>
      <c r="I63" s="646"/>
      <c r="J63" s="646"/>
      <c r="K63" s="646"/>
      <c r="L63" s="646"/>
      <c r="M63" s="646"/>
      <c r="N63" s="910"/>
      <c r="O63" s="911"/>
      <c r="P63" s="911"/>
      <c r="Q63" s="911"/>
      <c r="R63" s="911"/>
      <c r="S63" s="911"/>
      <c r="T63" s="911"/>
      <c r="U63" s="912"/>
      <c r="V63" s="910"/>
      <c r="W63" s="911"/>
      <c r="X63" s="911"/>
      <c r="Y63" s="911"/>
      <c r="Z63" s="911"/>
      <c r="AA63" s="913"/>
      <c r="AB63" s="59"/>
    </row>
    <row r="64" spans="2:28">
      <c r="B64" s="56"/>
      <c r="C64" s="645"/>
      <c r="D64" s="646"/>
      <c r="E64" s="646"/>
      <c r="F64" s="646"/>
      <c r="G64" s="646"/>
      <c r="H64" s="646"/>
      <c r="I64" s="646"/>
      <c r="J64" s="646"/>
      <c r="K64" s="646"/>
      <c r="L64" s="646"/>
      <c r="M64" s="646"/>
      <c r="N64" s="910"/>
      <c r="O64" s="911"/>
      <c r="P64" s="911"/>
      <c r="Q64" s="911"/>
      <c r="R64" s="911"/>
      <c r="S64" s="911"/>
      <c r="T64" s="911"/>
      <c r="U64" s="912"/>
      <c r="V64" s="910"/>
      <c r="W64" s="911"/>
      <c r="X64" s="911"/>
      <c r="Y64" s="911"/>
      <c r="Z64" s="911"/>
      <c r="AA64" s="913"/>
      <c r="AB64" s="59"/>
    </row>
    <row r="65" spans="2:28">
      <c r="B65" s="56"/>
      <c r="C65" s="645"/>
      <c r="D65" s="646"/>
      <c r="E65" s="646"/>
      <c r="F65" s="646"/>
      <c r="G65" s="646"/>
      <c r="H65" s="646"/>
      <c r="I65" s="646"/>
      <c r="J65" s="646"/>
      <c r="K65" s="646"/>
      <c r="L65" s="646"/>
      <c r="M65" s="646"/>
      <c r="N65" s="910"/>
      <c r="O65" s="911"/>
      <c r="P65" s="911"/>
      <c r="Q65" s="911"/>
      <c r="R65" s="911"/>
      <c r="S65" s="911"/>
      <c r="T65" s="911"/>
      <c r="U65" s="912"/>
      <c r="V65" s="910"/>
      <c r="W65" s="911"/>
      <c r="X65" s="911"/>
      <c r="Y65" s="911"/>
      <c r="Z65" s="911"/>
      <c r="AA65" s="913"/>
      <c r="AB65" s="59"/>
    </row>
    <row r="66" spans="2:28">
      <c r="B66" s="56"/>
      <c r="C66" s="645"/>
      <c r="D66" s="646"/>
      <c r="E66" s="646"/>
      <c r="F66" s="646"/>
      <c r="G66" s="646"/>
      <c r="H66" s="646"/>
      <c r="I66" s="646"/>
      <c r="J66" s="646"/>
      <c r="K66" s="646"/>
      <c r="L66" s="646"/>
      <c r="M66" s="646"/>
      <c r="N66" s="910"/>
      <c r="O66" s="911"/>
      <c r="P66" s="911"/>
      <c r="Q66" s="911"/>
      <c r="R66" s="911"/>
      <c r="S66" s="911"/>
      <c r="T66" s="911"/>
      <c r="U66" s="912"/>
      <c r="V66" s="910"/>
      <c r="W66" s="911"/>
      <c r="X66" s="911"/>
      <c r="Y66" s="911"/>
      <c r="Z66" s="911"/>
      <c r="AA66" s="913"/>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910"/>
      <c r="O68" s="911"/>
      <c r="P68" s="911"/>
      <c r="Q68" s="911"/>
      <c r="R68" s="911"/>
      <c r="S68" s="911"/>
      <c r="T68" s="911"/>
      <c r="U68" s="912"/>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ht="15.75" customHeight="1" thickBot="1">
      <c r="B72" s="56"/>
      <c r="C72" s="647"/>
      <c r="D72" s="648"/>
      <c r="E72" s="648"/>
      <c r="F72" s="648"/>
      <c r="G72" s="648"/>
      <c r="H72" s="648"/>
      <c r="I72" s="648"/>
      <c r="J72" s="648"/>
      <c r="K72" s="648"/>
      <c r="L72" s="648"/>
      <c r="M72" s="648"/>
      <c r="N72" s="914"/>
      <c r="O72" s="915"/>
      <c r="P72" s="915"/>
      <c r="Q72" s="915"/>
      <c r="R72" s="915"/>
      <c r="S72" s="915"/>
      <c r="T72" s="915"/>
      <c r="U72" s="916"/>
      <c r="V72" s="914"/>
      <c r="W72" s="915"/>
      <c r="X72" s="915"/>
      <c r="Y72" s="915"/>
      <c r="Z72" s="915"/>
      <c r="AA72" s="917"/>
      <c r="AB72" s="59"/>
    </row>
    <row r="73" spans="2:28">
      <c r="B73" s="60"/>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62"/>
    </row>
    <row r="112" ht="6" customHeight="1"/>
  </sheetData>
  <mergeCells count="133">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28:N28"/>
    <mergeCell ref="N64:U64"/>
    <mergeCell ref="V61:AA61"/>
    <mergeCell ref="V62:AA62"/>
    <mergeCell ref="V63:AA63"/>
    <mergeCell ref="V64:AA64"/>
    <mergeCell ref="C36:G36"/>
    <mergeCell ref="K36:AA36"/>
    <mergeCell ref="C37:G37"/>
    <mergeCell ref="K37:AA37"/>
    <mergeCell ref="V58:AA60"/>
    <mergeCell ref="N58:U60"/>
    <mergeCell ref="C38:G38"/>
    <mergeCell ref="K38:AA38"/>
    <mergeCell ref="C41:AA42"/>
    <mergeCell ref="C43:AA55"/>
    <mergeCell ref="C58:G60"/>
    <mergeCell ref="H58:I60"/>
    <mergeCell ref="J58:M60"/>
    <mergeCell ref="C63:G63"/>
    <mergeCell ref="H63:I63"/>
    <mergeCell ref="J63:M63"/>
    <mergeCell ref="N61:U61"/>
    <mergeCell ref="N62:U62"/>
    <mergeCell ref="N63:U63"/>
    <mergeCell ref="C64:G64"/>
    <mergeCell ref="H64:I64"/>
    <mergeCell ref="J64:M64"/>
    <mergeCell ref="C61:G61"/>
    <mergeCell ref="H61:I61"/>
    <mergeCell ref="J61:M61"/>
    <mergeCell ref="C62:G62"/>
    <mergeCell ref="H62:I62"/>
    <mergeCell ref="J62:M62"/>
    <mergeCell ref="V69:AA69"/>
    <mergeCell ref="V70:AA70"/>
    <mergeCell ref="V71:AA71"/>
    <mergeCell ref="V72:AA72"/>
    <mergeCell ref="H65:I65"/>
    <mergeCell ref="J65:M65"/>
    <mergeCell ref="C66:G66"/>
    <mergeCell ref="H66:I66"/>
    <mergeCell ref="J66:M66"/>
    <mergeCell ref="C67:G67"/>
    <mergeCell ref="H67:I67"/>
    <mergeCell ref="J67:M67"/>
    <mergeCell ref="C68:G68"/>
    <mergeCell ref="N65:U65"/>
    <mergeCell ref="N66:U66"/>
    <mergeCell ref="N67:U67"/>
    <mergeCell ref="N68:U68"/>
    <mergeCell ref="V65:AA65"/>
    <mergeCell ref="V66:AA66"/>
    <mergeCell ref="V67:AA67"/>
    <mergeCell ref="V68:AA68"/>
    <mergeCell ref="C65:G65"/>
    <mergeCell ref="C72:G72"/>
    <mergeCell ref="H72:I72"/>
    <mergeCell ref="J72:M72"/>
    <mergeCell ref="C69:G69"/>
    <mergeCell ref="H69:I69"/>
    <mergeCell ref="N69:U69"/>
    <mergeCell ref="N70:U70"/>
    <mergeCell ref="N71:U71"/>
    <mergeCell ref="N72:U72"/>
    <mergeCell ref="J69:M69"/>
    <mergeCell ref="C70:G70"/>
    <mergeCell ref="H70:I70"/>
    <mergeCell ref="J70:M70"/>
    <mergeCell ref="H68:I68"/>
    <mergeCell ref="J68:M68"/>
    <mergeCell ref="C71:G71"/>
    <mergeCell ref="H71:I71"/>
    <mergeCell ref="J71:M7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AB122"/>
  <sheetViews>
    <sheetView view="pageBreakPreview" topLeftCell="A9" zoomScale="85" zoomScaleNormal="100" zoomScaleSheetLayoutView="85" zoomScalePageLayoutView="70" workbookViewId="0">
      <selection activeCell="I26" sqref="I26:AA2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772</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144</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164</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165</v>
      </c>
      <c r="S11" s="687"/>
      <c r="T11" s="687"/>
      <c r="U11" s="688"/>
      <c r="V11" s="608" t="s">
        <v>709</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824</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297</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0.75" customHeight="1" thickBot="1">
      <c r="B16" s="33"/>
      <c r="C16" s="621" t="s">
        <v>233</v>
      </c>
      <c r="D16" s="622"/>
      <c r="E16" s="622"/>
      <c r="F16" s="622"/>
      <c r="G16" s="622"/>
      <c r="H16" s="623"/>
      <c r="I16" s="624" t="s">
        <v>825</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66.75" customHeight="1" thickBot="1">
      <c r="B18" s="33"/>
      <c r="C18" s="621" t="s">
        <v>276</v>
      </c>
      <c r="D18" s="622"/>
      <c r="E18" s="622"/>
      <c r="F18" s="622"/>
      <c r="G18" s="622"/>
      <c r="H18" s="623"/>
      <c r="I18" s="624" t="s">
        <v>826</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776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76</v>
      </c>
      <c r="N21" s="606"/>
      <c r="O21" s="606"/>
      <c r="P21" s="606"/>
      <c r="Q21" s="606"/>
      <c r="R21" s="606"/>
      <c r="S21" s="607"/>
      <c r="T21" s="1970" t="s">
        <v>302</v>
      </c>
      <c r="U21" s="1971"/>
      <c r="V21" s="1971"/>
      <c r="W21" s="1971"/>
      <c r="X21" s="1971"/>
      <c r="Y21" s="1971"/>
      <c r="Z21" s="1971"/>
      <c r="AA21" s="1972"/>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7.75" customHeight="1" thickBot="1">
      <c r="B24" s="33"/>
      <c r="C24" s="595" t="s">
        <v>777</v>
      </c>
      <c r="D24" s="596"/>
      <c r="E24" s="596"/>
      <c r="F24" s="596"/>
      <c r="G24" s="596"/>
      <c r="H24" s="596"/>
      <c r="I24" s="597"/>
      <c r="J24" s="595" t="s">
        <v>778</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166</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627">
        <v>0.05</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t="s">
        <v>167</v>
      </c>
      <c r="L32" s="602"/>
      <c r="M32" s="602"/>
      <c r="N32" s="602"/>
      <c r="O32" s="603">
        <v>0.06</v>
      </c>
      <c r="P32" s="602"/>
      <c r="Q32" s="602"/>
      <c r="R32" s="602"/>
      <c r="S32" s="1980">
        <v>5.0999999999999997E-2</v>
      </c>
      <c r="T32" s="602"/>
      <c r="U32" s="603" t="s">
        <v>168</v>
      </c>
      <c r="V32" s="602"/>
      <c r="W32" s="602"/>
      <c r="X32" s="603">
        <v>0</v>
      </c>
      <c r="Y32" s="602"/>
      <c r="Z32" s="603">
        <v>0.05</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92.25" customHeight="1" thickBot="1">
      <c r="B35" s="40"/>
      <c r="C35" s="849" t="s">
        <v>258</v>
      </c>
      <c r="D35" s="850"/>
      <c r="E35" s="850"/>
      <c r="F35" s="850"/>
      <c r="G35" s="851"/>
      <c r="H35" s="184" t="s">
        <v>827</v>
      </c>
      <c r="I35" s="184" t="s">
        <v>828</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59.25" customHeight="1">
      <c r="B36" s="40"/>
      <c r="C36" s="801" t="s">
        <v>515</v>
      </c>
      <c r="D36" s="2270"/>
      <c r="E36" s="2270"/>
      <c r="F36" s="2270"/>
      <c r="G36" s="2271"/>
      <c r="H36" s="370">
        <v>27</v>
      </c>
      <c r="I36" s="377">
        <v>16400</v>
      </c>
      <c r="J36" s="367">
        <f>+H36/I36</f>
        <v>1.6463414634146341E-3</v>
      </c>
      <c r="K36" s="1955" t="s">
        <v>829</v>
      </c>
      <c r="L36" s="1956"/>
      <c r="M36" s="1956"/>
      <c r="N36" s="1956"/>
      <c r="O36" s="1956"/>
      <c r="P36" s="1956"/>
      <c r="Q36" s="1956"/>
      <c r="R36" s="1956"/>
      <c r="S36" s="1956"/>
      <c r="T36" s="1956"/>
      <c r="U36" s="1956"/>
      <c r="V36" s="1956"/>
      <c r="W36" s="1956"/>
      <c r="X36" s="1956"/>
      <c r="Y36" s="1956"/>
      <c r="Z36" s="1956"/>
      <c r="AA36" s="1957"/>
      <c r="AB36" s="35"/>
    </row>
    <row r="37" spans="2:28" s="41" customFormat="1" ht="33" customHeight="1">
      <c r="B37" s="40"/>
      <c r="C37" s="801" t="s">
        <v>517</v>
      </c>
      <c r="D37" s="2270"/>
      <c r="E37" s="2270"/>
      <c r="F37" s="2270"/>
      <c r="G37" s="2271"/>
      <c r="H37" s="370">
        <v>27</v>
      </c>
      <c r="I37" s="377">
        <v>16400</v>
      </c>
      <c r="J37" s="367">
        <f>+H37/I37</f>
        <v>1.6463414634146341E-3</v>
      </c>
      <c r="K37" s="1961" t="s">
        <v>830</v>
      </c>
      <c r="L37" s="1962"/>
      <c r="M37" s="1962"/>
      <c r="N37" s="1962"/>
      <c r="O37" s="1962"/>
      <c r="P37" s="1962"/>
      <c r="Q37" s="1962"/>
      <c r="R37" s="1962"/>
      <c r="S37" s="1962"/>
      <c r="T37" s="1962"/>
      <c r="U37" s="1962"/>
      <c r="V37" s="1962"/>
      <c r="W37" s="1962"/>
      <c r="X37" s="1962"/>
      <c r="Y37" s="1962"/>
      <c r="Z37" s="1962"/>
      <c r="AA37" s="1963"/>
      <c r="AB37" s="35"/>
    </row>
    <row r="38" spans="2:28" s="41" customFormat="1" ht="41.25" customHeight="1">
      <c r="B38" s="40"/>
      <c r="C38" s="801" t="s">
        <v>518</v>
      </c>
      <c r="D38" s="2270"/>
      <c r="E38" s="2270"/>
      <c r="F38" s="2270"/>
      <c r="G38" s="2271"/>
      <c r="H38" s="370">
        <v>42</v>
      </c>
      <c r="I38" s="377">
        <v>16400</v>
      </c>
      <c r="J38" s="367">
        <f>+H38/I38</f>
        <v>2.5609756097560977E-3</v>
      </c>
      <c r="K38" s="1961" t="s">
        <v>831</v>
      </c>
      <c r="L38" s="1962"/>
      <c r="M38" s="1962"/>
      <c r="N38" s="1962"/>
      <c r="O38" s="1962"/>
      <c r="P38" s="1962"/>
      <c r="Q38" s="1962"/>
      <c r="R38" s="1962"/>
      <c r="S38" s="1962"/>
      <c r="T38" s="1962"/>
      <c r="U38" s="1962"/>
      <c r="V38" s="1962"/>
      <c r="W38" s="1962"/>
      <c r="X38" s="1962"/>
      <c r="Y38" s="1962"/>
      <c r="Z38" s="1962"/>
      <c r="AA38" s="1963"/>
      <c r="AB38" s="35"/>
    </row>
    <row r="39" spans="2:28" s="41" customFormat="1">
      <c r="B39" s="40"/>
      <c r="C39" s="801" t="s">
        <v>519</v>
      </c>
      <c r="D39" s="2270"/>
      <c r="E39" s="2270"/>
      <c r="F39" s="2270"/>
      <c r="G39" s="2271"/>
      <c r="H39" s="10"/>
      <c r="I39" s="376"/>
      <c r="J39" s="176" t="e">
        <f>+H39/I39</f>
        <v>#DIV/0!</v>
      </c>
      <c r="K39" s="986"/>
      <c r="L39" s="962"/>
      <c r="M39" s="962"/>
      <c r="N39" s="962"/>
      <c r="O39" s="962"/>
      <c r="P39" s="962"/>
      <c r="Q39" s="962"/>
      <c r="R39" s="962"/>
      <c r="S39" s="962"/>
      <c r="T39" s="962"/>
      <c r="U39" s="962"/>
      <c r="V39" s="962"/>
      <c r="W39" s="962"/>
      <c r="X39" s="962"/>
      <c r="Y39" s="962"/>
      <c r="Z39" s="962"/>
      <c r="AA39" s="987"/>
      <c r="AB39" s="35"/>
    </row>
    <row r="40" spans="2:28" s="41" customFormat="1">
      <c r="B40" s="40"/>
      <c r="C40" s="801" t="s">
        <v>520</v>
      </c>
      <c r="D40" s="2270"/>
      <c r="E40" s="2270"/>
      <c r="F40" s="2270"/>
      <c r="G40" s="2271"/>
      <c r="H40" s="10"/>
      <c r="I40" s="376"/>
      <c r="J40" s="176" t="e">
        <f>+H40/I40</f>
        <v>#DIV/0!</v>
      </c>
      <c r="K40" s="986"/>
      <c r="L40" s="962"/>
      <c r="M40" s="962"/>
      <c r="N40" s="962"/>
      <c r="O40" s="962"/>
      <c r="P40" s="962"/>
      <c r="Q40" s="962"/>
      <c r="R40" s="962"/>
      <c r="S40" s="962"/>
      <c r="T40" s="962"/>
      <c r="U40" s="962"/>
      <c r="V40" s="962"/>
      <c r="W40" s="962"/>
      <c r="X40" s="962"/>
      <c r="Y40" s="962"/>
      <c r="Z40" s="962"/>
      <c r="AA40" s="987"/>
      <c r="AB40" s="35"/>
    </row>
    <row r="41" spans="2:28" s="41" customFormat="1">
      <c r="B41" s="40"/>
      <c r="C41" s="801" t="s">
        <v>521</v>
      </c>
      <c r="D41" s="2270"/>
      <c r="E41" s="2270"/>
      <c r="F41" s="2270"/>
      <c r="G41" s="2271"/>
      <c r="H41" s="10"/>
      <c r="I41" s="376"/>
      <c r="J41" s="176" t="e">
        <f>+H41/I41</f>
        <v>#DIV/0!</v>
      </c>
      <c r="K41" s="986"/>
      <c r="L41" s="962"/>
      <c r="M41" s="962"/>
      <c r="N41" s="962"/>
      <c r="O41" s="962"/>
      <c r="P41" s="962"/>
      <c r="Q41" s="962"/>
      <c r="R41" s="962"/>
      <c r="S41" s="962"/>
      <c r="T41" s="962"/>
      <c r="U41" s="962"/>
      <c r="V41" s="962"/>
      <c r="W41" s="962"/>
      <c r="X41" s="962"/>
      <c r="Y41" s="962"/>
      <c r="Z41" s="962"/>
      <c r="AA41" s="987"/>
      <c r="AB41" s="35"/>
    </row>
    <row r="42" spans="2:28" s="41" customFormat="1">
      <c r="B42" s="40"/>
      <c r="C42" s="801" t="s">
        <v>522</v>
      </c>
      <c r="D42" s="2270"/>
      <c r="E42" s="2270"/>
      <c r="F42" s="2270"/>
      <c r="G42" s="2271"/>
      <c r="H42" s="10"/>
      <c r="I42" s="376"/>
      <c r="J42" s="176" t="e">
        <f>+H42/I42</f>
        <v>#DIV/0!</v>
      </c>
      <c r="K42" s="986"/>
      <c r="L42" s="962"/>
      <c r="M42" s="962"/>
      <c r="N42" s="962"/>
      <c r="O42" s="962"/>
      <c r="P42" s="962"/>
      <c r="Q42" s="962"/>
      <c r="R42" s="962"/>
      <c r="S42" s="962"/>
      <c r="T42" s="962"/>
      <c r="U42" s="962"/>
      <c r="V42" s="962"/>
      <c r="W42" s="962"/>
      <c r="X42" s="962"/>
      <c r="Y42" s="962"/>
      <c r="Z42" s="962"/>
      <c r="AA42" s="987"/>
      <c r="AB42" s="35"/>
    </row>
    <row r="43" spans="2:28" s="41" customFormat="1">
      <c r="B43" s="40"/>
      <c r="C43" s="801" t="s">
        <v>523</v>
      </c>
      <c r="D43" s="2270"/>
      <c r="E43" s="2270"/>
      <c r="F43" s="2270"/>
      <c r="G43" s="2271"/>
      <c r="H43" s="10"/>
      <c r="I43" s="376"/>
      <c r="J43" s="176" t="e">
        <f>+H43/I43</f>
        <v>#DIV/0!</v>
      </c>
      <c r="K43" s="986"/>
      <c r="L43" s="962"/>
      <c r="M43" s="962"/>
      <c r="N43" s="962"/>
      <c r="O43" s="962"/>
      <c r="P43" s="962"/>
      <c r="Q43" s="962"/>
      <c r="R43" s="962"/>
      <c r="S43" s="962"/>
      <c r="T43" s="962"/>
      <c r="U43" s="962"/>
      <c r="V43" s="962"/>
      <c r="W43" s="962"/>
      <c r="X43" s="962"/>
      <c r="Y43" s="962"/>
      <c r="Z43" s="962"/>
      <c r="AA43" s="987"/>
      <c r="AB43" s="35"/>
    </row>
    <row r="44" spans="2:28" s="41" customFormat="1">
      <c r="B44" s="40"/>
      <c r="C44" s="801" t="s">
        <v>524</v>
      </c>
      <c r="D44" s="2270"/>
      <c r="E44" s="2270"/>
      <c r="F44" s="2270"/>
      <c r="G44" s="2271"/>
      <c r="H44" s="10"/>
      <c r="I44" s="376"/>
      <c r="J44" s="176" t="e">
        <f>+H44/I44</f>
        <v>#DIV/0!</v>
      </c>
      <c r="K44" s="986"/>
      <c r="L44" s="962"/>
      <c r="M44" s="962"/>
      <c r="N44" s="962"/>
      <c r="O44" s="962"/>
      <c r="P44" s="962"/>
      <c r="Q44" s="962"/>
      <c r="R44" s="962"/>
      <c r="S44" s="962"/>
      <c r="T44" s="962"/>
      <c r="U44" s="962"/>
      <c r="V44" s="962"/>
      <c r="W44" s="962"/>
      <c r="X44" s="962"/>
      <c r="Y44" s="962"/>
      <c r="Z44" s="962"/>
      <c r="AA44" s="987"/>
      <c r="AB44" s="35"/>
    </row>
    <row r="45" spans="2:28" s="41" customFormat="1">
      <c r="B45" s="40"/>
      <c r="C45" s="801" t="s">
        <v>525</v>
      </c>
      <c r="D45" s="2270"/>
      <c r="E45" s="2270"/>
      <c r="F45" s="2270"/>
      <c r="G45" s="2271"/>
      <c r="H45" s="10"/>
      <c r="I45" s="376"/>
      <c r="J45" s="176" t="e">
        <f>+H45/I45</f>
        <v>#DIV/0!</v>
      </c>
      <c r="K45" s="986"/>
      <c r="L45" s="962"/>
      <c r="M45" s="962"/>
      <c r="N45" s="962"/>
      <c r="O45" s="962"/>
      <c r="P45" s="962"/>
      <c r="Q45" s="962"/>
      <c r="R45" s="962"/>
      <c r="S45" s="962"/>
      <c r="T45" s="962"/>
      <c r="U45" s="962"/>
      <c r="V45" s="962"/>
      <c r="W45" s="962"/>
      <c r="X45" s="962"/>
      <c r="Y45" s="962"/>
      <c r="Z45" s="962"/>
      <c r="AA45" s="987"/>
      <c r="AB45" s="35"/>
    </row>
    <row r="46" spans="2:28" s="41" customFormat="1">
      <c r="B46" s="40"/>
      <c r="C46" s="801" t="s">
        <v>526</v>
      </c>
      <c r="D46" s="2270"/>
      <c r="E46" s="2270"/>
      <c r="F46" s="2270"/>
      <c r="G46" s="2271"/>
      <c r="H46" s="10"/>
      <c r="I46" s="376"/>
      <c r="J46" s="176" t="e">
        <f>+H46/I46</f>
        <v>#DIV/0!</v>
      </c>
      <c r="K46" s="986"/>
      <c r="L46" s="962"/>
      <c r="M46" s="962"/>
      <c r="N46" s="962"/>
      <c r="O46" s="962"/>
      <c r="P46" s="962"/>
      <c r="Q46" s="962"/>
      <c r="R46" s="962"/>
      <c r="S46" s="962"/>
      <c r="T46" s="962"/>
      <c r="U46" s="962"/>
      <c r="V46" s="962"/>
      <c r="W46" s="962"/>
      <c r="X46" s="962"/>
      <c r="Y46" s="962"/>
      <c r="Z46" s="962"/>
      <c r="AA46" s="987"/>
      <c r="AB46" s="35"/>
    </row>
    <row r="47" spans="2:28" s="41" customFormat="1" ht="15" thickBot="1">
      <c r="B47" s="40"/>
      <c r="C47" s="801" t="s">
        <v>527</v>
      </c>
      <c r="D47" s="2270"/>
      <c r="E47" s="2270"/>
      <c r="F47" s="2270"/>
      <c r="G47" s="2271"/>
      <c r="H47" s="10"/>
      <c r="I47" s="376"/>
      <c r="J47" s="375" t="e">
        <f>+H47/I47</f>
        <v>#DIV/0!</v>
      </c>
      <c r="K47" s="1778"/>
      <c r="L47" s="1779"/>
      <c r="M47" s="1779"/>
      <c r="N47" s="1779"/>
      <c r="O47" s="1779"/>
      <c r="P47" s="1779"/>
      <c r="Q47" s="1779"/>
      <c r="R47" s="1779"/>
      <c r="S47" s="1779"/>
      <c r="T47" s="1779"/>
      <c r="U47" s="1779"/>
      <c r="V47" s="1779"/>
      <c r="W47" s="1779"/>
      <c r="X47" s="1779"/>
      <c r="Y47" s="1779"/>
      <c r="Z47" s="1779"/>
      <c r="AA47" s="1780"/>
      <c r="AB47" s="35"/>
    </row>
    <row r="48" spans="2:28" s="41" customFormat="1" ht="15.75" customHeight="1" thickBot="1">
      <c r="B48" s="40"/>
      <c r="C48" s="843" t="s">
        <v>265</v>
      </c>
      <c r="D48" s="844"/>
      <c r="E48" s="844"/>
      <c r="F48" s="844"/>
      <c r="G48" s="845"/>
      <c r="H48" s="373">
        <f>+SUM(H36:H47)</f>
        <v>96</v>
      </c>
      <c r="I48" s="373">
        <f>+SUM(I36:I47)</f>
        <v>49200</v>
      </c>
      <c r="J48" s="367">
        <f>+H48/I48</f>
        <v>1.9512195121951219E-3</v>
      </c>
      <c r="K48" s="846"/>
      <c r="L48" s="847"/>
      <c r="M48" s="847"/>
      <c r="N48" s="847"/>
      <c r="O48" s="847"/>
      <c r="P48" s="847"/>
      <c r="Q48" s="847"/>
      <c r="R48" s="847"/>
      <c r="S48" s="847"/>
      <c r="T48" s="847"/>
      <c r="U48" s="847"/>
      <c r="V48" s="847"/>
      <c r="W48" s="847"/>
      <c r="X48" s="847"/>
      <c r="Y48" s="847"/>
      <c r="Z48" s="847"/>
      <c r="AA48" s="848"/>
      <c r="AB48" s="35"/>
    </row>
    <row r="49" spans="2:28" s="41" customFormat="1" ht="5.25" customHeight="1">
      <c r="B49" s="40"/>
      <c r="C49" s="34"/>
      <c r="D49" s="34"/>
      <c r="E49" s="34"/>
      <c r="F49" s="34"/>
      <c r="G49" s="34"/>
      <c r="H49" s="154"/>
      <c r="I49" s="154"/>
      <c r="J49" s="155"/>
      <c r="K49" s="34"/>
      <c r="L49" s="34"/>
      <c r="M49" s="34"/>
      <c r="N49" s="34"/>
      <c r="O49" s="34"/>
      <c r="P49" s="34"/>
      <c r="Q49" s="34"/>
      <c r="R49" s="34"/>
      <c r="S49" s="34"/>
      <c r="T49" s="34"/>
      <c r="U49" s="34"/>
      <c r="V49" s="34"/>
      <c r="W49" s="34"/>
      <c r="X49" s="34"/>
      <c r="Y49" s="34"/>
      <c r="Z49" s="34"/>
      <c r="AA49" s="34"/>
      <c r="AB49" s="35"/>
    </row>
    <row r="50" spans="2:28" s="41" customFormat="1" ht="15" thickBot="1">
      <c r="B50" s="40"/>
      <c r="C50" s="34"/>
      <c r="D50" s="34"/>
      <c r="E50" s="34"/>
      <c r="F50" s="34"/>
      <c r="G50" s="34"/>
      <c r="H50" s="154"/>
      <c r="I50" s="154"/>
      <c r="J50" s="155"/>
      <c r="K50" s="34"/>
      <c r="L50" s="34"/>
      <c r="M50" s="34"/>
      <c r="N50" s="34"/>
      <c r="O50" s="34"/>
      <c r="P50" s="34"/>
      <c r="Q50" s="34"/>
      <c r="R50" s="34"/>
      <c r="S50" s="34"/>
      <c r="T50" s="34"/>
      <c r="U50" s="34"/>
      <c r="V50" s="34"/>
      <c r="W50" s="34"/>
      <c r="X50" s="34"/>
      <c r="Y50" s="34"/>
      <c r="Z50" s="34"/>
      <c r="AA50" s="34"/>
      <c r="AB50" s="35"/>
    </row>
    <row r="51" spans="2:28" s="41" customFormat="1">
      <c r="B51" s="40"/>
      <c r="C51" s="697" t="s">
        <v>266</v>
      </c>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9"/>
      <c r="AB51" s="35"/>
    </row>
    <row r="52" spans="2:28" ht="15" thickBot="1">
      <c r="B52" s="33"/>
      <c r="C52" s="967"/>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9"/>
      <c r="AB52" s="35"/>
    </row>
    <row r="53" spans="2:28" ht="21.75" customHeight="1">
      <c r="B53" s="33"/>
      <c r="C53" s="768"/>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7"/>
      <c r="AB53" s="35"/>
    </row>
    <row r="54" spans="2:28" ht="21.75" customHeight="1">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21.75" customHeight="1">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ht="21.75" customHeight="1">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21.75" customHeight="1">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ht="21.75" customHeight="1">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ht="21.75" customHeight="1">
      <c r="B59" s="33"/>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35"/>
    </row>
    <row r="60" spans="2:28" ht="21.75" customHeight="1">
      <c r="B60" s="33"/>
      <c r="C60" s="818"/>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20"/>
      <c r="AB60" s="35"/>
    </row>
    <row r="61" spans="2:28" ht="21.75" customHeight="1">
      <c r="B61" s="33"/>
      <c r="C61" s="818"/>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20"/>
      <c r="AB61" s="35"/>
    </row>
    <row r="62" spans="2:28" ht="21.75" customHeight="1">
      <c r="B62" s="33"/>
      <c r="C62" s="818"/>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20"/>
      <c r="AB62" s="35"/>
    </row>
    <row r="63" spans="2:28" ht="21.75" customHeight="1">
      <c r="B63" s="33"/>
      <c r="C63" s="818"/>
      <c r="D63" s="819"/>
      <c r="E63" s="819"/>
      <c r="F63" s="819"/>
      <c r="G63" s="819"/>
      <c r="H63" s="819"/>
      <c r="I63" s="819"/>
      <c r="J63" s="819"/>
      <c r="K63" s="819"/>
      <c r="L63" s="819"/>
      <c r="M63" s="819"/>
      <c r="N63" s="819"/>
      <c r="O63" s="819"/>
      <c r="P63" s="819"/>
      <c r="Q63" s="819"/>
      <c r="R63" s="819"/>
      <c r="S63" s="819"/>
      <c r="T63" s="819"/>
      <c r="U63" s="819"/>
      <c r="V63" s="819"/>
      <c r="W63" s="819"/>
      <c r="X63" s="819"/>
      <c r="Y63" s="819"/>
      <c r="Z63" s="819"/>
      <c r="AA63" s="820"/>
      <c r="AB63" s="35"/>
    </row>
    <row r="64" spans="2:28" ht="21.75" customHeight="1">
      <c r="B64" s="33"/>
      <c r="C64" s="818"/>
      <c r="D64" s="819"/>
      <c r="E64" s="819"/>
      <c r="F64" s="819"/>
      <c r="G64" s="819"/>
      <c r="H64" s="819"/>
      <c r="I64" s="819"/>
      <c r="J64" s="819"/>
      <c r="K64" s="819"/>
      <c r="L64" s="819"/>
      <c r="M64" s="819"/>
      <c r="N64" s="819"/>
      <c r="O64" s="819"/>
      <c r="P64" s="819"/>
      <c r="Q64" s="819"/>
      <c r="R64" s="819"/>
      <c r="S64" s="819"/>
      <c r="T64" s="819"/>
      <c r="U64" s="819"/>
      <c r="V64" s="819"/>
      <c r="W64" s="819"/>
      <c r="X64" s="819"/>
      <c r="Y64" s="819"/>
      <c r="Z64" s="819"/>
      <c r="AA64" s="820"/>
      <c r="AB64" s="35"/>
    </row>
    <row r="65" spans="2:28" ht="21.75" customHeight="1" thickBot="1">
      <c r="B65" s="33"/>
      <c r="C65" s="821"/>
      <c r="D65" s="822"/>
      <c r="E65" s="822"/>
      <c r="F65" s="822"/>
      <c r="G65" s="822"/>
      <c r="H65" s="822"/>
      <c r="I65" s="822"/>
      <c r="J65" s="822"/>
      <c r="K65" s="822"/>
      <c r="L65" s="822"/>
      <c r="M65" s="822"/>
      <c r="N65" s="822"/>
      <c r="O65" s="822"/>
      <c r="P65" s="822"/>
      <c r="Q65" s="822"/>
      <c r="R65" s="822"/>
      <c r="S65" s="822"/>
      <c r="T65" s="822"/>
      <c r="U65" s="822"/>
      <c r="V65" s="822"/>
      <c r="W65" s="822"/>
      <c r="X65" s="822"/>
      <c r="Y65" s="822"/>
      <c r="Z65" s="822"/>
      <c r="AA65" s="823"/>
      <c r="AB65" s="35"/>
    </row>
    <row r="66" spans="2:28">
      <c r="B66" s="50"/>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52"/>
    </row>
    <row r="67" spans="2:28" ht="15" thickBot="1">
      <c r="B67" s="53"/>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55"/>
    </row>
    <row r="68" spans="2:28" ht="15.75">
      <c r="B68" s="56"/>
      <c r="C68" s="824" t="s">
        <v>258</v>
      </c>
      <c r="D68" s="825"/>
      <c r="E68" s="825"/>
      <c r="F68" s="825"/>
      <c r="G68" s="826"/>
      <c r="H68" s="824" t="s">
        <v>288</v>
      </c>
      <c r="I68" s="826"/>
      <c r="J68" s="824" t="s">
        <v>268</v>
      </c>
      <c r="K68" s="825"/>
      <c r="L68" s="825"/>
      <c r="M68" s="826"/>
      <c r="N68" s="824" t="s">
        <v>269</v>
      </c>
      <c r="O68" s="825"/>
      <c r="P68" s="825"/>
      <c r="Q68" s="825"/>
      <c r="R68" s="825"/>
      <c r="S68" s="825"/>
      <c r="T68" s="825"/>
      <c r="U68" s="826"/>
      <c r="V68" s="976" t="s">
        <v>270</v>
      </c>
      <c r="W68" s="976"/>
      <c r="X68" s="976"/>
      <c r="Y68" s="976"/>
      <c r="Z68" s="976"/>
      <c r="AA68" s="977"/>
      <c r="AB68" s="57"/>
    </row>
    <row r="69" spans="2:28" ht="15.75">
      <c r="B69" s="58"/>
      <c r="C69" s="827"/>
      <c r="D69" s="828"/>
      <c r="E69" s="828"/>
      <c r="F69" s="828"/>
      <c r="G69" s="829"/>
      <c r="H69" s="827"/>
      <c r="I69" s="829"/>
      <c r="J69" s="827"/>
      <c r="K69" s="828"/>
      <c r="L69" s="828"/>
      <c r="M69" s="829"/>
      <c r="N69" s="827"/>
      <c r="O69" s="828"/>
      <c r="P69" s="828"/>
      <c r="Q69" s="828"/>
      <c r="R69" s="828"/>
      <c r="S69" s="828"/>
      <c r="T69" s="828"/>
      <c r="U69" s="829"/>
      <c r="V69" s="978"/>
      <c r="W69" s="978"/>
      <c r="X69" s="978"/>
      <c r="Y69" s="978"/>
      <c r="Z69" s="978"/>
      <c r="AA69" s="979"/>
      <c r="AB69" s="57"/>
    </row>
    <row r="70" spans="2:28" ht="16.5" thickBot="1">
      <c r="B70" s="58"/>
      <c r="C70" s="827"/>
      <c r="D70" s="828"/>
      <c r="E70" s="828"/>
      <c r="F70" s="828"/>
      <c r="G70" s="829"/>
      <c r="H70" s="827"/>
      <c r="I70" s="829"/>
      <c r="J70" s="827"/>
      <c r="K70" s="828"/>
      <c r="L70" s="828"/>
      <c r="M70" s="829"/>
      <c r="N70" s="830"/>
      <c r="O70" s="831"/>
      <c r="P70" s="831"/>
      <c r="Q70" s="831"/>
      <c r="R70" s="831"/>
      <c r="S70" s="831"/>
      <c r="T70" s="831"/>
      <c r="U70" s="832"/>
      <c r="V70" s="1085"/>
      <c r="W70" s="1085"/>
      <c r="X70" s="1085"/>
      <c r="Y70" s="1085"/>
      <c r="Z70" s="1085"/>
      <c r="AA70" s="1086"/>
      <c r="AB70" s="57"/>
    </row>
    <row r="71" spans="2:28" ht="115.5" customHeight="1" thickBot="1">
      <c r="B71" s="56"/>
      <c r="C71" s="801" t="s">
        <v>515</v>
      </c>
      <c r="D71" s="2270"/>
      <c r="E71" s="2270"/>
      <c r="F71" s="2270"/>
      <c r="G71" s="2418"/>
      <c r="H71" s="2031">
        <v>2.2000000000000001E-3</v>
      </c>
      <c r="I71" s="2031"/>
      <c r="J71" s="2032">
        <v>1.6000000000000001E-3</v>
      </c>
      <c r="K71" s="2010"/>
      <c r="L71" s="2010"/>
      <c r="M71" s="2010"/>
      <c r="N71" s="2038" t="s">
        <v>832</v>
      </c>
      <c r="O71" s="2039"/>
      <c r="P71" s="2039"/>
      <c r="Q71" s="2039"/>
      <c r="R71" s="2039"/>
      <c r="S71" s="2039"/>
      <c r="T71" s="2039"/>
      <c r="U71" s="2040"/>
      <c r="V71" s="2033" t="s">
        <v>833</v>
      </c>
      <c r="W71" s="2034"/>
      <c r="X71" s="2034"/>
      <c r="Y71" s="2034"/>
      <c r="Z71" s="2034"/>
      <c r="AA71" s="2035"/>
      <c r="AB71" s="59"/>
    </row>
    <row r="72" spans="2:28" ht="138.75" customHeight="1">
      <c r="B72" s="56"/>
      <c r="C72" s="801" t="s">
        <v>517</v>
      </c>
      <c r="D72" s="2270"/>
      <c r="E72" s="2270"/>
      <c r="F72" s="2270"/>
      <c r="G72" s="2418"/>
      <c r="H72" s="2031">
        <v>2.5000000000000001E-3</v>
      </c>
      <c r="I72" s="2031"/>
      <c r="J72" s="2032">
        <v>1.6000000000000001E-3</v>
      </c>
      <c r="K72" s="2010"/>
      <c r="L72" s="2010"/>
      <c r="M72" s="2010"/>
      <c r="N72" s="2033" t="s">
        <v>834</v>
      </c>
      <c r="O72" s="2034"/>
      <c r="P72" s="2034"/>
      <c r="Q72" s="2034"/>
      <c r="R72" s="2034"/>
      <c r="S72" s="2034"/>
      <c r="T72" s="2034"/>
      <c r="U72" s="2041"/>
      <c r="V72" s="2033" t="s">
        <v>833</v>
      </c>
      <c r="W72" s="2034"/>
      <c r="X72" s="2034"/>
      <c r="Y72" s="2034"/>
      <c r="Z72" s="2034"/>
      <c r="AA72" s="2035"/>
      <c r="AB72" s="59"/>
    </row>
    <row r="73" spans="2:28" ht="122.25" customHeight="1">
      <c r="B73" s="56"/>
      <c r="C73" s="801" t="s">
        <v>518</v>
      </c>
      <c r="D73" s="2270"/>
      <c r="E73" s="2270"/>
      <c r="F73" s="2270"/>
      <c r="G73" s="2418"/>
      <c r="H73" s="2031">
        <v>1.6999999999999999E-3</v>
      </c>
      <c r="I73" s="2031"/>
      <c r="J73" s="1949">
        <v>2.5999999999999999E-3</v>
      </c>
      <c r="K73" s="1945"/>
      <c r="L73" s="1945"/>
      <c r="M73" s="1945"/>
      <c r="N73" s="2012" t="s">
        <v>835</v>
      </c>
      <c r="O73" s="2036"/>
      <c r="P73" s="2036"/>
      <c r="Q73" s="2036"/>
      <c r="R73" s="2036"/>
      <c r="S73" s="2036"/>
      <c r="T73" s="2036"/>
      <c r="U73" s="2042"/>
      <c r="V73" s="2012" t="s">
        <v>833</v>
      </c>
      <c r="W73" s="2036"/>
      <c r="X73" s="2036"/>
      <c r="Y73" s="2036"/>
      <c r="Z73" s="2036"/>
      <c r="AA73" s="2037"/>
      <c r="AB73" s="59"/>
    </row>
    <row r="74" spans="2:28">
      <c r="B74" s="56"/>
      <c r="C74" s="801" t="s">
        <v>519</v>
      </c>
      <c r="D74" s="2270"/>
      <c r="E74" s="2270"/>
      <c r="F74" s="2270"/>
      <c r="G74" s="2418"/>
      <c r="H74" s="2031">
        <v>3.0000000000000001E-3</v>
      </c>
      <c r="I74" s="2031"/>
      <c r="J74" s="646"/>
      <c r="K74" s="646"/>
      <c r="L74" s="646"/>
      <c r="M74" s="646"/>
      <c r="N74" s="998"/>
      <c r="O74" s="999"/>
      <c r="P74" s="999"/>
      <c r="Q74" s="999"/>
      <c r="R74" s="999"/>
      <c r="S74" s="999"/>
      <c r="T74" s="999"/>
      <c r="U74" s="1000"/>
      <c r="V74" s="998"/>
      <c r="W74" s="999"/>
      <c r="X74" s="999"/>
      <c r="Y74" s="999"/>
      <c r="Z74" s="999"/>
      <c r="AA74" s="1004"/>
      <c r="AB74" s="59"/>
    </row>
    <row r="75" spans="2:28">
      <c r="B75" s="56"/>
      <c r="C75" s="801" t="s">
        <v>520</v>
      </c>
      <c r="D75" s="2270"/>
      <c r="E75" s="2270"/>
      <c r="F75" s="2270"/>
      <c r="G75" s="2418"/>
      <c r="H75" s="2031">
        <v>4.0000000000000002E-4</v>
      </c>
      <c r="I75" s="2031"/>
      <c r="J75" s="646"/>
      <c r="K75" s="646"/>
      <c r="L75" s="646"/>
      <c r="M75" s="646"/>
      <c r="N75" s="998"/>
      <c r="O75" s="999"/>
      <c r="P75" s="999"/>
      <c r="Q75" s="999"/>
      <c r="R75" s="999"/>
      <c r="S75" s="999"/>
      <c r="T75" s="999"/>
      <c r="U75" s="1000"/>
      <c r="V75" s="998"/>
      <c r="W75" s="999"/>
      <c r="X75" s="999"/>
      <c r="Y75" s="999"/>
      <c r="Z75" s="999"/>
      <c r="AA75" s="1004"/>
      <c r="AB75" s="59"/>
    </row>
    <row r="76" spans="2:28">
      <c r="B76" s="56"/>
      <c r="C76" s="801" t="s">
        <v>521</v>
      </c>
      <c r="D76" s="2270"/>
      <c r="E76" s="2270"/>
      <c r="F76" s="2270"/>
      <c r="G76" s="2418"/>
      <c r="H76" s="2031">
        <v>6.9999999999999999E-4</v>
      </c>
      <c r="I76" s="2031"/>
      <c r="J76" s="646"/>
      <c r="K76" s="646"/>
      <c r="L76" s="646"/>
      <c r="M76" s="646"/>
      <c r="N76" s="998"/>
      <c r="O76" s="999"/>
      <c r="P76" s="999"/>
      <c r="Q76" s="999"/>
      <c r="R76" s="999"/>
      <c r="S76" s="999"/>
      <c r="T76" s="999"/>
      <c r="U76" s="1000"/>
      <c r="V76" s="998"/>
      <c r="W76" s="999"/>
      <c r="X76" s="999"/>
      <c r="Y76" s="999"/>
      <c r="Z76" s="999"/>
      <c r="AA76" s="1004"/>
      <c r="AB76" s="59"/>
    </row>
    <row r="77" spans="2:28">
      <c r="B77" s="56"/>
      <c r="C77" s="801" t="s">
        <v>522</v>
      </c>
      <c r="D77" s="2270"/>
      <c r="E77" s="2270"/>
      <c r="F77" s="2270"/>
      <c r="G77" s="2418"/>
      <c r="H77" s="2031">
        <v>4.7000000000000002E-3</v>
      </c>
      <c r="I77" s="2031"/>
      <c r="J77" s="646"/>
      <c r="K77" s="646"/>
      <c r="L77" s="646"/>
      <c r="M77" s="646"/>
      <c r="N77" s="998"/>
      <c r="O77" s="999"/>
      <c r="P77" s="999"/>
      <c r="Q77" s="999"/>
      <c r="R77" s="999"/>
      <c r="S77" s="999"/>
      <c r="T77" s="999"/>
      <c r="U77" s="1000"/>
      <c r="V77" s="998"/>
      <c r="W77" s="999"/>
      <c r="X77" s="999"/>
      <c r="Y77" s="999"/>
      <c r="Z77" s="999"/>
      <c r="AA77" s="1004"/>
      <c r="AB77" s="59"/>
    </row>
    <row r="78" spans="2:28">
      <c r="B78" s="56"/>
      <c r="C78" s="801" t="s">
        <v>523</v>
      </c>
      <c r="D78" s="2270"/>
      <c r="E78" s="2270"/>
      <c r="F78" s="2270"/>
      <c r="G78" s="2418"/>
      <c r="H78" s="2031">
        <v>1.04E-2</v>
      </c>
      <c r="I78" s="2031"/>
      <c r="J78" s="646"/>
      <c r="K78" s="646"/>
      <c r="L78" s="646"/>
      <c r="M78" s="646"/>
      <c r="N78" s="998"/>
      <c r="O78" s="999"/>
      <c r="P78" s="999"/>
      <c r="Q78" s="999"/>
      <c r="R78" s="999"/>
      <c r="S78" s="999"/>
      <c r="T78" s="999"/>
      <c r="U78" s="1000"/>
      <c r="V78" s="998"/>
      <c r="W78" s="999"/>
      <c r="X78" s="999"/>
      <c r="Y78" s="999"/>
      <c r="Z78" s="999"/>
      <c r="AA78" s="1004"/>
      <c r="AB78" s="59"/>
    </row>
    <row r="79" spans="2:28">
      <c r="B79" s="56"/>
      <c r="C79" s="801" t="s">
        <v>524</v>
      </c>
      <c r="D79" s="2270"/>
      <c r="E79" s="2270"/>
      <c r="F79" s="2270"/>
      <c r="G79" s="2418"/>
      <c r="H79" s="2031">
        <v>1.01E-2</v>
      </c>
      <c r="I79" s="2031"/>
      <c r="J79" s="646"/>
      <c r="K79" s="646"/>
      <c r="L79" s="646"/>
      <c r="M79" s="646"/>
      <c r="N79" s="998"/>
      <c r="O79" s="999"/>
      <c r="P79" s="999"/>
      <c r="Q79" s="999"/>
      <c r="R79" s="999"/>
      <c r="S79" s="999"/>
      <c r="T79" s="999"/>
      <c r="U79" s="1000"/>
      <c r="V79" s="998"/>
      <c r="W79" s="999"/>
      <c r="X79" s="999"/>
      <c r="Y79" s="999"/>
      <c r="Z79" s="999"/>
      <c r="AA79" s="1004"/>
      <c r="AB79" s="59"/>
    </row>
    <row r="80" spans="2:28">
      <c r="B80" s="56"/>
      <c r="C80" s="801" t="s">
        <v>525</v>
      </c>
      <c r="D80" s="2270"/>
      <c r="E80" s="2270"/>
      <c r="F80" s="2270"/>
      <c r="G80" s="2418"/>
      <c r="H80" s="2031">
        <v>4.5999999999999999E-3</v>
      </c>
      <c r="I80" s="2031"/>
      <c r="J80" s="646"/>
      <c r="K80" s="646"/>
      <c r="L80" s="646"/>
      <c r="M80" s="646"/>
      <c r="N80" s="998"/>
      <c r="O80" s="999"/>
      <c r="P80" s="999"/>
      <c r="Q80" s="999"/>
      <c r="R80" s="999"/>
      <c r="S80" s="999"/>
      <c r="T80" s="999"/>
      <c r="U80" s="1000"/>
      <c r="V80" s="998"/>
      <c r="W80" s="999"/>
      <c r="X80" s="999"/>
      <c r="Y80" s="999"/>
      <c r="Z80" s="999"/>
      <c r="AA80" s="1004"/>
      <c r="AB80" s="59"/>
    </row>
    <row r="81" spans="2:28">
      <c r="B81" s="56"/>
      <c r="C81" s="801" t="s">
        <v>526</v>
      </c>
      <c r="D81" s="2270"/>
      <c r="E81" s="2270"/>
      <c r="F81" s="2270"/>
      <c r="G81" s="2418"/>
      <c r="H81" s="2031">
        <v>1.6999999999999999E-3</v>
      </c>
      <c r="I81" s="2031"/>
      <c r="J81" s="646"/>
      <c r="K81" s="646"/>
      <c r="L81" s="646"/>
      <c r="M81" s="646"/>
      <c r="N81" s="998"/>
      <c r="O81" s="999"/>
      <c r="P81" s="999"/>
      <c r="Q81" s="999"/>
      <c r="R81" s="999"/>
      <c r="S81" s="999"/>
      <c r="T81" s="999"/>
      <c r="U81" s="1000"/>
      <c r="V81" s="998"/>
      <c r="W81" s="999"/>
      <c r="X81" s="999"/>
      <c r="Y81" s="999"/>
      <c r="Z81" s="999"/>
      <c r="AA81" s="1004"/>
      <c r="AB81" s="59"/>
    </row>
    <row r="82" spans="2:28" ht="15.75" customHeight="1" thickBot="1">
      <c r="B82" s="56"/>
      <c r="C82" s="801" t="s">
        <v>527</v>
      </c>
      <c r="D82" s="2270"/>
      <c r="E82" s="2270"/>
      <c r="F82" s="2270"/>
      <c r="G82" s="2418"/>
      <c r="H82" s="2031">
        <v>2.3999999999999998E-3</v>
      </c>
      <c r="I82" s="2031"/>
      <c r="J82" s="648"/>
      <c r="K82" s="648"/>
      <c r="L82" s="648"/>
      <c r="M82" s="648"/>
      <c r="N82" s="1001"/>
      <c r="O82" s="1002"/>
      <c r="P82" s="1002"/>
      <c r="Q82" s="1002"/>
      <c r="R82" s="1002"/>
      <c r="S82" s="1002"/>
      <c r="T82" s="1002"/>
      <c r="U82" s="1003"/>
      <c r="V82" s="1001"/>
      <c r="W82" s="1002"/>
      <c r="X82" s="1002"/>
      <c r="Y82" s="1002"/>
      <c r="Z82" s="1002"/>
      <c r="AA82" s="1005"/>
      <c r="AB82" s="59"/>
    </row>
    <row r="83" spans="2:28">
      <c r="B83" s="60"/>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62"/>
    </row>
    <row r="122" ht="6" customHeight="1"/>
  </sheetData>
  <mergeCells count="153">
    <mergeCell ref="N79:U79"/>
    <mergeCell ref="N80:U80"/>
    <mergeCell ref="N81:U81"/>
    <mergeCell ref="N82:U82"/>
    <mergeCell ref="V79:AA79"/>
    <mergeCell ref="V80:AA80"/>
    <mergeCell ref="V81:AA81"/>
    <mergeCell ref="V82:AA82"/>
    <mergeCell ref="C79:G79"/>
    <mergeCell ref="H79:I79"/>
    <mergeCell ref="J79:M79"/>
    <mergeCell ref="C80:G80"/>
    <mergeCell ref="H80:I80"/>
    <mergeCell ref="J80:M80"/>
    <mergeCell ref="C81:G81"/>
    <mergeCell ref="H81:I81"/>
    <mergeCell ref="J81:M81"/>
    <mergeCell ref="C82:G82"/>
    <mergeCell ref="H82:I82"/>
    <mergeCell ref="J82:M82"/>
    <mergeCell ref="N78:U78"/>
    <mergeCell ref="V75:AA75"/>
    <mergeCell ref="V76:AA76"/>
    <mergeCell ref="V77:AA77"/>
    <mergeCell ref="V78:AA78"/>
    <mergeCell ref="H78:I78"/>
    <mergeCell ref="J78:M78"/>
    <mergeCell ref="C72:G72"/>
    <mergeCell ref="H72:I72"/>
    <mergeCell ref="J72:M72"/>
    <mergeCell ref="C78:G78"/>
    <mergeCell ref="C75:G75"/>
    <mergeCell ref="H75:I75"/>
    <mergeCell ref="J75:M75"/>
    <mergeCell ref="C76:G76"/>
    <mergeCell ref="H76:I76"/>
    <mergeCell ref="J76:M76"/>
    <mergeCell ref="C77:G77"/>
    <mergeCell ref="H77:I77"/>
    <mergeCell ref="J77:M77"/>
    <mergeCell ref="N71:U71"/>
    <mergeCell ref="N72:U72"/>
    <mergeCell ref="N73:U73"/>
    <mergeCell ref="N74:U74"/>
    <mergeCell ref="N75:U75"/>
    <mergeCell ref="N76:U76"/>
    <mergeCell ref="N77:U77"/>
    <mergeCell ref="V71:AA71"/>
    <mergeCell ref="V72:AA72"/>
    <mergeCell ref="V73:AA73"/>
    <mergeCell ref="V74:AA74"/>
    <mergeCell ref="C48:G48"/>
    <mergeCell ref="K48:AA48"/>
    <mergeCell ref="C51:AA52"/>
    <mergeCell ref="C53:AA65"/>
    <mergeCell ref="C68:G70"/>
    <mergeCell ref="H68:I70"/>
    <mergeCell ref="C73:G73"/>
    <mergeCell ref="H73:I73"/>
    <mergeCell ref="J73:M73"/>
    <mergeCell ref="C74:G74"/>
    <mergeCell ref="H74:I74"/>
    <mergeCell ref="J74:M74"/>
    <mergeCell ref="C71:G71"/>
    <mergeCell ref="H71:I71"/>
    <mergeCell ref="J71:M71"/>
    <mergeCell ref="C41:G41"/>
    <mergeCell ref="K41:AA41"/>
    <mergeCell ref="V68:AA70"/>
    <mergeCell ref="N68:U70"/>
    <mergeCell ref="C42:G42"/>
    <mergeCell ref="K42:AA42"/>
    <mergeCell ref="C43:G43"/>
    <mergeCell ref="K43:AA43"/>
    <mergeCell ref="C44:G44"/>
    <mergeCell ref="K44:AA44"/>
    <mergeCell ref="C45:G45"/>
    <mergeCell ref="K45:AA45"/>
    <mergeCell ref="C46:G46"/>
    <mergeCell ref="K46:AA46"/>
    <mergeCell ref="C47:G47"/>
    <mergeCell ref="K47:AA47"/>
    <mergeCell ref="J68:M70"/>
    <mergeCell ref="C36:G36"/>
    <mergeCell ref="K36:AA36"/>
    <mergeCell ref="C37:G37"/>
    <mergeCell ref="K37:AA37"/>
    <mergeCell ref="C38:G38"/>
    <mergeCell ref="K38:AA38"/>
    <mergeCell ref="C39:G39"/>
    <mergeCell ref="K39:AA39"/>
    <mergeCell ref="C40:G40"/>
    <mergeCell ref="K40:AA40"/>
    <mergeCell ref="C34:AA34"/>
    <mergeCell ref="C35:G35"/>
    <mergeCell ref="K35:AA35"/>
    <mergeCell ref="C26:H26"/>
    <mergeCell ref="I26:AA26"/>
    <mergeCell ref="C28:H28"/>
    <mergeCell ref="I28:J28"/>
    <mergeCell ref="K32:N32"/>
    <mergeCell ref="O32:R32"/>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B2:G4"/>
    <mergeCell ref="H2:AB2"/>
    <mergeCell ref="H3:O3"/>
    <mergeCell ref="P3:AB3"/>
    <mergeCell ref="H4:AB4"/>
    <mergeCell ref="C16:H16"/>
    <mergeCell ref="I16:AA16"/>
    <mergeCell ref="C18:H18"/>
    <mergeCell ref="I18:AA18"/>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0:H21"/>
    <mergeCell ref="I20:L21"/>
    <mergeCell ref="M20:S20"/>
    <mergeCell ref="T20:AA20"/>
    <mergeCell ref="M21:S2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AE105"/>
  <sheetViews>
    <sheetView view="pageBreakPreview" topLeftCell="A19" zoomScaleNormal="100" zoomScaleSheetLayoutView="100" zoomScalePageLayoutView="70" workbookViewId="0">
      <selection activeCell="J35" sqref="J35"/>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8.5703125" style="20" customWidth="1"/>
    <col min="9" max="9" width="14.5703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169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836</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170</v>
      </c>
      <c r="S11" s="687"/>
      <c r="T11" s="687"/>
      <c r="U11" s="688"/>
      <c r="V11" s="608">
        <v>1</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2052" t="s">
        <v>837</v>
      </c>
      <c r="J13" s="2053"/>
      <c r="K13" s="2053"/>
      <c r="L13" s="2053"/>
      <c r="M13" s="2053"/>
      <c r="N13" s="2053"/>
      <c r="O13" s="2053"/>
      <c r="P13" s="2053"/>
      <c r="Q13" s="2053"/>
      <c r="R13" s="2053"/>
      <c r="S13" s="2054"/>
      <c r="T13" s="655" t="s">
        <v>231</v>
      </c>
      <c r="U13" s="656"/>
      <c r="V13" s="656"/>
      <c r="W13" s="656"/>
      <c r="X13" s="656"/>
      <c r="Y13" s="656"/>
      <c r="Z13" s="656"/>
      <c r="AA13" s="657"/>
      <c r="AB13" s="35"/>
    </row>
    <row r="14" spans="2:28" ht="52.5" customHeight="1" thickBot="1">
      <c r="B14" s="33"/>
      <c r="C14" s="658"/>
      <c r="D14" s="659"/>
      <c r="E14" s="659"/>
      <c r="F14" s="659"/>
      <c r="G14" s="659"/>
      <c r="H14" s="660"/>
      <c r="I14" s="1748"/>
      <c r="J14" s="1749"/>
      <c r="K14" s="1749"/>
      <c r="L14" s="1749"/>
      <c r="M14" s="1749"/>
      <c r="N14" s="1749"/>
      <c r="O14" s="1749"/>
      <c r="P14" s="1749"/>
      <c r="Q14" s="1749"/>
      <c r="R14" s="1749"/>
      <c r="S14" s="1750"/>
      <c r="T14" s="667" t="s">
        <v>440</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5" customHeight="1" thickBot="1">
      <c r="B16" s="33"/>
      <c r="C16" s="621" t="s">
        <v>233</v>
      </c>
      <c r="D16" s="622"/>
      <c r="E16" s="622"/>
      <c r="F16" s="622"/>
      <c r="G16" s="622"/>
      <c r="H16" s="623"/>
      <c r="I16" s="624" t="s">
        <v>838</v>
      </c>
      <c r="J16" s="625"/>
      <c r="K16" s="625"/>
      <c r="L16" s="625"/>
      <c r="M16" s="625"/>
      <c r="N16" s="625"/>
      <c r="O16" s="625"/>
      <c r="P16" s="625"/>
      <c r="Q16" s="625"/>
      <c r="R16" s="625"/>
      <c r="S16" s="625"/>
      <c r="T16" s="625"/>
      <c r="U16" s="625"/>
      <c r="V16" s="625"/>
      <c r="W16" s="625"/>
      <c r="X16" s="625"/>
      <c r="Y16" s="625"/>
      <c r="Z16" s="625"/>
      <c r="AA16" s="626"/>
      <c r="AB16" s="35"/>
    </row>
    <row r="17" spans="2:31"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1" ht="71.25" customHeight="1" thickBot="1">
      <c r="B18" s="33"/>
      <c r="C18" s="621" t="s">
        <v>276</v>
      </c>
      <c r="D18" s="622"/>
      <c r="E18" s="622"/>
      <c r="F18" s="622"/>
      <c r="G18" s="622"/>
      <c r="H18" s="623"/>
      <c r="I18" s="624" t="s">
        <v>839</v>
      </c>
      <c r="J18" s="625"/>
      <c r="K18" s="625"/>
      <c r="L18" s="625"/>
      <c r="M18" s="625"/>
      <c r="N18" s="625"/>
      <c r="O18" s="625"/>
      <c r="P18" s="625"/>
      <c r="Q18" s="625"/>
      <c r="R18" s="625"/>
      <c r="S18" s="625"/>
      <c r="T18" s="625"/>
      <c r="U18" s="625"/>
      <c r="V18" s="625"/>
      <c r="W18" s="625"/>
      <c r="X18" s="625"/>
      <c r="Y18" s="625"/>
      <c r="Z18" s="625"/>
      <c r="AA18" s="626"/>
      <c r="AB18" s="35"/>
    </row>
    <row r="19" spans="2:31"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1" ht="22.5" customHeight="1">
      <c r="B20" s="33"/>
      <c r="C20" s="631" t="s">
        <v>237</v>
      </c>
      <c r="D20" s="632"/>
      <c r="E20" s="632"/>
      <c r="F20" s="632"/>
      <c r="G20" s="632"/>
      <c r="H20" s="633"/>
      <c r="I20" s="2043" t="s">
        <v>840</v>
      </c>
      <c r="J20" s="2044"/>
      <c r="K20" s="2044"/>
      <c r="L20" s="2045"/>
      <c r="M20" s="592" t="s">
        <v>239</v>
      </c>
      <c r="N20" s="593"/>
      <c r="O20" s="593"/>
      <c r="P20" s="593"/>
      <c r="Q20" s="593"/>
      <c r="R20" s="593"/>
      <c r="S20" s="594"/>
      <c r="T20" s="592" t="s">
        <v>240</v>
      </c>
      <c r="U20" s="593"/>
      <c r="V20" s="593"/>
      <c r="W20" s="593"/>
      <c r="X20" s="593"/>
      <c r="Y20" s="593"/>
      <c r="Z20" s="593"/>
      <c r="AA20" s="594"/>
      <c r="AB20" s="35"/>
    </row>
    <row r="21" spans="2:31" ht="30.75" customHeight="1" thickBot="1">
      <c r="B21" s="33"/>
      <c r="C21" s="634"/>
      <c r="D21" s="635"/>
      <c r="E21" s="635"/>
      <c r="F21" s="635"/>
      <c r="G21" s="635"/>
      <c r="H21" s="636"/>
      <c r="I21" s="2046"/>
      <c r="J21" s="2047"/>
      <c r="K21" s="2047"/>
      <c r="L21" s="2048"/>
      <c r="M21" s="2049" t="s">
        <v>635</v>
      </c>
      <c r="N21" s="2050"/>
      <c r="O21" s="2050"/>
      <c r="P21" s="2050"/>
      <c r="Q21" s="2050"/>
      <c r="R21" s="2050"/>
      <c r="S21" s="2051"/>
      <c r="T21" s="1970" t="s">
        <v>841</v>
      </c>
      <c r="U21" s="1971"/>
      <c r="V21" s="1971"/>
      <c r="W21" s="1971"/>
      <c r="X21" s="1971"/>
      <c r="Y21" s="1971"/>
      <c r="Z21" s="1971"/>
      <c r="AA21" s="1972"/>
      <c r="AB21" s="35"/>
    </row>
    <row r="22" spans="2:31"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1"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31" ht="55.5" customHeight="1" thickBot="1">
      <c r="B24" s="33"/>
      <c r="C24" s="595" t="s">
        <v>842</v>
      </c>
      <c r="D24" s="596"/>
      <c r="E24" s="596"/>
      <c r="F24" s="596"/>
      <c r="G24" s="596"/>
      <c r="H24" s="596"/>
      <c r="I24" s="597"/>
      <c r="J24" s="595" t="s">
        <v>843</v>
      </c>
      <c r="K24" s="596"/>
      <c r="L24" s="596"/>
      <c r="M24" s="596"/>
      <c r="N24" s="596"/>
      <c r="O24" s="596"/>
      <c r="P24" s="597"/>
      <c r="Q24" s="598" t="s">
        <v>844</v>
      </c>
      <c r="R24" s="599"/>
      <c r="S24" s="599"/>
      <c r="T24" s="599"/>
      <c r="U24" s="599"/>
      <c r="V24" s="599"/>
      <c r="W24" s="599"/>
      <c r="X24" s="599"/>
      <c r="Y24" s="599"/>
      <c r="Z24" s="599"/>
      <c r="AA24" s="600"/>
      <c r="AB24" s="35"/>
    </row>
    <row r="25" spans="2:31"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1" ht="123" customHeight="1" thickBot="1">
      <c r="B26" s="33"/>
      <c r="C26" s="621" t="s">
        <v>249</v>
      </c>
      <c r="D26" s="622"/>
      <c r="E26" s="622"/>
      <c r="F26" s="622"/>
      <c r="G26" s="622"/>
      <c r="H26" s="623"/>
      <c r="I26" s="1031" t="s">
        <v>845</v>
      </c>
      <c r="J26" s="1032"/>
      <c r="K26" s="1032"/>
      <c r="L26" s="1032"/>
      <c r="M26" s="1032"/>
      <c r="N26" s="1032"/>
      <c r="O26" s="1032"/>
      <c r="P26" s="1032"/>
      <c r="Q26" s="1032"/>
      <c r="R26" s="1032"/>
      <c r="S26" s="1032"/>
      <c r="T26" s="1032"/>
      <c r="U26" s="1032"/>
      <c r="V26" s="1032"/>
      <c r="W26" s="1032"/>
      <c r="X26" s="1032"/>
      <c r="Y26" s="1032"/>
      <c r="Z26" s="1032"/>
      <c r="AA26" s="1033"/>
      <c r="AB26" s="35"/>
    </row>
    <row r="27" spans="2:31"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c r="AE27" s="20" t="s">
        <v>846</v>
      </c>
    </row>
    <row r="28" spans="2:31" ht="53.25" customHeight="1" thickBot="1">
      <c r="B28" s="33"/>
      <c r="C28" s="621" t="s">
        <v>250</v>
      </c>
      <c r="D28" s="622"/>
      <c r="E28" s="622"/>
      <c r="F28" s="622"/>
      <c r="G28" s="622"/>
      <c r="H28" s="623"/>
      <c r="I28" s="872">
        <v>4</v>
      </c>
      <c r="J28" s="624"/>
      <c r="K28" s="609" t="s">
        <v>251</v>
      </c>
      <c r="L28" s="610"/>
      <c r="M28" s="610"/>
      <c r="N28" s="611"/>
      <c r="O28" s="630" t="s">
        <v>252</v>
      </c>
      <c r="P28" s="628"/>
      <c r="Q28" s="628"/>
      <c r="R28" s="629"/>
      <c r="S28" s="37"/>
      <c r="T28" s="628" t="s">
        <v>253</v>
      </c>
      <c r="U28" s="628"/>
      <c r="V28" s="629"/>
      <c r="W28" s="38" t="s">
        <v>254</v>
      </c>
      <c r="X28" s="589" t="s">
        <v>255</v>
      </c>
      <c r="Y28" s="590"/>
      <c r="Z28" s="591"/>
      <c r="AA28" s="39"/>
      <c r="AB28" s="35"/>
    </row>
    <row r="29" spans="2:31" ht="15" thickBot="1">
      <c r="B29" s="33"/>
      <c r="C29" s="34"/>
      <c r="D29" s="34"/>
      <c r="E29" s="34"/>
      <c r="F29" s="34"/>
      <c r="G29" s="34"/>
      <c r="H29" s="34"/>
      <c r="I29" s="34"/>
      <c r="J29" s="34"/>
      <c r="K29" s="34"/>
      <c r="L29" s="34"/>
      <c r="M29" s="34"/>
      <c r="N29" s="34"/>
      <c r="O29" s="34"/>
      <c r="P29" s="34"/>
      <c r="Q29" s="34"/>
      <c r="R29" s="34"/>
      <c r="S29" s="34"/>
      <c r="T29" s="34"/>
      <c r="U29" s="34"/>
      <c r="V29" s="34"/>
      <c r="W29" s="34" t="s">
        <v>847</v>
      </c>
      <c r="X29" s="34"/>
      <c r="Y29" s="34"/>
      <c r="Z29" s="34"/>
      <c r="AA29" s="34"/>
      <c r="AB29" s="35"/>
    </row>
    <row r="30" spans="2:31"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31"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31" ht="15" customHeight="1" thickBot="1">
      <c r="B32" s="33"/>
      <c r="C32" s="586"/>
      <c r="D32" s="587"/>
      <c r="E32" s="587"/>
      <c r="F32" s="587"/>
      <c r="G32" s="587"/>
      <c r="H32" s="587"/>
      <c r="I32" s="587"/>
      <c r="J32" s="588"/>
      <c r="K32" s="601">
        <v>0</v>
      </c>
      <c r="L32" s="602"/>
      <c r="M32" s="602"/>
      <c r="N32" s="602"/>
      <c r="O32" s="602">
        <v>2.5</v>
      </c>
      <c r="P32" s="602"/>
      <c r="Q32" s="602"/>
      <c r="R32" s="602"/>
      <c r="S32" s="602">
        <v>2.6</v>
      </c>
      <c r="T32" s="602"/>
      <c r="U32" s="602" t="s">
        <v>172</v>
      </c>
      <c r="V32" s="602"/>
      <c r="W32" s="602"/>
      <c r="X32" s="602">
        <v>4</v>
      </c>
      <c r="Y32" s="602"/>
      <c r="Z32" s="602">
        <v>5</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2" customHeight="1" thickBot="1">
      <c r="B35" s="40"/>
      <c r="C35" s="849" t="s">
        <v>258</v>
      </c>
      <c r="D35" s="850"/>
      <c r="E35" s="850"/>
      <c r="F35" s="850"/>
      <c r="G35" s="851"/>
      <c r="H35" s="75" t="s">
        <v>848</v>
      </c>
      <c r="I35" s="75" t="s">
        <v>849</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c r="B36" s="40"/>
      <c r="C36" s="1946"/>
      <c r="D36" s="2419"/>
      <c r="E36" s="2419"/>
      <c r="F36" s="2419"/>
      <c r="G36" s="2420"/>
      <c r="H36" s="370"/>
      <c r="I36" s="370"/>
      <c r="J36" s="378" t="e">
        <f>+H36/I36</f>
        <v>#DIV/0!</v>
      </c>
      <c r="K36" s="988"/>
      <c r="L36" s="989"/>
      <c r="M36" s="989"/>
      <c r="N36" s="989"/>
      <c r="O36" s="989"/>
      <c r="P36" s="989"/>
      <c r="Q36" s="989"/>
      <c r="R36" s="989"/>
      <c r="S36" s="989"/>
      <c r="T36" s="989"/>
      <c r="U36" s="989"/>
      <c r="V36" s="989"/>
      <c r="W36" s="989"/>
      <c r="X36" s="989"/>
      <c r="Y36" s="989"/>
      <c r="Z36" s="989"/>
      <c r="AA36" s="990"/>
      <c r="AB36" s="35"/>
    </row>
    <row r="37" spans="2:28" s="41" customFormat="1">
      <c r="B37" s="40"/>
      <c r="C37" s="1946"/>
      <c r="D37" s="2419"/>
      <c r="E37" s="2419"/>
      <c r="F37" s="2419"/>
      <c r="G37" s="2420"/>
      <c r="H37" s="371"/>
      <c r="I37" s="371"/>
      <c r="J37" s="378" t="e">
        <f>+H37/I37</f>
        <v>#DIV/0!</v>
      </c>
      <c r="K37" s="986"/>
      <c r="L37" s="962"/>
      <c r="M37" s="962"/>
      <c r="N37" s="962"/>
      <c r="O37" s="962"/>
      <c r="P37" s="962"/>
      <c r="Q37" s="962"/>
      <c r="R37" s="962"/>
      <c r="S37" s="962"/>
      <c r="T37" s="962"/>
      <c r="U37" s="962"/>
      <c r="V37" s="962"/>
      <c r="W37" s="962"/>
      <c r="X37" s="962"/>
      <c r="Y37" s="962"/>
      <c r="Z37" s="962"/>
      <c r="AA37" s="987"/>
      <c r="AB37" s="35"/>
    </row>
    <row r="38" spans="2:28" s="41" customFormat="1" ht="15" thickBot="1">
      <c r="B38" s="40"/>
      <c r="C38" s="801"/>
      <c r="D38" s="2270"/>
      <c r="E38" s="2270"/>
      <c r="F38" s="2270"/>
      <c r="G38" s="2271"/>
      <c r="H38" s="312"/>
      <c r="I38" s="312"/>
      <c r="J38" s="378" t="e">
        <f>+H38/I38</f>
        <v>#DIV/0!</v>
      </c>
      <c r="K38" s="1778"/>
      <c r="L38" s="1779"/>
      <c r="M38" s="1779"/>
      <c r="N38" s="1779"/>
      <c r="O38" s="1779"/>
      <c r="P38" s="1779"/>
      <c r="Q38" s="1779"/>
      <c r="R38" s="1779"/>
      <c r="S38" s="1779"/>
      <c r="T38" s="1779"/>
      <c r="U38" s="1779"/>
      <c r="V38" s="1779"/>
      <c r="W38" s="1779"/>
      <c r="X38" s="1779"/>
      <c r="Y38" s="1779"/>
      <c r="Z38" s="1779"/>
      <c r="AA38" s="1780"/>
      <c r="AB38" s="35"/>
    </row>
    <row r="39" spans="2:28" s="41" customFormat="1" ht="15.75" customHeight="1" thickBot="1">
      <c r="B39" s="40"/>
      <c r="C39" s="843" t="s">
        <v>265</v>
      </c>
      <c r="D39" s="844"/>
      <c r="E39" s="844"/>
      <c r="F39" s="844"/>
      <c r="G39" s="845"/>
      <c r="H39" s="152"/>
      <c r="I39" s="152"/>
      <c r="J39" s="153"/>
      <c r="K39" s="846"/>
      <c r="L39" s="847"/>
      <c r="M39" s="847"/>
      <c r="N39" s="847"/>
      <c r="O39" s="847"/>
      <c r="P39" s="847"/>
      <c r="Q39" s="847"/>
      <c r="R39" s="847"/>
      <c r="S39" s="847"/>
      <c r="T39" s="847"/>
      <c r="U39" s="847"/>
      <c r="V39" s="847"/>
      <c r="W39" s="847"/>
      <c r="X39" s="847"/>
      <c r="Y39" s="847"/>
      <c r="Z39" s="847"/>
      <c r="AA39" s="848"/>
      <c r="AB39" s="35"/>
    </row>
    <row r="40" spans="2:28" s="41" customFormat="1" ht="5.25" customHeigh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ht="15" thickBo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c r="B42" s="40"/>
      <c r="C42" s="697" t="s">
        <v>266</v>
      </c>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9"/>
      <c r="AB42" s="35"/>
    </row>
    <row r="43" spans="2:28" ht="15" thickBot="1">
      <c r="B43" s="33"/>
      <c r="C43" s="967"/>
      <c r="D43" s="968"/>
      <c r="E43" s="968"/>
      <c r="F43" s="968"/>
      <c r="G43" s="968"/>
      <c r="H43" s="968"/>
      <c r="I43" s="968"/>
      <c r="J43" s="968"/>
      <c r="K43" s="968"/>
      <c r="L43" s="968"/>
      <c r="M43" s="968"/>
      <c r="N43" s="968"/>
      <c r="O43" s="968"/>
      <c r="P43" s="968"/>
      <c r="Q43" s="968"/>
      <c r="R43" s="968"/>
      <c r="S43" s="968"/>
      <c r="T43" s="968"/>
      <c r="U43" s="968"/>
      <c r="V43" s="968"/>
      <c r="W43" s="968"/>
      <c r="X43" s="968"/>
      <c r="Y43" s="968"/>
      <c r="Z43" s="968"/>
      <c r="AA43" s="969"/>
      <c r="AB43" s="35"/>
    </row>
    <row r="44" spans="2:28">
      <c r="B44" s="33"/>
      <c r="C44" s="768"/>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7"/>
      <c r="AB44" s="35"/>
    </row>
    <row r="45" spans="2:28">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ht="15" thickBot="1">
      <c r="B56" s="33"/>
      <c r="C56" s="821"/>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3"/>
      <c r="AB56" s="35"/>
    </row>
    <row r="57" spans="2:28">
      <c r="B57" s="50"/>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52"/>
    </row>
    <row r="58" spans="2:28" ht="15" thickBot="1">
      <c r="B58" s="53"/>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55"/>
    </row>
    <row r="59" spans="2:28" ht="15.75">
      <c r="B59" s="56"/>
      <c r="C59" s="824" t="s">
        <v>258</v>
      </c>
      <c r="D59" s="825"/>
      <c r="E59" s="825"/>
      <c r="F59" s="825"/>
      <c r="G59" s="826"/>
      <c r="H59" s="824" t="s">
        <v>288</v>
      </c>
      <c r="I59" s="826"/>
      <c r="J59" s="824" t="s">
        <v>268</v>
      </c>
      <c r="K59" s="825"/>
      <c r="L59" s="825"/>
      <c r="M59" s="826"/>
      <c r="N59" s="824" t="s">
        <v>269</v>
      </c>
      <c r="O59" s="825"/>
      <c r="P59" s="825"/>
      <c r="Q59" s="825"/>
      <c r="R59" s="825"/>
      <c r="S59" s="825"/>
      <c r="T59" s="825"/>
      <c r="U59" s="826"/>
      <c r="V59" s="976" t="s">
        <v>270</v>
      </c>
      <c r="W59" s="976"/>
      <c r="X59" s="976"/>
      <c r="Y59" s="976"/>
      <c r="Z59" s="976"/>
      <c r="AA59" s="977"/>
      <c r="AB59" s="57"/>
    </row>
    <row r="60" spans="2:28" ht="15.75">
      <c r="B60" s="58"/>
      <c r="C60" s="827"/>
      <c r="D60" s="828"/>
      <c r="E60" s="828"/>
      <c r="F60" s="828"/>
      <c r="G60" s="829"/>
      <c r="H60" s="827"/>
      <c r="I60" s="829"/>
      <c r="J60" s="827"/>
      <c r="K60" s="828"/>
      <c r="L60" s="828"/>
      <c r="M60" s="829"/>
      <c r="N60" s="827"/>
      <c r="O60" s="828"/>
      <c r="P60" s="828"/>
      <c r="Q60" s="828"/>
      <c r="R60" s="828"/>
      <c r="S60" s="828"/>
      <c r="T60" s="828"/>
      <c r="U60" s="829"/>
      <c r="V60" s="978"/>
      <c r="W60" s="978"/>
      <c r="X60" s="978"/>
      <c r="Y60" s="978"/>
      <c r="Z60" s="978"/>
      <c r="AA60" s="979"/>
      <c r="AB60" s="57"/>
    </row>
    <row r="61" spans="2:28" ht="16.5" thickBot="1">
      <c r="B61" s="58"/>
      <c r="C61" s="827"/>
      <c r="D61" s="828"/>
      <c r="E61" s="828"/>
      <c r="F61" s="828"/>
      <c r="G61" s="829"/>
      <c r="H61" s="827"/>
      <c r="I61" s="829"/>
      <c r="J61" s="827"/>
      <c r="K61" s="828"/>
      <c r="L61" s="828"/>
      <c r="M61" s="829"/>
      <c r="N61" s="830"/>
      <c r="O61" s="831"/>
      <c r="P61" s="831"/>
      <c r="Q61" s="831"/>
      <c r="R61" s="831"/>
      <c r="S61" s="831"/>
      <c r="T61" s="831"/>
      <c r="U61" s="832"/>
      <c r="V61" s="1085"/>
      <c r="W61" s="1085"/>
      <c r="X61" s="1085"/>
      <c r="Y61" s="1085"/>
      <c r="Z61" s="1085"/>
      <c r="AA61" s="1086"/>
      <c r="AB61" s="57"/>
    </row>
    <row r="62" spans="2:28" ht="15" customHeight="1">
      <c r="B62" s="56"/>
      <c r="C62" s="643"/>
      <c r="D62" s="644"/>
      <c r="E62" s="644"/>
      <c r="F62" s="644"/>
      <c r="G62" s="644"/>
      <c r="H62" s="644"/>
      <c r="I62" s="644"/>
      <c r="J62" s="644"/>
      <c r="K62" s="644"/>
      <c r="L62" s="644"/>
      <c r="M62" s="644"/>
      <c r="N62" s="1981"/>
      <c r="O62" s="1982"/>
      <c r="P62" s="1982"/>
      <c r="Q62" s="1982"/>
      <c r="R62" s="1982"/>
      <c r="S62" s="1982"/>
      <c r="T62" s="1982"/>
      <c r="U62" s="1984"/>
      <c r="V62" s="1981"/>
      <c r="W62" s="1982"/>
      <c r="X62" s="1982"/>
      <c r="Y62" s="1982"/>
      <c r="Z62" s="1982"/>
      <c r="AA62" s="1983"/>
      <c r="AB62" s="59"/>
    </row>
    <row r="63" spans="2:28">
      <c r="B63" s="56"/>
      <c r="C63" s="645"/>
      <c r="D63" s="646"/>
      <c r="E63" s="646"/>
      <c r="F63" s="646"/>
      <c r="G63" s="646"/>
      <c r="H63" s="646"/>
      <c r="I63" s="646"/>
      <c r="J63" s="646"/>
      <c r="K63" s="646"/>
      <c r="L63" s="646"/>
      <c r="M63" s="646"/>
      <c r="N63" s="910"/>
      <c r="O63" s="911"/>
      <c r="P63" s="911"/>
      <c r="Q63" s="911"/>
      <c r="R63" s="911"/>
      <c r="S63" s="911"/>
      <c r="T63" s="911"/>
      <c r="U63" s="912"/>
      <c r="V63" s="910"/>
      <c r="W63" s="911"/>
      <c r="X63" s="911"/>
      <c r="Y63" s="911"/>
      <c r="Z63" s="911"/>
      <c r="AA63" s="913"/>
      <c r="AB63" s="59"/>
    </row>
    <row r="64" spans="2:28">
      <c r="B64" s="56"/>
      <c r="C64" s="645"/>
      <c r="D64" s="646"/>
      <c r="E64" s="646"/>
      <c r="F64" s="646"/>
      <c r="G64" s="646"/>
      <c r="H64" s="646"/>
      <c r="I64" s="646"/>
      <c r="J64" s="646"/>
      <c r="K64" s="646"/>
      <c r="L64" s="646"/>
      <c r="M64" s="646"/>
      <c r="N64" s="910"/>
      <c r="O64" s="911"/>
      <c r="P64" s="911"/>
      <c r="Q64" s="911"/>
      <c r="R64" s="911"/>
      <c r="S64" s="911"/>
      <c r="T64" s="911"/>
      <c r="U64" s="912"/>
      <c r="V64" s="910"/>
      <c r="W64" s="911"/>
      <c r="X64" s="911"/>
      <c r="Y64" s="911"/>
      <c r="Z64" s="911"/>
      <c r="AA64" s="913"/>
      <c r="AB64" s="59"/>
    </row>
    <row r="65" spans="2:28" ht="15.75" customHeight="1" thickBot="1">
      <c r="B65" s="56"/>
      <c r="C65" s="647"/>
      <c r="D65" s="648"/>
      <c r="E65" s="648"/>
      <c r="F65" s="648"/>
      <c r="G65" s="648"/>
      <c r="H65" s="648"/>
      <c r="I65" s="648"/>
      <c r="J65" s="648"/>
      <c r="K65" s="648"/>
      <c r="L65" s="648"/>
      <c r="M65" s="648"/>
      <c r="N65" s="914"/>
      <c r="O65" s="915"/>
      <c r="P65" s="915"/>
      <c r="Q65" s="915"/>
      <c r="R65" s="915"/>
      <c r="S65" s="915"/>
      <c r="T65" s="915"/>
      <c r="U65" s="916"/>
      <c r="V65" s="914"/>
      <c r="W65" s="915"/>
      <c r="X65" s="915"/>
      <c r="Y65" s="915"/>
      <c r="Z65" s="915"/>
      <c r="AA65" s="917"/>
      <c r="AB65" s="59"/>
    </row>
    <row r="66" spans="2:28">
      <c r="B66" s="60"/>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62"/>
    </row>
    <row r="105" ht="6" customHeight="1"/>
  </sheetData>
  <mergeCells count="95">
    <mergeCell ref="C64:G64"/>
    <mergeCell ref="H64:I64"/>
    <mergeCell ref="J64:M64"/>
    <mergeCell ref="C65:G65"/>
    <mergeCell ref="H65:I65"/>
    <mergeCell ref="J65:M65"/>
    <mergeCell ref="N64:U64"/>
    <mergeCell ref="N65:U65"/>
    <mergeCell ref="V64:AA64"/>
    <mergeCell ref="V65:AA65"/>
    <mergeCell ref="N62:U62"/>
    <mergeCell ref="N63:U63"/>
    <mergeCell ref="V62:AA62"/>
    <mergeCell ref="V63:AA63"/>
    <mergeCell ref="C34:AA34"/>
    <mergeCell ref="C35:G35"/>
    <mergeCell ref="K35:AA35"/>
    <mergeCell ref="V59:AA61"/>
    <mergeCell ref="N59:U61"/>
    <mergeCell ref="C39:G39"/>
    <mergeCell ref="K39:AA39"/>
    <mergeCell ref="C42:AA43"/>
    <mergeCell ref="C44:AA56"/>
    <mergeCell ref="C59:G61"/>
    <mergeCell ref="H59:I61"/>
    <mergeCell ref="J59:M61"/>
    <mergeCell ref="C62:G62"/>
    <mergeCell ref="H62:I62"/>
    <mergeCell ref="J62:M62"/>
    <mergeCell ref="C63:G63"/>
    <mergeCell ref="H63:I63"/>
    <mergeCell ref="J63:M63"/>
    <mergeCell ref="T21:AA21"/>
    <mergeCell ref="C38:G38"/>
    <mergeCell ref="K38:AA38"/>
    <mergeCell ref="C36:G36"/>
    <mergeCell ref="K36:AA36"/>
    <mergeCell ref="C37:G37"/>
    <mergeCell ref="K37:AA37"/>
    <mergeCell ref="C26:H26"/>
    <mergeCell ref="I26:AA26"/>
    <mergeCell ref="C28:H28"/>
    <mergeCell ref="I28:J28"/>
    <mergeCell ref="K32:N32"/>
    <mergeCell ref="O32:R32"/>
    <mergeCell ref="S32:T32"/>
    <mergeCell ref="U32:W32"/>
    <mergeCell ref="X32:Y32"/>
    <mergeCell ref="C24:I24"/>
    <mergeCell ref="J24:P24"/>
    <mergeCell ref="Q24:AA24"/>
    <mergeCell ref="C30:J32"/>
    <mergeCell ref="K30:R30"/>
    <mergeCell ref="S30:W30"/>
    <mergeCell ref="Z32:AA32"/>
    <mergeCell ref="X30:AA30"/>
    <mergeCell ref="K31:N31"/>
    <mergeCell ref="O31:R31"/>
    <mergeCell ref="S31:T31"/>
    <mergeCell ref="U31:W31"/>
    <mergeCell ref="X31:Y31"/>
    <mergeCell ref="Z31:AA31"/>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O28:R28"/>
    <mergeCell ref="C16:H16"/>
    <mergeCell ref="I16:AA16"/>
    <mergeCell ref="C18:H18"/>
    <mergeCell ref="I18:AA18"/>
    <mergeCell ref="C20:H21"/>
    <mergeCell ref="I20:L21"/>
    <mergeCell ref="M20:S20"/>
    <mergeCell ref="T20:AA20"/>
    <mergeCell ref="M21:S21"/>
    <mergeCell ref="K28:N28"/>
    <mergeCell ref="X28:Z28"/>
    <mergeCell ref="T28:V28"/>
    <mergeCell ref="C23:I23"/>
    <mergeCell ref="J23:P23"/>
    <mergeCell ref="Q23:AA23"/>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E105"/>
  <sheetViews>
    <sheetView view="pageBreakPreview" topLeftCell="A12" zoomScaleNormal="100" zoomScaleSheetLayoutView="100" zoomScalePageLayoutView="70" workbookViewId="0">
      <selection activeCell="C24" sqref="C24:I24"/>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8.5703125" style="20" customWidth="1"/>
    <col min="9" max="9" width="14.5703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169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173</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174</v>
      </c>
      <c r="S11" s="687"/>
      <c r="T11" s="687"/>
      <c r="U11" s="688"/>
      <c r="V11" s="608">
        <v>1</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2052" t="s">
        <v>850</v>
      </c>
      <c r="J13" s="2053"/>
      <c r="K13" s="2053"/>
      <c r="L13" s="2053"/>
      <c r="M13" s="2053"/>
      <c r="N13" s="2053"/>
      <c r="O13" s="2053"/>
      <c r="P13" s="2053"/>
      <c r="Q13" s="2053"/>
      <c r="R13" s="2053"/>
      <c r="S13" s="2054"/>
      <c r="T13" s="655" t="s">
        <v>231</v>
      </c>
      <c r="U13" s="656"/>
      <c r="V13" s="656"/>
      <c r="W13" s="656"/>
      <c r="X13" s="656"/>
      <c r="Y13" s="656"/>
      <c r="Z13" s="656"/>
      <c r="AA13" s="657"/>
      <c r="AB13" s="35"/>
    </row>
    <row r="14" spans="2:28" ht="54" customHeight="1" thickBot="1">
      <c r="B14" s="33"/>
      <c r="C14" s="658"/>
      <c r="D14" s="659"/>
      <c r="E14" s="659"/>
      <c r="F14" s="659"/>
      <c r="G14" s="659"/>
      <c r="H14" s="660"/>
      <c r="I14" s="1748"/>
      <c r="J14" s="1749"/>
      <c r="K14" s="1749"/>
      <c r="L14" s="1749"/>
      <c r="M14" s="1749"/>
      <c r="N14" s="1749"/>
      <c r="O14" s="1749"/>
      <c r="P14" s="1749"/>
      <c r="Q14" s="1749"/>
      <c r="R14" s="1749"/>
      <c r="S14" s="1750"/>
      <c r="T14" s="667" t="s">
        <v>440</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0.5" customHeight="1" thickBot="1">
      <c r="B16" s="33"/>
      <c r="C16" s="621" t="s">
        <v>233</v>
      </c>
      <c r="D16" s="622"/>
      <c r="E16" s="622"/>
      <c r="F16" s="622"/>
      <c r="G16" s="622"/>
      <c r="H16" s="623"/>
      <c r="I16" s="624" t="s">
        <v>851</v>
      </c>
      <c r="J16" s="625"/>
      <c r="K16" s="625"/>
      <c r="L16" s="625"/>
      <c r="M16" s="625"/>
      <c r="N16" s="625"/>
      <c r="O16" s="625"/>
      <c r="P16" s="625"/>
      <c r="Q16" s="625"/>
      <c r="R16" s="625"/>
      <c r="S16" s="625"/>
      <c r="T16" s="625"/>
      <c r="U16" s="625"/>
      <c r="V16" s="625"/>
      <c r="W16" s="625"/>
      <c r="X16" s="625"/>
      <c r="Y16" s="625"/>
      <c r="Z16" s="625"/>
      <c r="AA16" s="626"/>
      <c r="AB16" s="35"/>
    </row>
    <row r="17" spans="2:31"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1" ht="71.25" customHeight="1" thickBot="1">
      <c r="B18" s="33"/>
      <c r="C18" s="621" t="s">
        <v>276</v>
      </c>
      <c r="D18" s="622"/>
      <c r="E18" s="622"/>
      <c r="F18" s="622"/>
      <c r="G18" s="622"/>
      <c r="H18" s="623"/>
      <c r="I18" s="624" t="s">
        <v>852</v>
      </c>
      <c r="J18" s="625"/>
      <c r="K18" s="625"/>
      <c r="L18" s="625"/>
      <c r="M18" s="625"/>
      <c r="N18" s="625"/>
      <c r="O18" s="625"/>
      <c r="P18" s="625"/>
      <c r="Q18" s="625"/>
      <c r="R18" s="625"/>
      <c r="S18" s="625"/>
      <c r="T18" s="625"/>
      <c r="U18" s="625"/>
      <c r="V18" s="625"/>
      <c r="W18" s="625"/>
      <c r="X18" s="625"/>
      <c r="Y18" s="625"/>
      <c r="Z18" s="625"/>
      <c r="AA18" s="626"/>
      <c r="AB18" s="35"/>
    </row>
    <row r="19" spans="2:31"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1" ht="22.5" customHeight="1">
      <c r="B20" s="33"/>
      <c r="C20" s="631" t="s">
        <v>237</v>
      </c>
      <c r="D20" s="632"/>
      <c r="E20" s="632"/>
      <c r="F20" s="632"/>
      <c r="G20" s="632"/>
      <c r="H20" s="633"/>
      <c r="I20" s="2043" t="s">
        <v>840</v>
      </c>
      <c r="J20" s="2044"/>
      <c r="K20" s="2044"/>
      <c r="L20" s="2045"/>
      <c r="M20" s="592" t="s">
        <v>239</v>
      </c>
      <c r="N20" s="593"/>
      <c r="O20" s="593"/>
      <c r="P20" s="593"/>
      <c r="Q20" s="593"/>
      <c r="R20" s="593"/>
      <c r="S20" s="594"/>
      <c r="T20" s="592" t="s">
        <v>240</v>
      </c>
      <c r="U20" s="593"/>
      <c r="V20" s="593"/>
      <c r="W20" s="593"/>
      <c r="X20" s="593"/>
      <c r="Y20" s="593"/>
      <c r="Z20" s="593"/>
      <c r="AA20" s="594"/>
      <c r="AB20" s="35"/>
    </row>
    <row r="21" spans="2:31" ht="30.75" customHeight="1" thickBot="1">
      <c r="B21" s="33"/>
      <c r="C21" s="634"/>
      <c r="D21" s="635"/>
      <c r="E21" s="635"/>
      <c r="F21" s="635"/>
      <c r="G21" s="635"/>
      <c r="H21" s="636"/>
      <c r="I21" s="2046"/>
      <c r="J21" s="2047"/>
      <c r="K21" s="2047"/>
      <c r="L21" s="2048"/>
      <c r="M21" s="2049" t="s">
        <v>635</v>
      </c>
      <c r="N21" s="2050"/>
      <c r="O21" s="2050"/>
      <c r="P21" s="2050"/>
      <c r="Q21" s="2050"/>
      <c r="R21" s="2050"/>
      <c r="S21" s="2051"/>
      <c r="T21" s="1970" t="s">
        <v>841</v>
      </c>
      <c r="U21" s="1971"/>
      <c r="V21" s="1971"/>
      <c r="W21" s="1971"/>
      <c r="X21" s="1971"/>
      <c r="Y21" s="1971"/>
      <c r="Z21" s="1971"/>
      <c r="AA21" s="1972"/>
      <c r="AB21" s="35"/>
    </row>
    <row r="22" spans="2:31"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1"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31" ht="52.5" customHeight="1" thickBot="1">
      <c r="B24" s="33"/>
      <c r="C24" s="595" t="s">
        <v>853</v>
      </c>
      <c r="D24" s="596"/>
      <c r="E24" s="596"/>
      <c r="F24" s="596"/>
      <c r="G24" s="596"/>
      <c r="H24" s="596"/>
      <c r="I24" s="597"/>
      <c r="J24" s="595" t="s">
        <v>843</v>
      </c>
      <c r="K24" s="596"/>
      <c r="L24" s="596"/>
      <c r="M24" s="596"/>
      <c r="N24" s="596"/>
      <c r="O24" s="596"/>
      <c r="P24" s="597"/>
      <c r="Q24" s="598" t="s">
        <v>844</v>
      </c>
      <c r="R24" s="599"/>
      <c r="S24" s="599"/>
      <c r="T24" s="599"/>
      <c r="U24" s="599"/>
      <c r="V24" s="599"/>
      <c r="W24" s="599"/>
      <c r="X24" s="599"/>
      <c r="Y24" s="599"/>
      <c r="Z24" s="599"/>
      <c r="AA24" s="600"/>
      <c r="AB24" s="35"/>
    </row>
    <row r="25" spans="2:31"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1" ht="123.75" customHeight="1" thickBot="1">
      <c r="B26" s="33"/>
      <c r="C26" s="621" t="s">
        <v>249</v>
      </c>
      <c r="D26" s="622"/>
      <c r="E26" s="622"/>
      <c r="F26" s="622"/>
      <c r="G26" s="622"/>
      <c r="H26" s="623"/>
      <c r="I26" s="1031" t="s">
        <v>854</v>
      </c>
      <c r="J26" s="1032"/>
      <c r="K26" s="1032"/>
      <c r="L26" s="1032"/>
      <c r="M26" s="1032"/>
      <c r="N26" s="1032"/>
      <c r="O26" s="1032"/>
      <c r="P26" s="1032"/>
      <c r="Q26" s="1032"/>
      <c r="R26" s="1032"/>
      <c r="S26" s="1032"/>
      <c r="T26" s="1032"/>
      <c r="U26" s="1032"/>
      <c r="V26" s="1032"/>
      <c r="W26" s="1032"/>
      <c r="X26" s="1032"/>
      <c r="Y26" s="1032"/>
      <c r="Z26" s="1032"/>
      <c r="AA26" s="1033"/>
      <c r="AB26" s="35"/>
    </row>
    <row r="27" spans="2:31"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c r="AE27" s="20" t="s">
        <v>846</v>
      </c>
    </row>
    <row r="28" spans="2:31" ht="53.25" customHeight="1" thickBot="1">
      <c r="B28" s="33"/>
      <c r="C28" s="621" t="s">
        <v>250</v>
      </c>
      <c r="D28" s="622"/>
      <c r="E28" s="622"/>
      <c r="F28" s="622"/>
      <c r="G28" s="622"/>
      <c r="H28" s="623"/>
      <c r="I28" s="872">
        <v>4</v>
      </c>
      <c r="J28" s="624"/>
      <c r="K28" s="609" t="s">
        <v>251</v>
      </c>
      <c r="L28" s="610"/>
      <c r="M28" s="610"/>
      <c r="N28" s="611"/>
      <c r="O28" s="630" t="s">
        <v>252</v>
      </c>
      <c r="P28" s="628"/>
      <c r="Q28" s="628"/>
      <c r="R28" s="629"/>
      <c r="S28" s="37"/>
      <c r="T28" s="628" t="s">
        <v>253</v>
      </c>
      <c r="U28" s="628"/>
      <c r="V28" s="629"/>
      <c r="W28" s="38" t="s">
        <v>254</v>
      </c>
      <c r="X28" s="589" t="s">
        <v>255</v>
      </c>
      <c r="Y28" s="590"/>
      <c r="Z28" s="591"/>
      <c r="AA28" s="39"/>
      <c r="AB28" s="35"/>
    </row>
    <row r="29" spans="2:31" ht="15" thickBot="1">
      <c r="B29" s="33"/>
      <c r="C29" s="34"/>
      <c r="D29" s="34"/>
      <c r="E29" s="34"/>
      <c r="F29" s="34"/>
      <c r="G29" s="34"/>
      <c r="H29" s="34"/>
      <c r="I29" s="34"/>
      <c r="J29" s="34"/>
      <c r="K29" s="34"/>
      <c r="L29" s="34"/>
      <c r="M29" s="34"/>
      <c r="N29" s="34"/>
      <c r="O29" s="34"/>
      <c r="P29" s="34"/>
      <c r="Q29" s="34"/>
      <c r="R29" s="34"/>
      <c r="S29" s="34"/>
      <c r="T29" s="34"/>
      <c r="U29" s="34"/>
      <c r="V29" s="34"/>
      <c r="W29" s="34" t="s">
        <v>847</v>
      </c>
      <c r="X29" s="34"/>
      <c r="Y29" s="34"/>
      <c r="Z29" s="34"/>
      <c r="AA29" s="34"/>
      <c r="AB29" s="35"/>
    </row>
    <row r="30" spans="2:31"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31"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31" ht="15" customHeight="1" thickBot="1">
      <c r="B32" s="33"/>
      <c r="C32" s="586"/>
      <c r="D32" s="587"/>
      <c r="E32" s="587"/>
      <c r="F32" s="587"/>
      <c r="G32" s="587"/>
      <c r="H32" s="587"/>
      <c r="I32" s="587"/>
      <c r="J32" s="588"/>
      <c r="K32" s="2055">
        <v>0</v>
      </c>
      <c r="L32" s="1758"/>
      <c r="M32" s="1758"/>
      <c r="N32" s="1758"/>
      <c r="O32" s="602">
        <v>2.5</v>
      </c>
      <c r="P32" s="602"/>
      <c r="Q32" s="602"/>
      <c r="R32" s="602"/>
      <c r="S32" s="602">
        <v>2.6</v>
      </c>
      <c r="T32" s="602"/>
      <c r="U32" s="602" t="s">
        <v>172</v>
      </c>
      <c r="V32" s="602"/>
      <c r="W32" s="602"/>
      <c r="X32" s="602">
        <v>4</v>
      </c>
      <c r="Y32" s="602"/>
      <c r="Z32" s="602">
        <v>5</v>
      </c>
      <c r="AA32" s="604"/>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2" customHeight="1" thickBot="1">
      <c r="B35" s="40"/>
      <c r="C35" s="849" t="s">
        <v>258</v>
      </c>
      <c r="D35" s="850"/>
      <c r="E35" s="850"/>
      <c r="F35" s="850"/>
      <c r="G35" s="851"/>
      <c r="H35" s="75" t="s">
        <v>848</v>
      </c>
      <c r="I35" s="75" t="s">
        <v>855</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c r="B36" s="40"/>
      <c r="C36" s="1946"/>
      <c r="D36" s="2419"/>
      <c r="E36" s="2419"/>
      <c r="F36" s="2419"/>
      <c r="G36" s="2420"/>
      <c r="H36" s="370"/>
      <c r="I36" s="370"/>
      <c r="J36" s="378" t="e">
        <f>+H36/I36</f>
        <v>#DIV/0!</v>
      </c>
      <c r="K36" s="988"/>
      <c r="L36" s="989"/>
      <c r="M36" s="989"/>
      <c r="N36" s="989"/>
      <c r="O36" s="989"/>
      <c r="P36" s="989"/>
      <c r="Q36" s="989"/>
      <c r="R36" s="989"/>
      <c r="S36" s="989"/>
      <c r="T36" s="989"/>
      <c r="U36" s="989"/>
      <c r="V36" s="989"/>
      <c r="W36" s="989"/>
      <c r="X36" s="989"/>
      <c r="Y36" s="989"/>
      <c r="Z36" s="989"/>
      <c r="AA36" s="990"/>
      <c r="AB36" s="35"/>
    </row>
    <row r="37" spans="2:28" s="41" customFormat="1">
      <c r="B37" s="40"/>
      <c r="C37" s="1946"/>
      <c r="D37" s="2419"/>
      <c r="E37" s="2419"/>
      <c r="F37" s="2419"/>
      <c r="G37" s="2420"/>
      <c r="H37" s="371"/>
      <c r="I37" s="371"/>
      <c r="J37" s="378" t="e">
        <f>+H37/I37</f>
        <v>#DIV/0!</v>
      </c>
      <c r="K37" s="986"/>
      <c r="L37" s="962"/>
      <c r="M37" s="962"/>
      <c r="N37" s="962"/>
      <c r="O37" s="962"/>
      <c r="P37" s="962"/>
      <c r="Q37" s="962"/>
      <c r="R37" s="962"/>
      <c r="S37" s="962"/>
      <c r="T37" s="962"/>
      <c r="U37" s="962"/>
      <c r="V37" s="962"/>
      <c r="W37" s="962"/>
      <c r="X37" s="962"/>
      <c r="Y37" s="962"/>
      <c r="Z37" s="962"/>
      <c r="AA37" s="987"/>
      <c r="AB37" s="35"/>
    </row>
    <row r="38" spans="2:28" s="41" customFormat="1" ht="15" thickBot="1">
      <c r="B38" s="40"/>
      <c r="C38" s="801"/>
      <c r="D38" s="2270"/>
      <c r="E38" s="2270"/>
      <c r="F38" s="2270"/>
      <c r="G38" s="2271"/>
      <c r="H38" s="312"/>
      <c r="I38" s="312"/>
      <c r="J38" s="378" t="e">
        <f>+H38/I38</f>
        <v>#DIV/0!</v>
      </c>
      <c r="K38" s="1778"/>
      <c r="L38" s="1779"/>
      <c r="M38" s="1779"/>
      <c r="N38" s="1779"/>
      <c r="O38" s="1779"/>
      <c r="P38" s="1779"/>
      <c r="Q38" s="1779"/>
      <c r="R38" s="1779"/>
      <c r="S38" s="1779"/>
      <c r="T38" s="1779"/>
      <c r="U38" s="1779"/>
      <c r="V38" s="1779"/>
      <c r="W38" s="1779"/>
      <c r="X38" s="1779"/>
      <c r="Y38" s="1779"/>
      <c r="Z38" s="1779"/>
      <c r="AA38" s="1780"/>
      <c r="AB38" s="35"/>
    </row>
    <row r="39" spans="2:28" s="41" customFormat="1" ht="15.75" customHeight="1" thickBot="1">
      <c r="B39" s="40"/>
      <c r="C39" s="843" t="s">
        <v>265</v>
      </c>
      <c r="D39" s="844"/>
      <c r="E39" s="844"/>
      <c r="F39" s="844"/>
      <c r="G39" s="845"/>
      <c r="H39" s="152"/>
      <c r="I39" s="152"/>
      <c r="J39" s="153"/>
      <c r="K39" s="846"/>
      <c r="L39" s="847"/>
      <c r="M39" s="847"/>
      <c r="N39" s="847"/>
      <c r="O39" s="847"/>
      <c r="P39" s="847"/>
      <c r="Q39" s="847"/>
      <c r="R39" s="847"/>
      <c r="S39" s="847"/>
      <c r="T39" s="847"/>
      <c r="U39" s="847"/>
      <c r="V39" s="847"/>
      <c r="W39" s="847"/>
      <c r="X39" s="847"/>
      <c r="Y39" s="847"/>
      <c r="Z39" s="847"/>
      <c r="AA39" s="848"/>
      <c r="AB39" s="35"/>
    </row>
    <row r="40" spans="2:28" s="41" customFormat="1" ht="5.25" customHeigh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ht="15" thickBo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c r="B42" s="40"/>
      <c r="C42" s="697" t="s">
        <v>266</v>
      </c>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9"/>
      <c r="AB42" s="35"/>
    </row>
    <row r="43" spans="2:28" ht="15" thickBot="1">
      <c r="B43" s="33"/>
      <c r="C43" s="967"/>
      <c r="D43" s="968"/>
      <c r="E43" s="968"/>
      <c r="F43" s="968"/>
      <c r="G43" s="968"/>
      <c r="H43" s="968"/>
      <c r="I43" s="968"/>
      <c r="J43" s="968"/>
      <c r="K43" s="968"/>
      <c r="L43" s="968"/>
      <c r="M43" s="968"/>
      <c r="N43" s="968"/>
      <c r="O43" s="968"/>
      <c r="P43" s="968"/>
      <c r="Q43" s="968"/>
      <c r="R43" s="968"/>
      <c r="S43" s="968"/>
      <c r="T43" s="968"/>
      <c r="U43" s="968"/>
      <c r="V43" s="968"/>
      <c r="W43" s="968"/>
      <c r="X43" s="968"/>
      <c r="Y43" s="968"/>
      <c r="Z43" s="968"/>
      <c r="AA43" s="969"/>
      <c r="AB43" s="35"/>
    </row>
    <row r="44" spans="2:28">
      <c r="B44" s="33"/>
      <c r="C44" s="768"/>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7"/>
      <c r="AB44" s="35"/>
    </row>
    <row r="45" spans="2:28">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ht="15" thickBot="1">
      <c r="B56" s="33"/>
      <c r="C56" s="821"/>
      <c r="D56" s="822"/>
      <c r="E56" s="822"/>
      <c r="F56" s="822"/>
      <c r="G56" s="822"/>
      <c r="H56" s="822"/>
      <c r="I56" s="822"/>
      <c r="J56" s="822"/>
      <c r="K56" s="822"/>
      <c r="L56" s="822"/>
      <c r="M56" s="822"/>
      <c r="N56" s="822"/>
      <c r="O56" s="822"/>
      <c r="P56" s="822"/>
      <c r="Q56" s="822"/>
      <c r="R56" s="822"/>
      <c r="S56" s="822"/>
      <c r="T56" s="822"/>
      <c r="U56" s="822"/>
      <c r="V56" s="822"/>
      <c r="W56" s="822"/>
      <c r="X56" s="822"/>
      <c r="Y56" s="822"/>
      <c r="Z56" s="822"/>
      <c r="AA56" s="823"/>
      <c r="AB56" s="35"/>
    </row>
    <row r="57" spans="2:28">
      <c r="B57" s="50"/>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52"/>
    </row>
    <row r="58" spans="2:28" ht="15" thickBot="1">
      <c r="B58" s="53"/>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55"/>
    </row>
    <row r="59" spans="2:28" ht="15.75">
      <c r="B59" s="56"/>
      <c r="C59" s="824" t="s">
        <v>258</v>
      </c>
      <c r="D59" s="825"/>
      <c r="E59" s="825"/>
      <c r="F59" s="825"/>
      <c r="G59" s="826"/>
      <c r="H59" s="824" t="s">
        <v>288</v>
      </c>
      <c r="I59" s="826"/>
      <c r="J59" s="824" t="s">
        <v>268</v>
      </c>
      <c r="K59" s="825"/>
      <c r="L59" s="825"/>
      <c r="M59" s="826"/>
      <c r="N59" s="824" t="s">
        <v>269</v>
      </c>
      <c r="O59" s="825"/>
      <c r="P59" s="825"/>
      <c r="Q59" s="825"/>
      <c r="R59" s="825"/>
      <c r="S59" s="825"/>
      <c r="T59" s="825"/>
      <c r="U59" s="826"/>
      <c r="V59" s="976" t="s">
        <v>270</v>
      </c>
      <c r="W59" s="976"/>
      <c r="X59" s="976"/>
      <c r="Y59" s="976"/>
      <c r="Z59" s="976"/>
      <c r="AA59" s="977"/>
      <c r="AB59" s="57"/>
    </row>
    <row r="60" spans="2:28" ht="15.75">
      <c r="B60" s="58"/>
      <c r="C60" s="827"/>
      <c r="D60" s="828"/>
      <c r="E60" s="828"/>
      <c r="F60" s="828"/>
      <c r="G60" s="829"/>
      <c r="H60" s="827"/>
      <c r="I60" s="829"/>
      <c r="J60" s="827"/>
      <c r="K60" s="828"/>
      <c r="L60" s="828"/>
      <c r="M60" s="829"/>
      <c r="N60" s="827"/>
      <c r="O60" s="828"/>
      <c r="P60" s="828"/>
      <c r="Q60" s="828"/>
      <c r="R60" s="828"/>
      <c r="S60" s="828"/>
      <c r="T60" s="828"/>
      <c r="U60" s="829"/>
      <c r="V60" s="978"/>
      <c r="W60" s="978"/>
      <c r="X60" s="978"/>
      <c r="Y60" s="978"/>
      <c r="Z60" s="978"/>
      <c r="AA60" s="979"/>
      <c r="AB60" s="57"/>
    </row>
    <row r="61" spans="2:28" ht="16.5" thickBot="1">
      <c r="B61" s="58"/>
      <c r="C61" s="827"/>
      <c r="D61" s="828"/>
      <c r="E61" s="828"/>
      <c r="F61" s="828"/>
      <c r="G61" s="829"/>
      <c r="H61" s="827"/>
      <c r="I61" s="829"/>
      <c r="J61" s="827"/>
      <c r="K61" s="828"/>
      <c r="L61" s="828"/>
      <c r="M61" s="829"/>
      <c r="N61" s="830"/>
      <c r="O61" s="831"/>
      <c r="P61" s="831"/>
      <c r="Q61" s="831"/>
      <c r="R61" s="831"/>
      <c r="S61" s="831"/>
      <c r="T61" s="831"/>
      <c r="U61" s="832"/>
      <c r="V61" s="1085"/>
      <c r="W61" s="1085"/>
      <c r="X61" s="1085"/>
      <c r="Y61" s="1085"/>
      <c r="Z61" s="1085"/>
      <c r="AA61" s="1086"/>
      <c r="AB61" s="57"/>
    </row>
    <row r="62" spans="2:28" ht="15" customHeight="1">
      <c r="B62" s="56"/>
      <c r="C62" s="643"/>
      <c r="D62" s="644"/>
      <c r="E62" s="644"/>
      <c r="F62" s="644"/>
      <c r="G62" s="644"/>
      <c r="H62" s="644"/>
      <c r="I62" s="644"/>
      <c r="J62" s="644"/>
      <c r="K62" s="644"/>
      <c r="L62" s="644"/>
      <c r="M62" s="644"/>
      <c r="N62" s="1981"/>
      <c r="O62" s="1982"/>
      <c r="P62" s="1982"/>
      <c r="Q62" s="1982"/>
      <c r="R62" s="1982"/>
      <c r="S62" s="1982"/>
      <c r="T62" s="1982"/>
      <c r="U62" s="1984"/>
      <c r="V62" s="1981"/>
      <c r="W62" s="1982"/>
      <c r="X62" s="1982"/>
      <c r="Y62" s="1982"/>
      <c r="Z62" s="1982"/>
      <c r="AA62" s="1983"/>
      <c r="AB62" s="59"/>
    </row>
    <row r="63" spans="2:28">
      <c r="B63" s="56"/>
      <c r="C63" s="645"/>
      <c r="D63" s="646"/>
      <c r="E63" s="646"/>
      <c r="F63" s="646"/>
      <c r="G63" s="646"/>
      <c r="H63" s="646"/>
      <c r="I63" s="646"/>
      <c r="J63" s="646"/>
      <c r="K63" s="646"/>
      <c r="L63" s="646"/>
      <c r="M63" s="646"/>
      <c r="N63" s="910"/>
      <c r="O63" s="911"/>
      <c r="P63" s="911"/>
      <c r="Q63" s="911"/>
      <c r="R63" s="911"/>
      <c r="S63" s="911"/>
      <c r="T63" s="911"/>
      <c r="U63" s="912"/>
      <c r="V63" s="910"/>
      <c r="W63" s="911"/>
      <c r="X63" s="911"/>
      <c r="Y63" s="911"/>
      <c r="Z63" s="911"/>
      <c r="AA63" s="913"/>
      <c r="AB63" s="59"/>
    </row>
    <row r="64" spans="2:28">
      <c r="B64" s="56"/>
      <c r="C64" s="645"/>
      <c r="D64" s="646"/>
      <c r="E64" s="646"/>
      <c r="F64" s="646"/>
      <c r="G64" s="646"/>
      <c r="H64" s="646"/>
      <c r="I64" s="646"/>
      <c r="J64" s="646"/>
      <c r="K64" s="646"/>
      <c r="L64" s="646"/>
      <c r="M64" s="646"/>
      <c r="N64" s="910"/>
      <c r="O64" s="911"/>
      <c r="P64" s="911"/>
      <c r="Q64" s="911"/>
      <c r="R64" s="911"/>
      <c r="S64" s="911"/>
      <c r="T64" s="911"/>
      <c r="U64" s="912"/>
      <c r="V64" s="910"/>
      <c r="W64" s="911"/>
      <c r="X64" s="911"/>
      <c r="Y64" s="911"/>
      <c r="Z64" s="911"/>
      <c r="AA64" s="913"/>
      <c r="AB64" s="59"/>
    </row>
    <row r="65" spans="2:28" ht="15.75" customHeight="1" thickBot="1">
      <c r="B65" s="56"/>
      <c r="C65" s="647"/>
      <c r="D65" s="648"/>
      <c r="E65" s="648"/>
      <c r="F65" s="648"/>
      <c r="G65" s="648"/>
      <c r="H65" s="648"/>
      <c r="I65" s="648"/>
      <c r="J65" s="648"/>
      <c r="K65" s="648"/>
      <c r="L65" s="648"/>
      <c r="M65" s="648"/>
      <c r="N65" s="914"/>
      <c r="O65" s="915"/>
      <c r="P65" s="915"/>
      <c r="Q65" s="915"/>
      <c r="R65" s="915"/>
      <c r="S65" s="915"/>
      <c r="T65" s="915"/>
      <c r="U65" s="916"/>
      <c r="V65" s="914"/>
      <c r="W65" s="915"/>
      <c r="X65" s="915"/>
      <c r="Y65" s="915"/>
      <c r="Z65" s="915"/>
      <c r="AA65" s="917"/>
      <c r="AB65" s="59"/>
    </row>
    <row r="66" spans="2:28">
      <c r="B66" s="60"/>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62"/>
    </row>
    <row r="105" ht="6" customHeight="1"/>
  </sheetData>
  <mergeCells count="95">
    <mergeCell ref="C63:G63"/>
    <mergeCell ref="H63:I63"/>
    <mergeCell ref="J63:M63"/>
    <mergeCell ref="N63:U63"/>
    <mergeCell ref="V63:AA63"/>
    <mergeCell ref="C65:G65"/>
    <mergeCell ref="H65:I65"/>
    <mergeCell ref="J65:M65"/>
    <mergeCell ref="N65:U65"/>
    <mergeCell ref="V65:AA65"/>
    <mergeCell ref="C64:G64"/>
    <mergeCell ref="H64:I64"/>
    <mergeCell ref="J64:M64"/>
    <mergeCell ref="N64:U64"/>
    <mergeCell ref="V64:AA64"/>
    <mergeCell ref="K37:AA37"/>
    <mergeCell ref="J62:M62"/>
    <mergeCell ref="N62:U62"/>
    <mergeCell ref="V62:AA62"/>
    <mergeCell ref="C59:G61"/>
    <mergeCell ref="H59:I61"/>
    <mergeCell ref="C44:AA56"/>
    <mergeCell ref="J59:M61"/>
    <mergeCell ref="N59:U61"/>
    <mergeCell ref="V59:AA61"/>
    <mergeCell ref="C39:G39"/>
    <mergeCell ref="K39:AA39"/>
    <mergeCell ref="C42:AA43"/>
    <mergeCell ref="C62:G62"/>
    <mergeCell ref="H62:I62"/>
    <mergeCell ref="C38:G38"/>
    <mergeCell ref="K38:AA38"/>
    <mergeCell ref="Z31:AA31"/>
    <mergeCell ref="K32:N32"/>
    <mergeCell ref="O32:R32"/>
    <mergeCell ref="S32:T32"/>
    <mergeCell ref="U32:W32"/>
    <mergeCell ref="X32:Y32"/>
    <mergeCell ref="Z32:AA32"/>
    <mergeCell ref="C30:J32"/>
    <mergeCell ref="C34:AA34"/>
    <mergeCell ref="C35:G35"/>
    <mergeCell ref="K35:AA35"/>
    <mergeCell ref="C36:G36"/>
    <mergeCell ref="K36:AA36"/>
    <mergeCell ref="C37:G37"/>
    <mergeCell ref="K30:R30"/>
    <mergeCell ref="S30:W30"/>
    <mergeCell ref="X30:AA30"/>
    <mergeCell ref="K31:N31"/>
    <mergeCell ref="O31:R31"/>
    <mergeCell ref="S31:T31"/>
    <mergeCell ref="U31:W31"/>
    <mergeCell ref="X31:Y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AB103"/>
  <sheetViews>
    <sheetView view="pageBreakPreview" zoomScaleNormal="100" zoomScaleSheetLayoutView="100" zoomScalePageLayoutView="70" workbookViewId="0">
      <selection activeCell="I18" sqref="I18:AA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4.710937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856</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176</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177</v>
      </c>
      <c r="S11" s="687"/>
      <c r="T11" s="687"/>
      <c r="U11" s="688"/>
      <c r="V11" s="608">
        <v>1</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857</v>
      </c>
      <c r="J13" s="662"/>
      <c r="K13" s="662"/>
      <c r="L13" s="662"/>
      <c r="M13" s="662"/>
      <c r="N13" s="662"/>
      <c r="O13" s="662"/>
      <c r="P13" s="662"/>
      <c r="Q13" s="662"/>
      <c r="R13" s="662"/>
      <c r="S13" s="663"/>
      <c r="T13" s="655" t="s">
        <v>231</v>
      </c>
      <c r="U13" s="656"/>
      <c r="V13" s="656"/>
      <c r="W13" s="656"/>
      <c r="X13" s="656"/>
      <c r="Y13" s="656"/>
      <c r="Z13" s="656"/>
      <c r="AA13" s="657"/>
      <c r="AB13" s="35"/>
    </row>
    <row r="14" spans="2:28" ht="46.9" customHeight="1" thickBot="1">
      <c r="B14" s="33"/>
      <c r="C14" s="658"/>
      <c r="D14" s="659"/>
      <c r="E14" s="659"/>
      <c r="F14" s="659"/>
      <c r="G14" s="659"/>
      <c r="H14" s="660"/>
      <c r="I14" s="664"/>
      <c r="J14" s="665"/>
      <c r="K14" s="665"/>
      <c r="L14" s="665"/>
      <c r="M14" s="665"/>
      <c r="N14" s="665"/>
      <c r="O14" s="665"/>
      <c r="P14" s="665"/>
      <c r="Q14" s="665"/>
      <c r="R14" s="665"/>
      <c r="S14" s="666"/>
      <c r="T14" s="667" t="s">
        <v>858</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859</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87.6" customHeight="1" thickBot="1">
      <c r="B18" s="33"/>
      <c r="C18" s="621" t="s">
        <v>235</v>
      </c>
      <c r="D18" s="622"/>
      <c r="E18" s="622"/>
      <c r="F18" s="622"/>
      <c r="G18" s="622"/>
      <c r="H18" s="623"/>
      <c r="I18" s="624" t="s">
        <v>860</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658</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2049" t="s">
        <v>635</v>
      </c>
      <c r="N21" s="2050"/>
      <c r="O21" s="2050"/>
      <c r="P21" s="2050"/>
      <c r="Q21" s="2050"/>
      <c r="R21" s="2050"/>
      <c r="S21" s="2051"/>
      <c r="T21" s="1970" t="s">
        <v>242</v>
      </c>
      <c r="U21" s="1971"/>
      <c r="V21" s="1971"/>
      <c r="W21" s="1971"/>
      <c r="X21" s="1971"/>
      <c r="Y21" s="1971"/>
      <c r="Z21" s="1971"/>
      <c r="AA21" s="1972"/>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48.6" customHeight="1" thickBot="1">
      <c r="B24" s="33"/>
      <c r="C24" s="595" t="s">
        <v>861</v>
      </c>
      <c r="D24" s="596"/>
      <c r="E24" s="596"/>
      <c r="F24" s="596"/>
      <c r="G24" s="596"/>
      <c r="H24" s="596"/>
      <c r="I24" s="597"/>
      <c r="J24" s="595" t="s">
        <v>843</v>
      </c>
      <c r="K24" s="596"/>
      <c r="L24" s="596"/>
      <c r="M24" s="596"/>
      <c r="N24" s="596"/>
      <c r="O24" s="596"/>
      <c r="P24" s="597"/>
      <c r="Q24" s="598" t="s">
        <v>844</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95.25" customHeight="1" thickBot="1">
      <c r="B26" s="33"/>
      <c r="C26" s="621" t="s">
        <v>249</v>
      </c>
      <c r="D26" s="622"/>
      <c r="E26" s="622"/>
      <c r="F26" s="622"/>
      <c r="G26" s="622"/>
      <c r="H26" s="623"/>
      <c r="I26" s="1031" t="s">
        <v>862</v>
      </c>
      <c r="J26" s="1032"/>
      <c r="K26" s="1032"/>
      <c r="L26" s="1032"/>
      <c r="M26" s="1032"/>
      <c r="N26" s="1032"/>
      <c r="O26" s="1032"/>
      <c r="P26" s="1032"/>
      <c r="Q26" s="1032"/>
      <c r="R26" s="1032"/>
      <c r="S26" s="1032"/>
      <c r="T26" s="1032"/>
      <c r="U26" s="1032"/>
      <c r="V26" s="1032"/>
      <c r="W26" s="1032"/>
      <c r="X26" s="1032"/>
      <c r="Y26" s="1032"/>
      <c r="Z26" s="1032"/>
      <c r="AA26" s="1033"/>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0.9" customHeight="1" thickBot="1">
      <c r="B28" s="33"/>
      <c r="C28" s="621" t="s">
        <v>250</v>
      </c>
      <c r="D28" s="622"/>
      <c r="E28" s="622"/>
      <c r="F28" s="622"/>
      <c r="G28" s="622"/>
      <c r="H28" s="623"/>
      <c r="I28" s="872" t="s">
        <v>448</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084">
        <v>0</v>
      </c>
      <c r="L32" s="1082"/>
      <c r="M32" s="1082"/>
      <c r="N32" s="1082"/>
      <c r="O32" s="1082">
        <v>0.1</v>
      </c>
      <c r="P32" s="1082"/>
      <c r="Q32" s="1082"/>
      <c r="R32" s="1082"/>
      <c r="S32" s="1082">
        <v>0.11</v>
      </c>
      <c r="T32" s="1082"/>
      <c r="U32" s="1082">
        <v>0.19</v>
      </c>
      <c r="V32" s="1082"/>
      <c r="W32" s="1082"/>
      <c r="X32" s="1082">
        <v>0.2</v>
      </c>
      <c r="Y32" s="1082"/>
      <c r="Z32" s="1082">
        <v>1</v>
      </c>
      <c r="AA32" s="1083"/>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32.25" customHeight="1" thickBot="1">
      <c r="B35" s="40"/>
      <c r="C35" s="849" t="s">
        <v>258</v>
      </c>
      <c r="D35" s="850"/>
      <c r="E35" s="850"/>
      <c r="F35" s="850"/>
      <c r="G35" s="851"/>
      <c r="H35" s="75" t="s">
        <v>863</v>
      </c>
      <c r="I35" s="75" t="s">
        <v>864</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c r="B36" s="40"/>
      <c r="C36" s="801"/>
      <c r="D36" s="2270"/>
      <c r="E36" s="2270"/>
      <c r="F36" s="2270"/>
      <c r="G36" s="2271"/>
      <c r="H36" s="379"/>
      <c r="I36" s="379"/>
      <c r="J36" s="80">
        <f>+I36-H36</f>
        <v>0</v>
      </c>
      <c r="K36" s="988"/>
      <c r="L36" s="989"/>
      <c r="M36" s="989"/>
      <c r="N36" s="989"/>
      <c r="O36" s="989"/>
      <c r="P36" s="989"/>
      <c r="Q36" s="989"/>
      <c r="R36" s="989"/>
      <c r="S36" s="989"/>
      <c r="T36" s="989"/>
      <c r="U36" s="989"/>
      <c r="V36" s="989"/>
      <c r="W36" s="989"/>
      <c r="X36" s="989"/>
      <c r="Y36" s="989"/>
      <c r="Z36" s="989"/>
      <c r="AA36" s="990"/>
      <c r="AB36" s="35"/>
    </row>
    <row r="37" spans="2:28" s="41" customFormat="1" ht="15" thickBot="1">
      <c r="B37" s="40"/>
      <c r="C37" s="801"/>
      <c r="D37" s="2270"/>
      <c r="E37" s="2270"/>
      <c r="F37" s="2270"/>
      <c r="G37" s="2271"/>
      <c r="H37" s="379"/>
      <c r="I37" s="379"/>
      <c r="J37" s="80">
        <f>+I37-H37</f>
        <v>0</v>
      </c>
      <c r="K37" s="986"/>
      <c r="L37" s="962"/>
      <c r="M37" s="962"/>
      <c r="N37" s="962"/>
      <c r="O37" s="962"/>
      <c r="P37" s="962"/>
      <c r="Q37" s="962"/>
      <c r="R37" s="962"/>
      <c r="S37" s="962"/>
      <c r="T37" s="962"/>
      <c r="U37" s="962"/>
      <c r="V37" s="962"/>
      <c r="W37" s="962"/>
      <c r="X37" s="962"/>
      <c r="Y37" s="962"/>
      <c r="Z37" s="962"/>
      <c r="AA37" s="987"/>
      <c r="AB37" s="35"/>
    </row>
    <row r="38" spans="2:28" s="41" customFormat="1" ht="15.75" customHeight="1" thickBot="1">
      <c r="B38" s="40"/>
      <c r="C38" s="843" t="s">
        <v>265</v>
      </c>
      <c r="D38" s="844"/>
      <c r="E38" s="844"/>
      <c r="F38" s="844"/>
      <c r="G38" s="845"/>
      <c r="H38" s="152"/>
      <c r="I38" s="152"/>
      <c r="J38" s="80">
        <f>+AVERAGE(J36:J37)</f>
        <v>0</v>
      </c>
      <c r="K38" s="846"/>
      <c r="L38" s="847"/>
      <c r="M38" s="847"/>
      <c r="N38" s="847"/>
      <c r="O38" s="847"/>
      <c r="P38" s="847"/>
      <c r="Q38" s="847"/>
      <c r="R38" s="847"/>
      <c r="S38" s="847"/>
      <c r="T38" s="847"/>
      <c r="U38" s="847"/>
      <c r="V38" s="847"/>
      <c r="W38" s="847"/>
      <c r="X38" s="847"/>
      <c r="Y38" s="847"/>
      <c r="Z38" s="847"/>
      <c r="AA38" s="848"/>
      <c r="AB38" s="35"/>
    </row>
    <row r="39" spans="2:28" s="41" customFormat="1" ht="5.25" customHeight="1">
      <c r="B39" s="40"/>
      <c r="C39" s="34"/>
      <c r="D39" s="34"/>
      <c r="E39" s="34"/>
      <c r="F39" s="34"/>
      <c r="G39" s="34"/>
      <c r="H39" s="154"/>
      <c r="I39" s="154"/>
      <c r="J39" s="155"/>
      <c r="K39" s="34"/>
      <c r="L39" s="34"/>
      <c r="M39" s="34"/>
      <c r="N39" s="34"/>
      <c r="O39" s="34"/>
      <c r="P39" s="34"/>
      <c r="Q39" s="34"/>
      <c r="R39" s="34"/>
      <c r="S39" s="34"/>
      <c r="T39" s="34"/>
      <c r="U39" s="34"/>
      <c r="V39" s="34"/>
      <c r="W39" s="34"/>
      <c r="X39" s="34"/>
      <c r="Y39" s="34"/>
      <c r="Z39" s="34"/>
      <c r="AA39" s="34"/>
      <c r="AB39" s="35"/>
    </row>
    <row r="40" spans="2:28" s="41" customFormat="1" ht="15"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9"/>
      <c r="AB41" s="35"/>
    </row>
    <row r="42" spans="2:28" ht="15" thickBot="1">
      <c r="B42" s="33"/>
      <c r="C42" s="967"/>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9"/>
      <c r="AB42" s="35"/>
    </row>
    <row r="43" spans="2:28" ht="20.25" customHeight="1">
      <c r="B43" s="33"/>
      <c r="C43" s="768"/>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7"/>
      <c r="AB43" s="35"/>
    </row>
    <row r="44" spans="2:28" ht="20.25" customHeight="1">
      <c r="B44" s="33"/>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20"/>
      <c r="AB44" s="35"/>
    </row>
    <row r="45" spans="2:28" ht="20.25" customHeight="1">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ht="20.25" customHeight="1">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ht="20.25" customHeight="1">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ht="20.25" customHeight="1">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ht="20.25" customHeight="1">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ht="20.25" customHeight="1">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ht="20.25" customHeight="1">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ht="20.25" customHeight="1">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ht="20.25" customHeight="1">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ht="20.25" customHeight="1">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ht="20.25" customHeight="1" thickBot="1">
      <c r="B55" s="33"/>
      <c r="C55" s="821"/>
      <c r="D55" s="822"/>
      <c r="E55" s="822"/>
      <c r="F55" s="822"/>
      <c r="G55" s="822"/>
      <c r="H55" s="822"/>
      <c r="I55" s="822"/>
      <c r="J55" s="822"/>
      <c r="K55" s="822"/>
      <c r="L55" s="822"/>
      <c r="M55" s="822"/>
      <c r="N55" s="822"/>
      <c r="O55" s="822"/>
      <c r="P55" s="822"/>
      <c r="Q55" s="822"/>
      <c r="R55" s="822"/>
      <c r="S55" s="822"/>
      <c r="T55" s="822"/>
      <c r="U55" s="822"/>
      <c r="V55" s="822"/>
      <c r="W55" s="822"/>
      <c r="X55" s="822"/>
      <c r="Y55" s="822"/>
      <c r="Z55" s="822"/>
      <c r="AA55" s="823"/>
      <c r="AB55" s="35"/>
    </row>
    <row r="56" spans="2:28">
      <c r="B56" s="50"/>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52"/>
    </row>
    <row r="57" spans="2:28" ht="15" thickBot="1">
      <c r="B57" s="53"/>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55"/>
    </row>
    <row r="58" spans="2:28" ht="15.75">
      <c r="B58" s="56"/>
      <c r="C58" s="824" t="s">
        <v>258</v>
      </c>
      <c r="D58" s="825"/>
      <c r="E58" s="825"/>
      <c r="F58" s="825"/>
      <c r="G58" s="826"/>
      <c r="H58" s="824" t="s">
        <v>288</v>
      </c>
      <c r="I58" s="826"/>
      <c r="J58" s="824" t="s">
        <v>268</v>
      </c>
      <c r="K58" s="825"/>
      <c r="L58" s="825"/>
      <c r="M58" s="826"/>
      <c r="N58" s="824" t="s">
        <v>269</v>
      </c>
      <c r="O58" s="825"/>
      <c r="P58" s="825"/>
      <c r="Q58" s="825"/>
      <c r="R58" s="825"/>
      <c r="S58" s="825"/>
      <c r="T58" s="825"/>
      <c r="U58" s="826"/>
      <c r="V58" s="976" t="s">
        <v>270</v>
      </c>
      <c r="W58" s="976"/>
      <c r="X58" s="976"/>
      <c r="Y58" s="976"/>
      <c r="Z58" s="976"/>
      <c r="AA58" s="977"/>
      <c r="AB58" s="57"/>
    </row>
    <row r="59" spans="2:28" ht="15.75">
      <c r="B59" s="58"/>
      <c r="C59" s="827"/>
      <c r="D59" s="828"/>
      <c r="E59" s="828"/>
      <c r="F59" s="828"/>
      <c r="G59" s="829"/>
      <c r="H59" s="827"/>
      <c r="I59" s="829"/>
      <c r="J59" s="827"/>
      <c r="K59" s="828"/>
      <c r="L59" s="828"/>
      <c r="M59" s="829"/>
      <c r="N59" s="827"/>
      <c r="O59" s="828"/>
      <c r="P59" s="828"/>
      <c r="Q59" s="828"/>
      <c r="R59" s="828"/>
      <c r="S59" s="828"/>
      <c r="T59" s="828"/>
      <c r="U59" s="829"/>
      <c r="V59" s="978"/>
      <c r="W59" s="978"/>
      <c r="X59" s="978"/>
      <c r="Y59" s="978"/>
      <c r="Z59" s="978"/>
      <c r="AA59" s="979"/>
      <c r="AB59" s="57"/>
    </row>
    <row r="60" spans="2:28" ht="16.5" thickBot="1">
      <c r="B60" s="58"/>
      <c r="C60" s="827"/>
      <c r="D60" s="828"/>
      <c r="E60" s="828"/>
      <c r="F60" s="828"/>
      <c r="G60" s="829"/>
      <c r="H60" s="827"/>
      <c r="I60" s="829"/>
      <c r="J60" s="827"/>
      <c r="K60" s="828"/>
      <c r="L60" s="828"/>
      <c r="M60" s="829"/>
      <c r="N60" s="830"/>
      <c r="O60" s="831"/>
      <c r="P60" s="831"/>
      <c r="Q60" s="831"/>
      <c r="R60" s="831"/>
      <c r="S60" s="831"/>
      <c r="T60" s="831"/>
      <c r="U60" s="832"/>
      <c r="V60" s="1085"/>
      <c r="W60" s="1085"/>
      <c r="X60" s="1085"/>
      <c r="Y60" s="1085"/>
      <c r="Z60" s="1085"/>
      <c r="AA60" s="1086"/>
      <c r="AB60" s="57"/>
    </row>
    <row r="61" spans="2:28" ht="15" customHeight="1">
      <c r="B61" s="56"/>
      <c r="C61" s="643"/>
      <c r="D61" s="644"/>
      <c r="E61" s="644"/>
      <c r="F61" s="644"/>
      <c r="G61" s="644"/>
      <c r="H61" s="644"/>
      <c r="I61" s="644"/>
      <c r="J61" s="644"/>
      <c r="K61" s="644"/>
      <c r="L61" s="644"/>
      <c r="M61" s="644"/>
      <c r="N61" s="1981"/>
      <c r="O61" s="1982"/>
      <c r="P61" s="1982"/>
      <c r="Q61" s="1982"/>
      <c r="R61" s="1982"/>
      <c r="S61" s="1982"/>
      <c r="T61" s="1982"/>
      <c r="U61" s="1984"/>
      <c r="V61" s="1981"/>
      <c r="W61" s="1982"/>
      <c r="X61" s="1982"/>
      <c r="Y61" s="1982"/>
      <c r="Z61" s="1982"/>
      <c r="AA61" s="1983"/>
      <c r="AB61" s="59"/>
    </row>
    <row r="62" spans="2:28">
      <c r="B62" s="56"/>
      <c r="C62" s="645"/>
      <c r="D62" s="646"/>
      <c r="E62" s="646"/>
      <c r="F62" s="646"/>
      <c r="G62" s="646"/>
      <c r="H62" s="646"/>
      <c r="I62" s="646"/>
      <c r="J62" s="646"/>
      <c r="K62" s="646"/>
      <c r="L62" s="646"/>
      <c r="M62" s="646"/>
      <c r="N62" s="910"/>
      <c r="O62" s="911"/>
      <c r="P62" s="911"/>
      <c r="Q62" s="911"/>
      <c r="R62" s="911"/>
      <c r="S62" s="911"/>
      <c r="T62" s="911"/>
      <c r="U62" s="912"/>
      <c r="V62" s="910"/>
      <c r="W62" s="911"/>
      <c r="X62" s="911"/>
      <c r="Y62" s="911"/>
      <c r="Z62" s="911"/>
      <c r="AA62" s="913"/>
      <c r="AB62" s="59"/>
    </row>
    <row r="63" spans="2:28" ht="15.75" customHeight="1" thickBot="1">
      <c r="B63" s="56"/>
      <c r="C63" s="647"/>
      <c r="D63" s="648"/>
      <c r="E63" s="648"/>
      <c r="F63" s="648"/>
      <c r="G63" s="648"/>
      <c r="H63" s="648"/>
      <c r="I63" s="648"/>
      <c r="J63" s="648"/>
      <c r="K63" s="648"/>
      <c r="L63" s="648"/>
      <c r="M63" s="648"/>
      <c r="N63" s="914"/>
      <c r="O63" s="915"/>
      <c r="P63" s="915"/>
      <c r="Q63" s="915"/>
      <c r="R63" s="915"/>
      <c r="S63" s="915"/>
      <c r="T63" s="915"/>
      <c r="U63" s="916"/>
      <c r="V63" s="914"/>
      <c r="W63" s="915"/>
      <c r="X63" s="915"/>
      <c r="Y63" s="915"/>
      <c r="Z63" s="915"/>
      <c r="AA63" s="917"/>
      <c r="AB63" s="59"/>
    </row>
    <row r="64" spans="2:28">
      <c r="B64" s="60"/>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62"/>
    </row>
    <row r="103" ht="6" customHeight="1"/>
  </sheetData>
  <mergeCells count="88">
    <mergeCell ref="N63:U63"/>
    <mergeCell ref="V63:AA63"/>
    <mergeCell ref="C63:G63"/>
    <mergeCell ref="H63:I63"/>
    <mergeCell ref="J63:M63"/>
    <mergeCell ref="J62:M62"/>
    <mergeCell ref="C38:G38"/>
    <mergeCell ref="K38:AA38"/>
    <mergeCell ref="C41:AA42"/>
    <mergeCell ref="C43:AA55"/>
    <mergeCell ref="C58:G60"/>
    <mergeCell ref="H58:I60"/>
    <mergeCell ref="J58:M60"/>
    <mergeCell ref="V58:AA60"/>
    <mergeCell ref="N58:U60"/>
    <mergeCell ref="C61:G61"/>
    <mergeCell ref="H61:I61"/>
    <mergeCell ref="J61:M61"/>
    <mergeCell ref="C62:G62"/>
    <mergeCell ref="H62:I62"/>
    <mergeCell ref="N61:U61"/>
    <mergeCell ref="N62:U62"/>
    <mergeCell ref="V61:AA61"/>
    <mergeCell ref="V62:AA62"/>
    <mergeCell ref="T28:V28"/>
    <mergeCell ref="O28:R28"/>
    <mergeCell ref="C36:G36"/>
    <mergeCell ref="K36:AA36"/>
    <mergeCell ref="C37:G37"/>
    <mergeCell ref="K37:AA37"/>
    <mergeCell ref="K28:N28"/>
    <mergeCell ref="C34:AA34"/>
    <mergeCell ref="C35:G35"/>
    <mergeCell ref="K35:AA35"/>
    <mergeCell ref="X31:Y31"/>
    <mergeCell ref="Z31:AA31"/>
    <mergeCell ref="C26:H26"/>
    <mergeCell ref="I26:AA26"/>
    <mergeCell ref="C28:H28"/>
    <mergeCell ref="I28:J28"/>
    <mergeCell ref="K32:N32"/>
    <mergeCell ref="O32:R32"/>
    <mergeCell ref="S32:T32"/>
    <mergeCell ref="U32:W32"/>
    <mergeCell ref="X32:Y32"/>
    <mergeCell ref="Z32:AA32"/>
    <mergeCell ref="C30:J32"/>
    <mergeCell ref="X28:Z28"/>
    <mergeCell ref="K31:N31"/>
    <mergeCell ref="O31:R31"/>
    <mergeCell ref="S31:T31"/>
    <mergeCell ref="U31:W31"/>
    <mergeCell ref="K30:R30"/>
    <mergeCell ref="S30:W30"/>
    <mergeCell ref="X30:AA30"/>
    <mergeCell ref="C23:I23"/>
    <mergeCell ref="J23:P23"/>
    <mergeCell ref="Q23:AA23"/>
    <mergeCell ref="C24:I24"/>
    <mergeCell ref="J24:P24"/>
    <mergeCell ref="Q24:AA24"/>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C16:H16"/>
    <mergeCell ref="I16:AA16"/>
    <mergeCell ref="C18:H18"/>
    <mergeCell ref="I18:AA18"/>
    <mergeCell ref="C20:H21"/>
    <mergeCell ref="I20:L21"/>
    <mergeCell ref="M20:S20"/>
    <mergeCell ref="T20:AA20"/>
    <mergeCell ref="M21:S21"/>
    <mergeCell ref="T21:AA21"/>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AB108"/>
  <sheetViews>
    <sheetView topLeftCell="A29" zoomScale="90" zoomScaleNormal="90" zoomScaleSheetLayoutView="90" zoomScalePageLayoutView="70" workbookViewId="0">
      <selection activeCell="H68" sqref="H68:I6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4" width="3.7109375" style="20"/>
    <col min="35" max="35" width="10.7109375" style="20" bestFit="1" customWidth="1"/>
    <col min="36" max="36" width="11.5703125" style="20" customWidth="1"/>
    <col min="37" max="38" width="3.7109375" style="20"/>
    <col min="39" max="39" width="7" style="20" bestFit="1" customWidth="1"/>
    <col min="40"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179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2071" t="s">
        <v>180</v>
      </c>
      <c r="J10" s="2072"/>
      <c r="K10" s="2072"/>
      <c r="L10" s="2072"/>
      <c r="M10" s="2072"/>
      <c r="N10" s="2072"/>
      <c r="O10" s="2072"/>
      <c r="P10" s="2072"/>
      <c r="Q10" s="207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2074"/>
      <c r="J11" s="2075"/>
      <c r="K11" s="2075"/>
      <c r="L11" s="2075"/>
      <c r="M11" s="2075"/>
      <c r="N11" s="2075"/>
      <c r="O11" s="2075"/>
      <c r="P11" s="2075"/>
      <c r="Q11" s="2076"/>
      <c r="R11" s="627" t="s">
        <v>181</v>
      </c>
      <c r="S11" s="687"/>
      <c r="T11" s="687"/>
      <c r="U11" s="688"/>
      <c r="V11" s="907" t="s">
        <v>865</v>
      </c>
      <c r="W11" s="908"/>
      <c r="X11" s="908"/>
      <c r="Y11" s="908"/>
      <c r="Z11" s="908"/>
      <c r="AA11" s="909"/>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893" t="s">
        <v>866</v>
      </c>
      <c r="J13" s="894"/>
      <c r="K13" s="894"/>
      <c r="L13" s="894"/>
      <c r="M13" s="894"/>
      <c r="N13" s="894"/>
      <c r="O13" s="894"/>
      <c r="P13" s="894"/>
      <c r="Q13" s="894"/>
      <c r="R13" s="894"/>
      <c r="S13" s="895"/>
      <c r="T13" s="655" t="s">
        <v>231</v>
      </c>
      <c r="U13" s="656"/>
      <c r="V13" s="656"/>
      <c r="W13" s="656"/>
      <c r="X13" s="656"/>
      <c r="Y13" s="656"/>
      <c r="Z13" s="656"/>
      <c r="AA13" s="657"/>
      <c r="AB13" s="35"/>
    </row>
    <row r="14" spans="2:28" ht="30" customHeight="1" thickBot="1">
      <c r="B14" s="33"/>
      <c r="C14" s="658"/>
      <c r="D14" s="659"/>
      <c r="E14" s="659"/>
      <c r="F14" s="659"/>
      <c r="G14" s="659"/>
      <c r="H14" s="660"/>
      <c r="I14" s="896"/>
      <c r="J14" s="897"/>
      <c r="K14" s="897"/>
      <c r="L14" s="897"/>
      <c r="M14" s="897"/>
      <c r="N14" s="897"/>
      <c r="O14" s="897"/>
      <c r="P14" s="897"/>
      <c r="Q14" s="897"/>
      <c r="R14" s="897"/>
      <c r="S14" s="898"/>
      <c r="T14" s="667" t="s">
        <v>440</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867</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126.75" customHeight="1" thickBot="1">
      <c r="B18" s="33"/>
      <c r="C18" s="621" t="s">
        <v>276</v>
      </c>
      <c r="D18" s="622"/>
      <c r="E18" s="622"/>
      <c r="F18" s="622"/>
      <c r="G18" s="622"/>
      <c r="H18" s="623"/>
      <c r="I18" s="624" t="s">
        <v>868</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887" t="s">
        <v>869</v>
      </c>
      <c r="J20" s="888"/>
      <c r="K20" s="888"/>
      <c r="L20" s="88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890"/>
      <c r="J21" s="891"/>
      <c r="K21" s="891"/>
      <c r="L21" s="892"/>
      <c r="M21" s="605" t="s">
        <v>241</v>
      </c>
      <c r="N21" s="606"/>
      <c r="O21" s="606"/>
      <c r="P21" s="606"/>
      <c r="Q21" s="606"/>
      <c r="R21" s="606"/>
      <c r="S21" s="607"/>
      <c r="T21" s="605" t="s">
        <v>339</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64.5" customHeight="1" thickBot="1">
      <c r="B24" s="33"/>
      <c r="C24" s="595" t="s">
        <v>870</v>
      </c>
      <c r="D24" s="596"/>
      <c r="E24" s="596"/>
      <c r="F24" s="596"/>
      <c r="G24" s="596"/>
      <c r="H24" s="596"/>
      <c r="I24" s="597"/>
      <c r="J24" s="595" t="s">
        <v>871</v>
      </c>
      <c r="K24" s="596"/>
      <c r="L24" s="596"/>
      <c r="M24" s="596"/>
      <c r="N24" s="596"/>
      <c r="O24" s="596"/>
      <c r="P24" s="597"/>
      <c r="Q24" s="598" t="s">
        <v>872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182</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875" t="s">
        <v>873</v>
      </c>
      <c r="J28" s="876"/>
      <c r="K28" s="609" t="s">
        <v>251</v>
      </c>
      <c r="L28" s="610"/>
      <c r="M28" s="610"/>
      <c r="N28" s="611"/>
      <c r="O28" s="630" t="s">
        <v>252</v>
      </c>
      <c r="P28" s="628"/>
      <c r="Q28" s="629"/>
      <c r="R28" s="37"/>
      <c r="S28" s="630" t="s">
        <v>253</v>
      </c>
      <c r="T28" s="628"/>
      <c r="U28" s="37" t="s">
        <v>254</v>
      </c>
      <c r="V28" s="589" t="s">
        <v>255</v>
      </c>
      <c r="W28" s="2069"/>
      <c r="X28" s="2069"/>
      <c r="Y28" s="2069"/>
      <c r="Z28" s="2070"/>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 r="B30" s="33"/>
      <c r="C30" s="580" t="s">
        <v>256</v>
      </c>
      <c r="D30" s="581"/>
      <c r="E30" s="581"/>
      <c r="F30" s="581"/>
      <c r="G30" s="581"/>
      <c r="H30" s="581"/>
      <c r="I30" s="581"/>
      <c r="J30" s="582"/>
      <c r="K30" s="1824" t="s">
        <v>1</v>
      </c>
      <c r="L30" s="1825"/>
      <c r="M30" s="1825"/>
      <c r="N30" s="1825"/>
      <c r="O30" s="1825"/>
      <c r="P30" s="1825"/>
      <c r="Q30" s="1825"/>
      <c r="R30" s="1826"/>
      <c r="S30" s="1827" t="s">
        <v>2</v>
      </c>
      <c r="T30" s="1828"/>
      <c r="U30" s="1828"/>
      <c r="V30" s="1828"/>
      <c r="W30" s="1829"/>
      <c r="X30" s="1830" t="s">
        <v>3</v>
      </c>
      <c r="Y30" s="1831"/>
      <c r="Z30" s="1831"/>
      <c r="AA30" s="1832"/>
      <c r="AB30" s="35"/>
    </row>
    <row r="31" spans="2:28" ht="14.25" customHeight="1">
      <c r="B31" s="33"/>
      <c r="C31" s="583"/>
      <c r="D31" s="584"/>
      <c r="E31" s="584"/>
      <c r="F31" s="584"/>
      <c r="G31" s="584"/>
      <c r="H31" s="584"/>
      <c r="I31" s="584"/>
      <c r="J31" s="585"/>
      <c r="K31" s="1833" t="s">
        <v>11</v>
      </c>
      <c r="L31" s="1834"/>
      <c r="M31" s="1834"/>
      <c r="N31" s="1835"/>
      <c r="O31" s="1836" t="s">
        <v>12</v>
      </c>
      <c r="P31" s="1834"/>
      <c r="Q31" s="1834"/>
      <c r="R31" s="1835"/>
      <c r="S31" s="1836" t="s">
        <v>11</v>
      </c>
      <c r="T31" s="1835"/>
      <c r="U31" s="1836" t="s">
        <v>12</v>
      </c>
      <c r="V31" s="1834"/>
      <c r="W31" s="1835"/>
      <c r="X31" s="1836" t="s">
        <v>11</v>
      </c>
      <c r="Y31" s="1835"/>
      <c r="Z31" s="1836" t="s">
        <v>12</v>
      </c>
      <c r="AA31" s="1837"/>
      <c r="AB31" s="35"/>
    </row>
    <row r="32" spans="2:28" ht="15" customHeight="1" thickBot="1">
      <c r="B32" s="33"/>
      <c r="C32" s="586"/>
      <c r="D32" s="587"/>
      <c r="E32" s="587"/>
      <c r="F32" s="587"/>
      <c r="G32" s="587"/>
      <c r="H32" s="587"/>
      <c r="I32" s="587"/>
      <c r="J32" s="588"/>
      <c r="K32" s="2064">
        <v>0</v>
      </c>
      <c r="L32" s="2065"/>
      <c r="M32" s="2065"/>
      <c r="N32" s="2066"/>
      <c r="O32" s="2067">
        <v>0.249</v>
      </c>
      <c r="P32" s="2065"/>
      <c r="Q32" s="2065"/>
      <c r="R32" s="2066"/>
      <c r="S32" s="2067">
        <v>0.25</v>
      </c>
      <c r="T32" s="2066"/>
      <c r="U32" s="2067">
        <v>0.34899999999999998</v>
      </c>
      <c r="V32" s="2065"/>
      <c r="W32" s="2066"/>
      <c r="X32" s="2067">
        <v>0.35</v>
      </c>
      <c r="Y32" s="2066"/>
      <c r="Z32" s="2067">
        <v>1</v>
      </c>
      <c r="AA32" s="2068"/>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15" thickBot="1">
      <c r="B35" s="40"/>
      <c r="C35" s="852"/>
      <c r="D35" s="853"/>
      <c r="E35" s="853"/>
      <c r="F35" s="853"/>
      <c r="G35" s="853"/>
      <c r="H35" s="853"/>
      <c r="I35" s="853"/>
      <c r="J35" s="853"/>
      <c r="K35" s="853"/>
      <c r="L35" s="853"/>
      <c r="M35" s="853"/>
      <c r="N35" s="853"/>
      <c r="O35" s="853"/>
      <c r="P35" s="853"/>
      <c r="Q35" s="853"/>
      <c r="R35" s="853"/>
      <c r="S35" s="853"/>
      <c r="T35" s="853"/>
      <c r="U35" s="853"/>
      <c r="V35" s="853"/>
      <c r="W35" s="853"/>
      <c r="X35" s="853"/>
      <c r="Y35" s="853"/>
      <c r="Z35" s="853"/>
      <c r="AA35" s="854"/>
      <c r="AB35" s="35"/>
    </row>
    <row r="36" spans="2:28" s="41" customFormat="1" ht="15" customHeight="1">
      <c r="B36" s="40"/>
      <c r="C36" s="1839" t="s">
        <v>258</v>
      </c>
      <c r="D36" s="1840"/>
      <c r="E36" s="1840"/>
      <c r="F36" s="1840"/>
      <c r="G36" s="1841"/>
      <c r="H36" s="2062" t="s">
        <v>874</v>
      </c>
      <c r="I36" s="2062" t="s">
        <v>875</v>
      </c>
      <c r="J36" s="857" t="s">
        <v>261</v>
      </c>
      <c r="K36" s="1839" t="s">
        <v>262</v>
      </c>
      <c r="L36" s="1840"/>
      <c r="M36" s="1840"/>
      <c r="N36" s="1840"/>
      <c r="O36" s="1840"/>
      <c r="P36" s="1840"/>
      <c r="Q36" s="1840"/>
      <c r="R36" s="1840"/>
      <c r="S36" s="1840"/>
      <c r="T36" s="1840"/>
      <c r="U36" s="1840"/>
      <c r="V36" s="1840"/>
      <c r="W36" s="1840"/>
      <c r="X36" s="1840"/>
      <c r="Y36" s="1840"/>
      <c r="Z36" s="1840"/>
      <c r="AA36" s="1841"/>
      <c r="AB36" s="35"/>
    </row>
    <row r="37" spans="2:28" s="41" customFormat="1" ht="43.5" customHeight="1" thickBot="1">
      <c r="B37" s="40"/>
      <c r="C37" s="1842"/>
      <c r="D37" s="1843"/>
      <c r="E37" s="1843"/>
      <c r="F37" s="1843"/>
      <c r="G37" s="1844"/>
      <c r="H37" s="2063"/>
      <c r="I37" s="2063"/>
      <c r="J37" s="858"/>
      <c r="K37" s="1842"/>
      <c r="L37" s="1843"/>
      <c r="M37" s="1843"/>
      <c r="N37" s="1843"/>
      <c r="O37" s="1843"/>
      <c r="P37" s="1843"/>
      <c r="Q37" s="1843"/>
      <c r="R37" s="1843"/>
      <c r="S37" s="1843"/>
      <c r="T37" s="1843"/>
      <c r="U37" s="1843"/>
      <c r="V37" s="1843"/>
      <c r="W37" s="1843"/>
      <c r="X37" s="1843"/>
      <c r="Y37" s="1843"/>
      <c r="Z37" s="1843"/>
      <c r="AA37" s="1844"/>
      <c r="AB37" s="35"/>
    </row>
    <row r="38" spans="2:28" s="41" customFormat="1" ht="114" customHeight="1">
      <c r="B38" s="40"/>
      <c r="C38" s="1451" t="s">
        <v>876</v>
      </c>
      <c r="D38" s="1452"/>
      <c r="E38" s="1452"/>
      <c r="F38" s="1452"/>
      <c r="G38" s="1453"/>
      <c r="H38" s="10">
        <v>2337</v>
      </c>
      <c r="I38" s="10">
        <v>6294</v>
      </c>
      <c r="J38" s="80">
        <f>H38/I38</f>
        <v>0.3713060057197331</v>
      </c>
      <c r="K38" s="1039" t="s">
        <v>877</v>
      </c>
      <c r="L38" s="1040"/>
      <c r="M38" s="1040"/>
      <c r="N38" s="1040"/>
      <c r="O38" s="1040"/>
      <c r="P38" s="1040"/>
      <c r="Q38" s="1040"/>
      <c r="R38" s="1040"/>
      <c r="S38" s="1040"/>
      <c r="T38" s="1040"/>
      <c r="U38" s="1040"/>
      <c r="V38" s="1040"/>
      <c r="W38" s="1040"/>
      <c r="X38" s="1040"/>
      <c r="Y38" s="1040"/>
      <c r="Z38" s="1040"/>
      <c r="AA38" s="1041"/>
      <c r="AB38" s="35"/>
    </row>
    <row r="39" spans="2:28" s="41" customFormat="1" ht="85.5" customHeight="1">
      <c r="B39" s="40"/>
      <c r="C39" s="801" t="s">
        <v>878</v>
      </c>
      <c r="D39" s="2270"/>
      <c r="E39" s="2270"/>
      <c r="F39" s="2270"/>
      <c r="G39" s="2271"/>
      <c r="H39" s="149"/>
      <c r="I39" s="149"/>
      <c r="J39" s="80"/>
      <c r="K39" s="988"/>
      <c r="L39" s="989"/>
      <c r="M39" s="989"/>
      <c r="N39" s="989"/>
      <c r="O39" s="989"/>
      <c r="P39" s="989"/>
      <c r="Q39" s="989"/>
      <c r="R39" s="989"/>
      <c r="S39" s="989"/>
      <c r="T39" s="989"/>
      <c r="U39" s="989"/>
      <c r="V39" s="989"/>
      <c r="W39" s="989"/>
      <c r="X39" s="989"/>
      <c r="Y39" s="989"/>
      <c r="Z39" s="989"/>
      <c r="AA39" s="990"/>
      <c r="AB39" s="35"/>
    </row>
    <row r="40" spans="2:28" s="41" customFormat="1" ht="67.5" customHeight="1">
      <c r="B40" s="40"/>
      <c r="C40" s="801" t="s">
        <v>879</v>
      </c>
      <c r="D40" s="2270"/>
      <c r="E40" s="2270"/>
      <c r="F40" s="2270"/>
      <c r="G40" s="2271"/>
      <c r="H40" s="149"/>
      <c r="I40" s="149"/>
      <c r="J40" s="80"/>
      <c r="K40" s="986"/>
      <c r="L40" s="962"/>
      <c r="M40" s="962"/>
      <c r="N40" s="962"/>
      <c r="O40" s="962"/>
      <c r="P40" s="962"/>
      <c r="Q40" s="962"/>
      <c r="R40" s="962"/>
      <c r="S40" s="962"/>
      <c r="T40" s="962"/>
      <c r="U40" s="962"/>
      <c r="V40" s="962"/>
      <c r="W40" s="962"/>
      <c r="X40" s="962"/>
      <c r="Y40" s="962"/>
      <c r="Z40" s="962"/>
      <c r="AA40" s="987"/>
      <c r="AB40" s="35"/>
    </row>
    <row r="41" spans="2:28" s="41" customFormat="1" ht="29.25" customHeight="1" thickBot="1">
      <c r="B41" s="40"/>
      <c r="C41" s="801" t="s">
        <v>880</v>
      </c>
      <c r="D41" s="2270"/>
      <c r="E41" s="2270"/>
      <c r="F41" s="2270"/>
      <c r="G41" s="2271"/>
      <c r="H41" s="149"/>
      <c r="I41" s="149"/>
      <c r="J41" s="80"/>
      <c r="K41" s="986"/>
      <c r="L41" s="962"/>
      <c r="M41" s="962"/>
      <c r="N41" s="962"/>
      <c r="O41" s="962"/>
      <c r="P41" s="962"/>
      <c r="Q41" s="962"/>
      <c r="R41" s="962"/>
      <c r="S41" s="962"/>
      <c r="T41" s="962"/>
      <c r="U41" s="962"/>
      <c r="V41" s="962"/>
      <c r="W41" s="962"/>
      <c r="X41" s="962"/>
      <c r="Y41" s="962"/>
      <c r="Z41" s="962"/>
      <c r="AA41" s="987"/>
      <c r="AB41" s="35"/>
    </row>
    <row r="42" spans="2:28" s="41" customFormat="1" ht="15.75" customHeight="1" thickBot="1">
      <c r="B42" s="40"/>
      <c r="C42" s="843" t="s">
        <v>265</v>
      </c>
      <c r="D42" s="844"/>
      <c r="E42" s="844"/>
      <c r="F42" s="844"/>
      <c r="G42" s="845"/>
      <c r="H42" s="152"/>
      <c r="I42" s="152"/>
      <c r="J42" s="153"/>
      <c r="K42" s="846"/>
      <c r="L42" s="847"/>
      <c r="M42" s="847"/>
      <c r="N42" s="847"/>
      <c r="O42" s="847"/>
      <c r="P42" s="847"/>
      <c r="Q42" s="847"/>
      <c r="R42" s="847"/>
      <c r="S42" s="847"/>
      <c r="T42" s="847"/>
      <c r="U42" s="847"/>
      <c r="V42" s="847"/>
      <c r="W42" s="847"/>
      <c r="X42" s="847"/>
      <c r="Y42" s="847"/>
      <c r="Z42" s="847"/>
      <c r="AA42" s="848"/>
      <c r="AB42" s="35"/>
    </row>
    <row r="43" spans="2:28" s="41" customFormat="1" ht="5.25" customHeight="1">
      <c r="B43" s="40"/>
      <c r="C43" s="34"/>
      <c r="D43" s="34"/>
      <c r="E43" s="34"/>
      <c r="F43" s="34"/>
      <c r="G43" s="34"/>
      <c r="H43" s="154"/>
      <c r="I43" s="154"/>
      <c r="J43" s="155"/>
      <c r="K43" s="34"/>
      <c r="L43" s="34"/>
      <c r="M43" s="34"/>
      <c r="N43" s="34"/>
      <c r="O43" s="34"/>
      <c r="P43" s="34"/>
      <c r="Q43" s="34"/>
      <c r="R43" s="34"/>
      <c r="S43" s="34"/>
      <c r="T43" s="34"/>
      <c r="U43" s="34"/>
      <c r="V43" s="34"/>
      <c r="W43" s="34"/>
      <c r="X43" s="34"/>
      <c r="Y43" s="34"/>
      <c r="Z43" s="34"/>
      <c r="AA43" s="34"/>
      <c r="AB43" s="35"/>
    </row>
    <row r="44" spans="2:28" s="41" customFormat="1" ht="15" thickBot="1">
      <c r="B44" s="40"/>
      <c r="C44" s="34"/>
      <c r="D44" s="34"/>
      <c r="E44" s="34"/>
      <c r="F44" s="34"/>
      <c r="G44" s="34"/>
      <c r="H44" s="154"/>
      <c r="I44" s="154"/>
      <c r="J44" s="155"/>
      <c r="K44" s="34"/>
      <c r="L44" s="34"/>
      <c r="M44" s="34"/>
      <c r="N44" s="34"/>
      <c r="O44" s="34"/>
      <c r="P44" s="34"/>
      <c r="Q44" s="34"/>
      <c r="R44" s="34"/>
      <c r="S44" s="34"/>
      <c r="T44" s="34"/>
      <c r="U44" s="34"/>
      <c r="V44" s="34"/>
      <c r="W44" s="34"/>
      <c r="X44" s="34"/>
      <c r="Y44" s="34"/>
      <c r="Z44" s="34"/>
      <c r="AA44" s="34"/>
      <c r="AB44" s="35"/>
    </row>
    <row r="45" spans="2:28" s="41" customFormat="1">
      <c r="B45" s="40"/>
      <c r="C45" s="697" t="s">
        <v>266</v>
      </c>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9"/>
      <c r="AB45" s="35"/>
    </row>
    <row r="46" spans="2:28" ht="15" thickBot="1">
      <c r="B46" s="33"/>
      <c r="C46" s="967"/>
      <c r="D46" s="968"/>
      <c r="E46" s="968"/>
      <c r="F46" s="968"/>
      <c r="G46" s="968"/>
      <c r="H46" s="968"/>
      <c r="I46" s="968"/>
      <c r="J46" s="968"/>
      <c r="K46" s="968"/>
      <c r="L46" s="968"/>
      <c r="M46" s="968"/>
      <c r="N46" s="968"/>
      <c r="O46" s="968"/>
      <c r="P46" s="968"/>
      <c r="Q46" s="968"/>
      <c r="R46" s="968"/>
      <c r="S46" s="968"/>
      <c r="T46" s="968"/>
      <c r="U46" s="968"/>
      <c r="V46" s="968"/>
      <c r="W46" s="968"/>
      <c r="X46" s="968"/>
      <c r="Y46" s="968"/>
      <c r="Z46" s="968"/>
      <c r="AA46" s="969"/>
      <c r="AB46" s="35"/>
    </row>
    <row r="47" spans="2:28">
      <c r="B47" s="33"/>
      <c r="C47" s="768" t="s">
        <v>350</v>
      </c>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ht="15" thickBot="1">
      <c r="B59" s="33"/>
      <c r="C59" s="821"/>
      <c r="D59" s="822"/>
      <c r="E59" s="822"/>
      <c r="F59" s="822"/>
      <c r="G59" s="822"/>
      <c r="H59" s="822"/>
      <c r="I59" s="822"/>
      <c r="J59" s="822"/>
      <c r="K59" s="822"/>
      <c r="L59" s="822"/>
      <c r="M59" s="822"/>
      <c r="N59" s="822"/>
      <c r="O59" s="822"/>
      <c r="P59" s="822"/>
      <c r="Q59" s="822"/>
      <c r="R59" s="822"/>
      <c r="S59" s="822"/>
      <c r="T59" s="822"/>
      <c r="U59" s="822"/>
      <c r="V59" s="822"/>
      <c r="W59" s="822"/>
      <c r="X59" s="822"/>
      <c r="Y59" s="822"/>
      <c r="Z59" s="822"/>
      <c r="AA59" s="823"/>
      <c r="AB59" s="35"/>
    </row>
    <row r="60" spans="2:28">
      <c r="B60" s="50"/>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52"/>
    </row>
    <row r="61" spans="2:28" ht="15" thickBot="1">
      <c r="B61" s="53"/>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55"/>
    </row>
    <row r="62" spans="2:28" ht="15.75">
      <c r="B62" s="56"/>
      <c r="C62" s="824" t="s">
        <v>258</v>
      </c>
      <c r="D62" s="825"/>
      <c r="E62" s="825"/>
      <c r="F62" s="825"/>
      <c r="G62" s="826"/>
      <c r="H62" s="824" t="s">
        <v>288</v>
      </c>
      <c r="I62" s="826"/>
      <c r="J62" s="824" t="s">
        <v>268</v>
      </c>
      <c r="K62" s="825"/>
      <c r="L62" s="825"/>
      <c r="M62" s="826"/>
      <c r="N62" s="824" t="s">
        <v>269</v>
      </c>
      <c r="O62" s="825"/>
      <c r="P62" s="825"/>
      <c r="Q62" s="825"/>
      <c r="R62" s="825"/>
      <c r="S62" s="825"/>
      <c r="T62" s="825"/>
      <c r="U62" s="826"/>
      <c r="V62" s="976" t="s">
        <v>270</v>
      </c>
      <c r="W62" s="976"/>
      <c r="X62" s="976"/>
      <c r="Y62" s="976"/>
      <c r="Z62" s="976"/>
      <c r="AA62" s="977"/>
      <c r="AB62" s="57"/>
    </row>
    <row r="63" spans="2:28" ht="15.75">
      <c r="B63" s="58"/>
      <c r="C63" s="827"/>
      <c r="D63" s="828"/>
      <c r="E63" s="828"/>
      <c r="F63" s="828"/>
      <c r="G63" s="829"/>
      <c r="H63" s="827"/>
      <c r="I63" s="829"/>
      <c r="J63" s="827"/>
      <c r="K63" s="828"/>
      <c r="L63" s="828"/>
      <c r="M63" s="829"/>
      <c r="N63" s="827"/>
      <c r="O63" s="828"/>
      <c r="P63" s="828"/>
      <c r="Q63" s="828"/>
      <c r="R63" s="828"/>
      <c r="S63" s="828"/>
      <c r="T63" s="828"/>
      <c r="U63" s="829"/>
      <c r="V63" s="978"/>
      <c r="W63" s="978"/>
      <c r="X63" s="978"/>
      <c r="Y63" s="978"/>
      <c r="Z63" s="978"/>
      <c r="AA63" s="979"/>
      <c r="AB63" s="57"/>
    </row>
    <row r="64" spans="2:28" ht="15.75">
      <c r="B64" s="58"/>
      <c r="C64" s="827"/>
      <c r="D64" s="828"/>
      <c r="E64" s="828"/>
      <c r="F64" s="828"/>
      <c r="G64" s="829"/>
      <c r="H64" s="827"/>
      <c r="I64" s="829"/>
      <c r="J64" s="827"/>
      <c r="K64" s="828"/>
      <c r="L64" s="828"/>
      <c r="M64" s="829"/>
      <c r="N64" s="827"/>
      <c r="O64" s="828"/>
      <c r="P64" s="828"/>
      <c r="Q64" s="828"/>
      <c r="R64" s="828"/>
      <c r="S64" s="828"/>
      <c r="T64" s="828"/>
      <c r="U64" s="829"/>
      <c r="V64" s="978"/>
      <c r="W64" s="978"/>
      <c r="X64" s="978"/>
      <c r="Y64" s="978"/>
      <c r="Z64" s="978"/>
      <c r="AA64" s="979"/>
      <c r="AB64" s="57"/>
    </row>
    <row r="65" spans="2:28" ht="108.6" customHeight="1">
      <c r="B65" s="56"/>
      <c r="C65" s="1718" t="s">
        <v>263</v>
      </c>
      <c r="D65" s="1718"/>
      <c r="E65" s="1718"/>
      <c r="F65" s="1718"/>
      <c r="G65" s="1718"/>
      <c r="H65" s="2060">
        <v>0.39372043010752689</v>
      </c>
      <c r="I65" s="2060"/>
      <c r="J65" s="2061">
        <v>0.37</v>
      </c>
      <c r="K65" s="1718"/>
      <c r="L65" s="1718"/>
      <c r="M65" s="1718"/>
      <c r="N65" s="1407" t="s">
        <v>881</v>
      </c>
      <c r="O65" s="1407"/>
      <c r="P65" s="1407"/>
      <c r="Q65" s="1407"/>
      <c r="R65" s="1407"/>
      <c r="S65" s="1407"/>
      <c r="T65" s="1407"/>
      <c r="U65" s="1407"/>
      <c r="V65" s="1407" t="s">
        <v>882</v>
      </c>
      <c r="W65" s="1407"/>
      <c r="X65" s="1407"/>
      <c r="Y65" s="1407"/>
      <c r="Z65" s="1407"/>
      <c r="AA65" s="1407"/>
      <c r="AB65" s="59"/>
    </row>
    <row r="66" spans="2:28" ht="60" customHeight="1">
      <c r="B66" s="56"/>
      <c r="C66" s="1386" t="s">
        <v>883</v>
      </c>
      <c r="D66" s="1386"/>
      <c r="E66" s="1386"/>
      <c r="F66" s="1386"/>
      <c r="G66" s="1386"/>
      <c r="H66" s="2058"/>
      <c r="I66" s="2058"/>
      <c r="J66" s="2059"/>
      <c r="K66" s="1386"/>
      <c r="L66" s="1386"/>
      <c r="M66" s="1386"/>
      <c r="N66" s="1952"/>
      <c r="O66" s="1952"/>
      <c r="P66" s="1952"/>
      <c r="Q66" s="1952"/>
      <c r="R66" s="1952"/>
      <c r="S66" s="1952"/>
      <c r="T66" s="1952"/>
      <c r="U66" s="1952"/>
      <c r="V66" s="1952"/>
      <c r="W66" s="1952"/>
      <c r="X66" s="1952"/>
      <c r="Y66" s="1952"/>
      <c r="Z66" s="1952"/>
      <c r="AA66" s="1952"/>
      <c r="AB66" s="59"/>
    </row>
    <row r="67" spans="2:28" ht="54.75" customHeight="1">
      <c r="B67" s="56"/>
      <c r="C67" s="1386" t="s">
        <v>884</v>
      </c>
      <c r="D67" s="1386"/>
      <c r="E67" s="1386"/>
      <c r="F67" s="1386"/>
      <c r="G67" s="1386"/>
      <c r="H67" s="2058"/>
      <c r="I67" s="2058"/>
      <c r="J67" s="2059"/>
      <c r="K67" s="1386"/>
      <c r="L67" s="1386"/>
      <c r="M67" s="1386"/>
      <c r="N67" s="1952"/>
      <c r="O67" s="1952"/>
      <c r="P67" s="1952"/>
      <c r="Q67" s="1952"/>
      <c r="R67" s="1952"/>
      <c r="S67" s="1952"/>
      <c r="T67" s="1952"/>
      <c r="U67" s="1952"/>
      <c r="V67" s="1952"/>
      <c r="W67" s="1952"/>
      <c r="X67" s="1952"/>
      <c r="Y67" s="1952"/>
      <c r="Z67" s="1952"/>
      <c r="AA67" s="1952"/>
      <c r="AB67" s="59"/>
    </row>
    <row r="68" spans="2:28" ht="63.75" customHeight="1">
      <c r="B68" s="56"/>
      <c r="C68" s="1386" t="s">
        <v>885</v>
      </c>
      <c r="D68" s="1386"/>
      <c r="E68" s="1386"/>
      <c r="F68" s="1386"/>
      <c r="G68" s="1386"/>
      <c r="H68" s="2056"/>
      <c r="I68" s="2056"/>
      <c r="J68" s="2057"/>
      <c r="K68" s="695"/>
      <c r="L68" s="695"/>
      <c r="M68" s="695"/>
      <c r="N68" s="1952"/>
      <c r="O68" s="1952"/>
      <c r="P68" s="1952"/>
      <c r="Q68" s="1952"/>
      <c r="R68" s="1952"/>
      <c r="S68" s="1952"/>
      <c r="T68" s="1952"/>
      <c r="U68" s="1952"/>
      <c r="V68" s="1952"/>
      <c r="W68" s="1952"/>
      <c r="X68" s="1952"/>
      <c r="Y68" s="1952"/>
      <c r="Z68" s="1952"/>
      <c r="AA68" s="1952"/>
      <c r="AB68" s="59"/>
    </row>
    <row r="69" spans="2:28">
      <c r="B69" s="60"/>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62"/>
    </row>
    <row r="108" ht="6" customHeight="1"/>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41:G41"/>
    <mergeCell ref="K41:AA41"/>
    <mergeCell ref="C42:G42"/>
    <mergeCell ref="C34:AA35"/>
    <mergeCell ref="C36:G37"/>
    <mergeCell ref="H36:H37"/>
    <mergeCell ref="I36:I37"/>
    <mergeCell ref="J36:J37"/>
    <mergeCell ref="K36:AA37"/>
    <mergeCell ref="C38:G38"/>
    <mergeCell ref="K38:AA38"/>
    <mergeCell ref="C39:G39"/>
    <mergeCell ref="K39:AA39"/>
    <mergeCell ref="C40:G40"/>
    <mergeCell ref="K40:AA40"/>
    <mergeCell ref="K42:AA42"/>
    <mergeCell ref="C45:AA46"/>
    <mergeCell ref="C65:G65"/>
    <mergeCell ref="H65:I65"/>
    <mergeCell ref="J65:M65"/>
    <mergeCell ref="N65:U65"/>
    <mergeCell ref="V65:AA65"/>
    <mergeCell ref="C62:G64"/>
    <mergeCell ref="H62:I64"/>
    <mergeCell ref="J62:M64"/>
    <mergeCell ref="C47:AA59"/>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AB104"/>
  <sheetViews>
    <sheetView zoomScale="60" zoomScaleNormal="60" workbookViewId="0">
      <selection activeCell="I16" sqref="I16:AA1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8.140625" style="20" customWidth="1"/>
    <col min="11" max="12" width="3.42578125" style="20" customWidth="1"/>
    <col min="13" max="14" width="2.7109375" style="20" customWidth="1"/>
    <col min="15" max="17" width="4.85546875" style="20" customWidth="1"/>
    <col min="18" max="18" width="3.7109375" style="20"/>
    <col min="19" max="20" width="8"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3" width="3.7109375" style="20"/>
    <col min="34" max="34" width="5.7109375" style="20" bestFit="1" customWidth="1"/>
    <col min="35"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ustomHeight="1">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customHeight="1"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179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183</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184</v>
      </c>
      <c r="S11" s="687"/>
      <c r="T11" s="687"/>
      <c r="U11" s="688"/>
      <c r="V11" s="907" t="s">
        <v>865</v>
      </c>
      <c r="W11" s="908"/>
      <c r="X11" s="908"/>
      <c r="Y11" s="908"/>
      <c r="Z11" s="908"/>
      <c r="AA11" s="909"/>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886</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335</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887</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7" customHeight="1" thickBot="1">
      <c r="B18" s="33"/>
      <c r="C18" s="621" t="s">
        <v>235</v>
      </c>
      <c r="D18" s="622"/>
      <c r="E18" s="622"/>
      <c r="F18" s="622"/>
      <c r="G18" s="622"/>
      <c r="H18" s="623"/>
      <c r="I18" s="624" t="s">
        <v>888</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887" t="s">
        <v>889</v>
      </c>
      <c r="J20" s="888"/>
      <c r="K20" s="888"/>
      <c r="L20" s="88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890"/>
      <c r="J21" s="891"/>
      <c r="K21" s="891"/>
      <c r="L21" s="892"/>
      <c r="M21" s="605" t="s">
        <v>635</v>
      </c>
      <c r="N21" s="606"/>
      <c r="O21" s="606"/>
      <c r="P21" s="606"/>
      <c r="Q21" s="606"/>
      <c r="R21" s="606"/>
      <c r="S21" s="607"/>
      <c r="T21" s="605" t="s">
        <v>890</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54.75" customHeight="1" thickBot="1">
      <c r="B24" s="33"/>
      <c r="C24" s="595" t="s">
        <v>891</v>
      </c>
      <c r="D24" s="596"/>
      <c r="E24" s="596"/>
      <c r="F24" s="596"/>
      <c r="G24" s="596"/>
      <c r="H24" s="596"/>
      <c r="I24" s="597"/>
      <c r="J24" s="595" t="s">
        <v>892</v>
      </c>
      <c r="K24" s="596"/>
      <c r="L24" s="596"/>
      <c r="M24" s="596"/>
      <c r="N24" s="596"/>
      <c r="O24" s="596"/>
      <c r="P24" s="597"/>
      <c r="Q24" s="598" t="s">
        <v>872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185</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872" t="s">
        <v>893</v>
      </c>
      <c r="J28" s="624"/>
      <c r="K28" s="609" t="s">
        <v>251</v>
      </c>
      <c r="L28" s="610"/>
      <c r="M28" s="610"/>
      <c r="N28" s="611"/>
      <c r="O28" s="630" t="s">
        <v>252</v>
      </c>
      <c r="P28" s="628"/>
      <c r="Q28" s="629"/>
      <c r="R28" s="37"/>
      <c r="S28" s="630" t="s">
        <v>253</v>
      </c>
      <c r="T28" s="628"/>
      <c r="U28" s="37" t="s">
        <v>254</v>
      </c>
      <c r="V28" s="589" t="s">
        <v>255</v>
      </c>
      <c r="W28" s="2069"/>
      <c r="X28" s="2069"/>
      <c r="Y28" s="2069"/>
      <c r="Z28" s="2070"/>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thickBot="1">
      <c r="B32" s="33"/>
      <c r="C32" s="586"/>
      <c r="D32" s="587"/>
      <c r="E32" s="587"/>
      <c r="F32" s="587"/>
      <c r="G32" s="587"/>
      <c r="H32" s="587"/>
      <c r="I32" s="587"/>
      <c r="J32" s="588"/>
      <c r="K32" s="2085">
        <v>1.6</v>
      </c>
      <c r="L32" s="2086"/>
      <c r="M32" s="2086"/>
      <c r="N32" s="2086"/>
      <c r="O32" s="2087">
        <v>2</v>
      </c>
      <c r="P32" s="2087"/>
      <c r="Q32" s="2087"/>
      <c r="R32" s="2087"/>
      <c r="S32" s="2087">
        <v>1.1000000000000001</v>
      </c>
      <c r="T32" s="2087"/>
      <c r="U32" s="2087">
        <v>1.5</v>
      </c>
      <c r="V32" s="2087"/>
      <c r="W32" s="2087"/>
      <c r="X32" s="2087">
        <v>0.1</v>
      </c>
      <c r="Y32" s="2087"/>
      <c r="Z32" s="2087">
        <v>1</v>
      </c>
      <c r="AA32" s="2087"/>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15" thickBot="1">
      <c r="B35" s="40"/>
      <c r="C35" s="852"/>
      <c r="D35" s="853"/>
      <c r="E35" s="853"/>
      <c r="F35" s="853"/>
      <c r="G35" s="853"/>
      <c r="H35" s="853"/>
      <c r="I35" s="853"/>
      <c r="J35" s="853"/>
      <c r="K35" s="853"/>
      <c r="L35" s="853"/>
      <c r="M35" s="853"/>
      <c r="N35" s="853"/>
      <c r="O35" s="853"/>
      <c r="P35" s="853"/>
      <c r="Q35" s="853"/>
      <c r="R35" s="853"/>
      <c r="S35" s="853"/>
      <c r="T35" s="853"/>
      <c r="U35" s="853"/>
      <c r="V35" s="853"/>
      <c r="W35" s="853"/>
      <c r="X35" s="853"/>
      <c r="Y35" s="853"/>
      <c r="Z35" s="853"/>
      <c r="AA35" s="854"/>
      <c r="AB35" s="35"/>
    </row>
    <row r="36" spans="2:28" s="41" customFormat="1" ht="15" customHeight="1">
      <c r="B36" s="40"/>
      <c r="C36" s="849" t="s">
        <v>258</v>
      </c>
      <c r="D36" s="850"/>
      <c r="E36" s="850"/>
      <c r="F36" s="850"/>
      <c r="G36" s="851"/>
      <c r="H36" s="2062" t="s">
        <v>894</v>
      </c>
      <c r="I36" s="2062" t="s">
        <v>895</v>
      </c>
      <c r="J36" s="857" t="s">
        <v>261</v>
      </c>
      <c r="K36" s="1839" t="s">
        <v>262</v>
      </c>
      <c r="L36" s="1840"/>
      <c r="M36" s="1840"/>
      <c r="N36" s="1840"/>
      <c r="O36" s="1840"/>
      <c r="P36" s="1840"/>
      <c r="Q36" s="1840"/>
      <c r="R36" s="1840"/>
      <c r="S36" s="1840"/>
      <c r="T36" s="1840"/>
      <c r="U36" s="1840"/>
      <c r="V36" s="1840"/>
      <c r="W36" s="1840"/>
      <c r="X36" s="1840"/>
      <c r="Y36" s="1840"/>
      <c r="Z36" s="1840"/>
      <c r="AA36" s="1841"/>
      <c r="AB36" s="35"/>
    </row>
    <row r="37" spans="2:28" s="41" customFormat="1" ht="50.25" customHeight="1" thickBot="1">
      <c r="B37" s="40"/>
      <c r="C37" s="852"/>
      <c r="D37" s="853"/>
      <c r="E37" s="853"/>
      <c r="F37" s="853"/>
      <c r="G37" s="854"/>
      <c r="H37" s="2063"/>
      <c r="I37" s="2063"/>
      <c r="J37" s="858"/>
      <c r="K37" s="1842"/>
      <c r="L37" s="1843"/>
      <c r="M37" s="1843"/>
      <c r="N37" s="1843"/>
      <c r="O37" s="1843"/>
      <c r="P37" s="1843"/>
      <c r="Q37" s="1843"/>
      <c r="R37" s="1843"/>
      <c r="S37" s="1843"/>
      <c r="T37" s="1843"/>
      <c r="U37" s="1843"/>
      <c r="V37" s="1843"/>
      <c r="W37" s="1843"/>
      <c r="X37" s="1843"/>
      <c r="Y37" s="1843"/>
      <c r="Z37" s="1843"/>
      <c r="AA37" s="1844"/>
      <c r="AB37" s="35"/>
    </row>
    <row r="38" spans="2:28" s="41" customFormat="1" ht="36.75" customHeight="1">
      <c r="B38" s="40"/>
      <c r="C38" s="801"/>
      <c r="D38" s="2270"/>
      <c r="E38" s="2270"/>
      <c r="F38" s="2270"/>
      <c r="G38" s="2271"/>
      <c r="H38" s="10"/>
      <c r="I38" s="10"/>
      <c r="J38" s="382"/>
      <c r="K38" s="988"/>
      <c r="L38" s="989"/>
      <c r="M38" s="989"/>
      <c r="N38" s="989"/>
      <c r="O38" s="989"/>
      <c r="P38" s="989"/>
      <c r="Q38" s="989"/>
      <c r="R38" s="989"/>
      <c r="S38" s="989"/>
      <c r="T38" s="989"/>
      <c r="U38" s="989"/>
      <c r="V38" s="989"/>
      <c r="W38" s="989"/>
      <c r="X38" s="989"/>
      <c r="Y38" s="989"/>
      <c r="Z38" s="989"/>
      <c r="AA38" s="990"/>
      <c r="AB38" s="35"/>
    </row>
    <row r="39" spans="2:28" s="41" customFormat="1" ht="30.75" customHeight="1" thickBot="1">
      <c r="B39" s="40"/>
      <c r="C39" s="801"/>
      <c r="D39" s="2270"/>
      <c r="E39" s="2270"/>
      <c r="F39" s="2270"/>
      <c r="G39" s="2271"/>
      <c r="H39" s="381"/>
      <c r="I39" s="381"/>
      <c r="J39" s="380"/>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c r="I40" s="152"/>
      <c r="J40" s="153"/>
      <c r="K40" s="846"/>
      <c r="L40" s="847"/>
      <c r="M40" s="847"/>
      <c r="N40" s="847"/>
      <c r="O40" s="847"/>
      <c r="P40" s="847"/>
      <c r="Q40" s="847"/>
      <c r="R40" s="847"/>
      <c r="S40" s="847"/>
      <c r="T40" s="847"/>
      <c r="U40" s="847"/>
      <c r="V40" s="847"/>
      <c r="W40" s="847"/>
      <c r="X40" s="847"/>
      <c r="Y40" s="847"/>
      <c r="Z40" s="847"/>
      <c r="AA40" s="848"/>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350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2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28"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28"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28"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28" ht="16.5" thickBot="1">
      <c r="B62" s="58"/>
      <c r="C62" s="827"/>
      <c r="D62" s="828"/>
      <c r="E62" s="828"/>
      <c r="F62" s="828"/>
      <c r="G62" s="829"/>
      <c r="H62" s="827"/>
      <c r="I62" s="829"/>
      <c r="J62" s="827"/>
      <c r="K62" s="828"/>
      <c r="L62" s="828"/>
      <c r="M62" s="829"/>
      <c r="N62" s="830"/>
      <c r="O62" s="831"/>
      <c r="P62" s="831"/>
      <c r="Q62" s="831"/>
      <c r="R62" s="831"/>
      <c r="S62" s="831"/>
      <c r="T62" s="831"/>
      <c r="U62" s="832"/>
      <c r="V62" s="1085"/>
      <c r="W62" s="1085"/>
      <c r="X62" s="1085"/>
      <c r="Y62" s="1085"/>
      <c r="Z62" s="1085"/>
      <c r="AA62" s="1086"/>
      <c r="AB62" s="57"/>
    </row>
    <row r="63" spans="2:28" ht="33" customHeight="1" thickBot="1">
      <c r="B63" s="56"/>
      <c r="C63" s="801"/>
      <c r="D63" s="2270"/>
      <c r="E63" s="2270"/>
      <c r="F63" s="2270"/>
      <c r="G63" s="2271"/>
      <c r="H63" s="919"/>
      <c r="I63" s="919"/>
      <c r="J63" s="2084"/>
      <c r="K63" s="2084"/>
      <c r="L63" s="2084"/>
      <c r="M63" s="2084"/>
      <c r="N63" s="2078"/>
      <c r="O63" s="2079"/>
      <c r="P63" s="2079"/>
      <c r="Q63" s="2079"/>
      <c r="R63" s="2079"/>
      <c r="S63" s="2079"/>
      <c r="T63" s="2079"/>
      <c r="U63" s="2080"/>
      <c r="V63" s="2081"/>
      <c r="W63" s="2082"/>
      <c r="X63" s="2082"/>
      <c r="Y63" s="2082"/>
      <c r="Z63" s="2082"/>
      <c r="AA63" s="2083"/>
      <c r="AB63" s="59"/>
    </row>
    <row r="64" spans="2:28" ht="33" customHeight="1">
      <c r="B64" s="56"/>
      <c r="C64" s="801"/>
      <c r="D64" s="2270"/>
      <c r="E64" s="2270"/>
      <c r="F64" s="2270"/>
      <c r="G64" s="2271"/>
      <c r="H64" s="919"/>
      <c r="I64" s="919"/>
      <c r="J64" s="2077"/>
      <c r="K64" s="975"/>
      <c r="L64" s="975"/>
      <c r="M64" s="975"/>
      <c r="N64" s="2078"/>
      <c r="O64" s="2079"/>
      <c r="P64" s="2079"/>
      <c r="Q64" s="2079"/>
      <c r="R64" s="2079"/>
      <c r="S64" s="2079"/>
      <c r="T64" s="2079"/>
      <c r="U64" s="2080"/>
      <c r="V64" s="2081"/>
      <c r="W64" s="2082"/>
      <c r="X64" s="2082"/>
      <c r="Y64" s="2082"/>
      <c r="Z64" s="2082"/>
      <c r="AA64" s="2083"/>
      <c r="AB64" s="59"/>
    </row>
    <row r="65" spans="2:28">
      <c r="B65" s="60"/>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62"/>
    </row>
    <row r="104" ht="6" customHeight="1"/>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3:G63"/>
    <mergeCell ref="H63:I63"/>
    <mergeCell ref="J63:M63"/>
    <mergeCell ref="N63:U63"/>
    <mergeCell ref="V63:AA63"/>
    <mergeCell ref="C64:G64"/>
    <mergeCell ref="H64:I64"/>
    <mergeCell ref="J64:M64"/>
    <mergeCell ref="N64:U64"/>
    <mergeCell ref="V64:AA64"/>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www.umv.gov.co&amp;CGAM-IND-002
&amp;P de &amp;N</oddFooter>
  </headerFooter>
  <rowBreaks count="1" manualBreakCount="1">
    <brk id="42" max="16383"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AE108"/>
  <sheetViews>
    <sheetView workbookViewId="0">
      <selection sqref="A1:XFD1048576"/>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0" width="3.7109375" style="20"/>
    <col min="31" max="31" width="5.7109375" style="20" bestFit="1" customWidth="1"/>
    <col min="32"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ustomHeight="1">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customHeight="1"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179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186</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187</v>
      </c>
      <c r="S11" s="687"/>
      <c r="T11" s="687"/>
      <c r="U11" s="688"/>
      <c r="V11" s="907" t="s">
        <v>865</v>
      </c>
      <c r="W11" s="908"/>
      <c r="X11" s="908"/>
      <c r="Y11" s="908"/>
      <c r="Z11" s="908"/>
      <c r="AA11" s="909"/>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896</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335</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897</v>
      </c>
      <c r="J16" s="625"/>
      <c r="K16" s="625"/>
      <c r="L16" s="625"/>
      <c r="M16" s="625"/>
      <c r="N16" s="625"/>
      <c r="O16" s="625"/>
      <c r="P16" s="625"/>
      <c r="Q16" s="625"/>
      <c r="R16" s="625"/>
      <c r="S16" s="625"/>
      <c r="T16" s="625"/>
      <c r="U16" s="625"/>
      <c r="V16" s="625"/>
      <c r="W16" s="625"/>
      <c r="X16" s="625"/>
      <c r="Y16" s="625"/>
      <c r="Z16" s="625"/>
      <c r="AA16" s="626"/>
      <c r="AB16" s="35"/>
    </row>
    <row r="17" spans="2:31"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1" ht="79.5" customHeight="1" thickBot="1">
      <c r="B18" s="33"/>
      <c r="C18" s="621" t="s">
        <v>235</v>
      </c>
      <c r="D18" s="622"/>
      <c r="E18" s="622"/>
      <c r="F18" s="622"/>
      <c r="G18" s="622"/>
      <c r="H18" s="623"/>
      <c r="I18" s="624" t="s">
        <v>898</v>
      </c>
      <c r="J18" s="625"/>
      <c r="K18" s="625"/>
      <c r="L18" s="625"/>
      <c r="M18" s="625"/>
      <c r="N18" s="625"/>
      <c r="O18" s="625"/>
      <c r="P18" s="625"/>
      <c r="Q18" s="625"/>
      <c r="R18" s="625"/>
      <c r="S18" s="625"/>
      <c r="T18" s="625"/>
      <c r="U18" s="625"/>
      <c r="V18" s="625"/>
      <c r="W18" s="625"/>
      <c r="X18" s="625"/>
      <c r="Y18" s="625"/>
      <c r="Z18" s="625"/>
      <c r="AA18" s="626"/>
      <c r="AB18" s="35"/>
    </row>
    <row r="19" spans="2:31"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1" ht="22.5" customHeight="1">
      <c r="B20" s="33"/>
      <c r="C20" s="631" t="s">
        <v>237</v>
      </c>
      <c r="D20" s="632"/>
      <c r="E20" s="632"/>
      <c r="F20" s="632"/>
      <c r="G20" s="632"/>
      <c r="H20" s="633"/>
      <c r="I20" s="887" t="s">
        <v>506</v>
      </c>
      <c r="J20" s="888"/>
      <c r="K20" s="888"/>
      <c r="L20" s="889"/>
      <c r="M20" s="592" t="s">
        <v>239</v>
      </c>
      <c r="N20" s="593"/>
      <c r="O20" s="593"/>
      <c r="P20" s="593"/>
      <c r="Q20" s="593"/>
      <c r="R20" s="593"/>
      <c r="S20" s="594"/>
      <c r="T20" s="592" t="s">
        <v>240</v>
      </c>
      <c r="U20" s="593"/>
      <c r="V20" s="593"/>
      <c r="W20" s="593"/>
      <c r="X20" s="593"/>
      <c r="Y20" s="593"/>
      <c r="Z20" s="593"/>
      <c r="AA20" s="594"/>
      <c r="AB20" s="35"/>
    </row>
    <row r="21" spans="2:31" ht="30.75" customHeight="1" thickBot="1">
      <c r="B21" s="33"/>
      <c r="C21" s="634"/>
      <c r="D21" s="635"/>
      <c r="E21" s="635"/>
      <c r="F21" s="635"/>
      <c r="G21" s="635"/>
      <c r="H21" s="636"/>
      <c r="I21" s="890"/>
      <c r="J21" s="891"/>
      <c r="K21" s="891"/>
      <c r="L21" s="892"/>
      <c r="M21" s="605" t="s">
        <v>241</v>
      </c>
      <c r="N21" s="606"/>
      <c r="O21" s="606"/>
      <c r="P21" s="606"/>
      <c r="Q21" s="606"/>
      <c r="R21" s="606"/>
      <c r="S21" s="607"/>
      <c r="T21" s="605" t="s">
        <v>899</v>
      </c>
      <c r="U21" s="606"/>
      <c r="V21" s="606"/>
      <c r="W21" s="606"/>
      <c r="X21" s="606"/>
      <c r="Y21" s="606"/>
      <c r="Z21" s="606"/>
      <c r="AA21" s="607"/>
      <c r="AB21" s="35"/>
    </row>
    <row r="22" spans="2:31"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1"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31" ht="54.75" customHeight="1" thickBot="1">
      <c r="B24" s="33"/>
      <c r="C24" s="595" t="s">
        <v>891</v>
      </c>
      <c r="D24" s="596"/>
      <c r="E24" s="596"/>
      <c r="F24" s="596"/>
      <c r="G24" s="596"/>
      <c r="H24" s="596"/>
      <c r="I24" s="597"/>
      <c r="J24" s="595" t="s">
        <v>892</v>
      </c>
      <c r="K24" s="596"/>
      <c r="L24" s="596"/>
      <c r="M24" s="596"/>
      <c r="N24" s="596"/>
      <c r="O24" s="596"/>
      <c r="P24" s="597"/>
      <c r="Q24" s="598" t="s">
        <v>872</v>
      </c>
      <c r="R24" s="599"/>
      <c r="S24" s="599"/>
      <c r="T24" s="599"/>
      <c r="U24" s="599"/>
      <c r="V24" s="599"/>
      <c r="W24" s="599"/>
      <c r="X24" s="599"/>
      <c r="Y24" s="599"/>
      <c r="Z24" s="599"/>
      <c r="AA24" s="600"/>
      <c r="AB24" s="35"/>
    </row>
    <row r="25" spans="2:31"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1" ht="33" customHeight="1" thickBot="1">
      <c r="B26" s="33"/>
      <c r="C26" s="621" t="s">
        <v>249</v>
      </c>
      <c r="D26" s="622"/>
      <c r="E26" s="622"/>
      <c r="F26" s="622"/>
      <c r="G26" s="622"/>
      <c r="H26" s="623"/>
      <c r="I26" s="624" t="s">
        <v>188</v>
      </c>
      <c r="J26" s="625"/>
      <c r="K26" s="625"/>
      <c r="L26" s="625"/>
      <c r="M26" s="625"/>
      <c r="N26" s="625"/>
      <c r="O26" s="625"/>
      <c r="P26" s="625"/>
      <c r="Q26" s="625"/>
      <c r="R26" s="625"/>
      <c r="S26" s="625"/>
      <c r="T26" s="625"/>
      <c r="U26" s="625"/>
      <c r="V26" s="625"/>
      <c r="W26" s="625"/>
      <c r="X26" s="625"/>
      <c r="Y26" s="625"/>
      <c r="Z26" s="625"/>
      <c r="AA26" s="626"/>
      <c r="AB26" s="35"/>
    </row>
    <row r="27" spans="2:31"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31" ht="53.25" customHeight="1" thickBot="1">
      <c r="B28" s="33"/>
      <c r="C28" s="621" t="s">
        <v>250</v>
      </c>
      <c r="D28" s="622"/>
      <c r="E28" s="622"/>
      <c r="F28" s="622"/>
      <c r="G28" s="622"/>
      <c r="H28" s="623"/>
      <c r="I28" s="872" t="s">
        <v>900</v>
      </c>
      <c r="J28" s="624"/>
      <c r="K28" s="609" t="s">
        <v>251</v>
      </c>
      <c r="L28" s="610"/>
      <c r="M28" s="610"/>
      <c r="N28" s="611"/>
      <c r="O28" s="630" t="s">
        <v>252</v>
      </c>
      <c r="P28" s="628"/>
      <c r="Q28" s="629"/>
      <c r="R28" s="37"/>
      <c r="S28" s="630" t="s">
        <v>253</v>
      </c>
      <c r="T28" s="628"/>
      <c r="U28" s="37" t="s">
        <v>254</v>
      </c>
      <c r="V28" s="589" t="s">
        <v>255</v>
      </c>
      <c r="W28" s="2069"/>
      <c r="X28" s="2069"/>
      <c r="Y28" s="2069"/>
      <c r="Z28" s="2070"/>
      <c r="AA28" s="39"/>
      <c r="AB28" s="35"/>
    </row>
    <row r="29" spans="2:31"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1" ht="15.75" customHeight="1">
      <c r="B30" s="33"/>
      <c r="C30" s="580" t="s">
        <v>256</v>
      </c>
      <c r="D30" s="581"/>
      <c r="E30" s="581"/>
      <c r="F30" s="581"/>
      <c r="G30" s="581"/>
      <c r="H30" s="581"/>
      <c r="I30" s="581"/>
      <c r="J30" s="582"/>
      <c r="K30" s="1824" t="s">
        <v>1</v>
      </c>
      <c r="L30" s="1825"/>
      <c r="M30" s="1825"/>
      <c r="N30" s="1825"/>
      <c r="O30" s="1825"/>
      <c r="P30" s="1825"/>
      <c r="Q30" s="1825"/>
      <c r="R30" s="1826"/>
      <c r="S30" s="1827" t="s">
        <v>2</v>
      </c>
      <c r="T30" s="1828"/>
      <c r="U30" s="1828"/>
      <c r="V30" s="1828"/>
      <c r="W30" s="1829"/>
      <c r="X30" s="1830" t="s">
        <v>3</v>
      </c>
      <c r="Y30" s="1831"/>
      <c r="Z30" s="1831"/>
      <c r="AA30" s="1832"/>
      <c r="AB30" s="35"/>
    </row>
    <row r="31" spans="2:31">
      <c r="B31" s="33"/>
      <c r="C31" s="583"/>
      <c r="D31" s="584"/>
      <c r="E31" s="584"/>
      <c r="F31" s="584"/>
      <c r="G31" s="584"/>
      <c r="H31" s="584"/>
      <c r="I31" s="584"/>
      <c r="J31" s="585"/>
      <c r="K31" s="1833" t="s">
        <v>11</v>
      </c>
      <c r="L31" s="1834"/>
      <c r="M31" s="1834"/>
      <c r="N31" s="1835"/>
      <c r="O31" s="1836" t="s">
        <v>12</v>
      </c>
      <c r="P31" s="1834"/>
      <c r="Q31" s="1834"/>
      <c r="R31" s="1835"/>
      <c r="S31" s="1836" t="s">
        <v>11</v>
      </c>
      <c r="T31" s="1835"/>
      <c r="U31" s="1836" t="s">
        <v>12</v>
      </c>
      <c r="V31" s="1834"/>
      <c r="W31" s="1835"/>
      <c r="X31" s="1836" t="s">
        <v>11</v>
      </c>
      <c r="Y31" s="1835"/>
      <c r="Z31" s="1836" t="s">
        <v>12</v>
      </c>
      <c r="AA31" s="1837"/>
      <c r="AB31" s="35"/>
    </row>
    <row r="32" spans="2:31" ht="15" thickBot="1">
      <c r="B32" s="33"/>
      <c r="C32" s="586"/>
      <c r="D32" s="587"/>
      <c r="E32" s="587"/>
      <c r="F32" s="587"/>
      <c r="G32" s="587"/>
      <c r="H32" s="587"/>
      <c r="I32" s="587"/>
      <c r="J32" s="588"/>
      <c r="K32" s="2102">
        <v>35.1</v>
      </c>
      <c r="L32" s="2103"/>
      <c r="M32" s="2103"/>
      <c r="N32" s="2104"/>
      <c r="O32" s="2105">
        <v>40</v>
      </c>
      <c r="P32" s="2103"/>
      <c r="Q32" s="2103"/>
      <c r="R32" s="2104"/>
      <c r="S32" s="2105">
        <v>30.1</v>
      </c>
      <c r="T32" s="2104"/>
      <c r="U32" s="2105">
        <v>35</v>
      </c>
      <c r="V32" s="2103"/>
      <c r="W32" s="2104"/>
      <c r="X32" s="2105">
        <v>10</v>
      </c>
      <c r="Y32" s="2104"/>
      <c r="Z32" s="2105">
        <v>30</v>
      </c>
      <c r="AA32" s="2106"/>
      <c r="AB32" s="35"/>
      <c r="AE32" s="20">
        <f>778+473+183</f>
        <v>1434</v>
      </c>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15" thickBot="1">
      <c r="B35" s="40"/>
      <c r="C35" s="852"/>
      <c r="D35" s="853"/>
      <c r="E35" s="853"/>
      <c r="F35" s="853"/>
      <c r="G35" s="853"/>
      <c r="H35" s="853"/>
      <c r="I35" s="853"/>
      <c r="J35" s="853"/>
      <c r="K35" s="853"/>
      <c r="L35" s="853"/>
      <c r="M35" s="853"/>
      <c r="N35" s="853"/>
      <c r="O35" s="853"/>
      <c r="P35" s="853"/>
      <c r="Q35" s="853"/>
      <c r="R35" s="853"/>
      <c r="S35" s="853"/>
      <c r="T35" s="853"/>
      <c r="U35" s="853"/>
      <c r="V35" s="853"/>
      <c r="W35" s="853"/>
      <c r="X35" s="853"/>
      <c r="Y35" s="853"/>
      <c r="Z35" s="853"/>
      <c r="AA35" s="854"/>
      <c r="AB35" s="35"/>
    </row>
    <row r="36" spans="2:28" s="41" customFormat="1" ht="15" customHeight="1">
      <c r="B36" s="40"/>
      <c r="C36" s="849" t="s">
        <v>258</v>
      </c>
      <c r="D36" s="850"/>
      <c r="E36" s="850"/>
      <c r="F36" s="850"/>
      <c r="G36" s="851"/>
      <c r="H36" s="2100" t="s">
        <v>901</v>
      </c>
      <c r="I36" s="2100" t="s">
        <v>902</v>
      </c>
      <c r="J36" s="857" t="s">
        <v>261</v>
      </c>
      <c r="K36" s="1839" t="s">
        <v>262</v>
      </c>
      <c r="L36" s="1840"/>
      <c r="M36" s="1840"/>
      <c r="N36" s="1840"/>
      <c r="O36" s="1840"/>
      <c r="P36" s="1840"/>
      <c r="Q36" s="1840"/>
      <c r="R36" s="1840"/>
      <c r="S36" s="1840"/>
      <c r="T36" s="1840"/>
      <c r="U36" s="1840"/>
      <c r="V36" s="1840"/>
      <c r="W36" s="1840"/>
      <c r="X36" s="1840"/>
      <c r="Y36" s="1840"/>
      <c r="Z36" s="1840"/>
      <c r="AA36" s="1841"/>
      <c r="AB36" s="35"/>
    </row>
    <row r="37" spans="2:28" s="41" customFormat="1" ht="51" customHeight="1" thickBot="1">
      <c r="B37" s="40"/>
      <c r="C37" s="852"/>
      <c r="D37" s="853"/>
      <c r="E37" s="853"/>
      <c r="F37" s="853"/>
      <c r="G37" s="854"/>
      <c r="H37" s="2101"/>
      <c r="I37" s="2101"/>
      <c r="J37" s="858"/>
      <c r="K37" s="1842"/>
      <c r="L37" s="1843"/>
      <c r="M37" s="1843"/>
      <c r="N37" s="1843"/>
      <c r="O37" s="1843"/>
      <c r="P37" s="1843"/>
      <c r="Q37" s="1843"/>
      <c r="R37" s="1843"/>
      <c r="S37" s="1843"/>
      <c r="T37" s="1843"/>
      <c r="U37" s="1843"/>
      <c r="V37" s="1843"/>
      <c r="W37" s="1843"/>
      <c r="X37" s="1843"/>
      <c r="Y37" s="1843"/>
      <c r="Z37" s="1843"/>
      <c r="AA37" s="1844"/>
      <c r="AB37" s="35"/>
    </row>
    <row r="38" spans="2:28" s="41" customFormat="1" ht="81.75" customHeight="1">
      <c r="B38" s="40"/>
      <c r="C38" s="801" t="s">
        <v>263</v>
      </c>
      <c r="D38" s="2270"/>
      <c r="E38" s="2270"/>
      <c r="F38" s="2270"/>
      <c r="G38" s="2270"/>
      <c r="H38" s="10">
        <v>22890</v>
      </c>
      <c r="I38" s="370">
        <v>1434</v>
      </c>
      <c r="J38" s="378">
        <f>H38/I38</f>
        <v>15.96234309623431</v>
      </c>
      <c r="K38" s="988" t="s">
        <v>903</v>
      </c>
      <c r="L38" s="989"/>
      <c r="M38" s="989"/>
      <c r="N38" s="989"/>
      <c r="O38" s="989"/>
      <c r="P38" s="989"/>
      <c r="Q38" s="989"/>
      <c r="R38" s="989"/>
      <c r="S38" s="989"/>
      <c r="T38" s="989"/>
      <c r="U38" s="989"/>
      <c r="V38" s="989"/>
      <c r="W38" s="989"/>
      <c r="X38" s="989"/>
      <c r="Y38" s="989"/>
      <c r="Z38" s="989"/>
      <c r="AA38" s="990"/>
      <c r="AB38" s="35"/>
    </row>
    <row r="39" spans="2:28" s="41" customFormat="1" ht="66.75" customHeight="1">
      <c r="B39" s="40"/>
      <c r="C39" s="1809" t="s">
        <v>883</v>
      </c>
      <c r="D39" s="2272"/>
      <c r="E39" s="2272"/>
      <c r="F39" s="2272"/>
      <c r="G39" s="2272"/>
      <c r="H39" s="149"/>
      <c r="I39" s="371"/>
      <c r="J39" s="378"/>
      <c r="K39" s="988"/>
      <c r="L39" s="989"/>
      <c r="M39" s="989"/>
      <c r="N39" s="989"/>
      <c r="O39" s="989"/>
      <c r="P39" s="989"/>
      <c r="Q39" s="989"/>
      <c r="R39" s="989"/>
      <c r="S39" s="989"/>
      <c r="T39" s="989"/>
      <c r="U39" s="989"/>
      <c r="V39" s="989"/>
      <c r="W39" s="989"/>
      <c r="X39" s="989"/>
      <c r="Y39" s="989"/>
      <c r="Z39" s="989"/>
      <c r="AA39" s="990"/>
      <c r="AB39" s="35"/>
    </row>
    <row r="40" spans="2:28" s="41" customFormat="1" ht="63" customHeight="1">
      <c r="B40" s="40"/>
      <c r="C40" s="1809" t="s">
        <v>904</v>
      </c>
      <c r="D40" s="2272"/>
      <c r="E40" s="2272"/>
      <c r="F40" s="2272"/>
      <c r="G40" s="2272"/>
      <c r="H40" s="10"/>
      <c r="I40" s="370"/>
      <c r="J40" s="378"/>
      <c r="K40" s="988"/>
      <c r="L40" s="989"/>
      <c r="M40" s="989"/>
      <c r="N40" s="989"/>
      <c r="O40" s="989"/>
      <c r="P40" s="989"/>
      <c r="Q40" s="989"/>
      <c r="R40" s="989"/>
      <c r="S40" s="989"/>
      <c r="T40" s="989"/>
      <c r="U40" s="989"/>
      <c r="V40" s="989"/>
      <c r="W40" s="989"/>
      <c r="X40" s="989"/>
      <c r="Y40" s="989"/>
      <c r="Z40" s="989"/>
      <c r="AA40" s="990"/>
      <c r="AB40" s="35"/>
    </row>
    <row r="41" spans="2:28" s="41" customFormat="1" ht="74.25" customHeight="1" thickBot="1">
      <c r="B41" s="40"/>
      <c r="C41" s="2099" t="s">
        <v>885</v>
      </c>
      <c r="D41" s="2421"/>
      <c r="E41" s="2421"/>
      <c r="F41" s="2421"/>
      <c r="G41" s="2421"/>
      <c r="H41" s="149"/>
      <c r="I41" s="149"/>
      <c r="J41" s="378"/>
      <c r="K41" s="986"/>
      <c r="L41" s="962"/>
      <c r="M41" s="962"/>
      <c r="N41" s="962"/>
      <c r="O41" s="962"/>
      <c r="P41" s="962"/>
      <c r="Q41" s="962"/>
      <c r="R41" s="962"/>
      <c r="S41" s="962"/>
      <c r="T41" s="962"/>
      <c r="U41" s="962"/>
      <c r="V41" s="962"/>
      <c r="W41" s="962"/>
      <c r="X41" s="962"/>
      <c r="Y41" s="962"/>
      <c r="Z41" s="962"/>
      <c r="AA41" s="987"/>
      <c r="AB41" s="35"/>
    </row>
    <row r="42" spans="2:28" s="41" customFormat="1" ht="15.75" customHeight="1" thickBot="1">
      <c r="B42" s="40"/>
      <c r="C42" s="843" t="s">
        <v>265</v>
      </c>
      <c r="D42" s="844"/>
      <c r="E42" s="844"/>
      <c r="F42" s="844"/>
      <c r="G42" s="845"/>
      <c r="H42" s="152"/>
      <c r="I42" s="152"/>
      <c r="J42" s="153"/>
      <c r="K42" s="846"/>
      <c r="L42" s="847"/>
      <c r="M42" s="847"/>
      <c r="N42" s="847"/>
      <c r="O42" s="847"/>
      <c r="P42" s="847"/>
      <c r="Q42" s="847"/>
      <c r="R42" s="847"/>
      <c r="S42" s="847"/>
      <c r="T42" s="847"/>
      <c r="U42" s="847"/>
      <c r="V42" s="847"/>
      <c r="W42" s="847"/>
      <c r="X42" s="847"/>
      <c r="Y42" s="847"/>
      <c r="Z42" s="847"/>
      <c r="AA42" s="848"/>
      <c r="AB42" s="35"/>
    </row>
    <row r="43" spans="2:28" s="41" customFormat="1" ht="5.25" customHeight="1">
      <c r="B43" s="40"/>
      <c r="C43" s="34"/>
      <c r="D43" s="34"/>
      <c r="E43" s="34"/>
      <c r="F43" s="34"/>
      <c r="G43" s="34"/>
      <c r="H43" s="154"/>
      <c r="I43" s="154"/>
      <c r="J43" s="155"/>
      <c r="K43" s="34"/>
      <c r="L43" s="34"/>
      <c r="M43" s="34"/>
      <c r="N43" s="34"/>
      <c r="O43" s="34"/>
      <c r="P43" s="34"/>
      <c r="Q43" s="34"/>
      <c r="R43" s="34"/>
      <c r="S43" s="34"/>
      <c r="T43" s="34"/>
      <c r="U43" s="34"/>
      <c r="V43" s="34"/>
      <c r="W43" s="34"/>
      <c r="X43" s="34"/>
      <c r="Y43" s="34"/>
      <c r="Z43" s="34"/>
      <c r="AA43" s="34"/>
      <c r="AB43" s="35"/>
    </row>
    <row r="44" spans="2:28" s="41" customFormat="1" ht="15" thickBot="1">
      <c r="B44" s="40"/>
      <c r="C44" s="34"/>
      <c r="D44" s="34"/>
      <c r="E44" s="34"/>
      <c r="F44" s="34"/>
      <c r="G44" s="34"/>
      <c r="H44" s="154"/>
      <c r="I44" s="154"/>
      <c r="J44" s="155"/>
      <c r="K44" s="34"/>
      <c r="L44" s="34"/>
      <c r="M44" s="34"/>
      <c r="N44" s="34"/>
      <c r="O44" s="34"/>
      <c r="P44" s="34"/>
      <c r="Q44" s="34"/>
      <c r="R44" s="34"/>
      <c r="S44" s="34"/>
      <c r="T44" s="34"/>
      <c r="U44" s="34"/>
      <c r="V44" s="34"/>
      <c r="W44" s="34"/>
      <c r="X44" s="34"/>
      <c r="Y44" s="34"/>
      <c r="Z44" s="34"/>
      <c r="AA44" s="34"/>
      <c r="AB44" s="35"/>
    </row>
    <row r="45" spans="2:28" s="41" customFormat="1">
      <c r="B45" s="40"/>
      <c r="C45" s="697" t="s">
        <v>266</v>
      </c>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9"/>
      <c r="AB45" s="35"/>
    </row>
    <row r="46" spans="2:28" ht="15" thickBot="1">
      <c r="B46" s="33"/>
      <c r="C46" s="967"/>
      <c r="D46" s="968"/>
      <c r="E46" s="968"/>
      <c r="F46" s="968"/>
      <c r="G46" s="968"/>
      <c r="H46" s="968"/>
      <c r="I46" s="968"/>
      <c r="J46" s="968"/>
      <c r="K46" s="968"/>
      <c r="L46" s="968"/>
      <c r="M46" s="968"/>
      <c r="N46" s="968"/>
      <c r="O46" s="968"/>
      <c r="P46" s="968"/>
      <c r="Q46" s="968"/>
      <c r="R46" s="968"/>
      <c r="S46" s="968"/>
      <c r="T46" s="968"/>
      <c r="U46" s="968"/>
      <c r="V46" s="968"/>
      <c r="W46" s="968"/>
      <c r="X46" s="968"/>
      <c r="Y46" s="968"/>
      <c r="Z46" s="968"/>
      <c r="AA46" s="969"/>
      <c r="AB46" s="35"/>
    </row>
    <row r="47" spans="2:28">
      <c r="B47" s="33"/>
      <c r="C47" s="768" t="s">
        <v>350</v>
      </c>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c r="B57" s="33"/>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35"/>
    </row>
    <row r="58" spans="2:28">
      <c r="B58" s="33"/>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35"/>
    </row>
    <row r="59" spans="2:28" ht="15" thickBot="1">
      <c r="B59" s="33"/>
      <c r="C59" s="821"/>
      <c r="D59" s="822"/>
      <c r="E59" s="822"/>
      <c r="F59" s="822"/>
      <c r="G59" s="822"/>
      <c r="H59" s="822"/>
      <c r="I59" s="822"/>
      <c r="J59" s="822"/>
      <c r="K59" s="822"/>
      <c r="L59" s="822"/>
      <c r="M59" s="822"/>
      <c r="N59" s="822"/>
      <c r="O59" s="822"/>
      <c r="P59" s="822"/>
      <c r="Q59" s="822"/>
      <c r="R59" s="822"/>
      <c r="S59" s="822"/>
      <c r="T59" s="822"/>
      <c r="U59" s="822"/>
      <c r="V59" s="822"/>
      <c r="W59" s="822"/>
      <c r="X59" s="822"/>
      <c r="Y59" s="822"/>
      <c r="Z59" s="822"/>
      <c r="AA59" s="823"/>
      <c r="AB59" s="35"/>
    </row>
    <row r="60" spans="2:28">
      <c r="B60" s="50"/>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52"/>
    </row>
    <row r="61" spans="2:28" ht="15" thickBot="1">
      <c r="B61" s="53"/>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55"/>
    </row>
    <row r="62" spans="2:28" ht="15.75">
      <c r="B62" s="56"/>
      <c r="C62" s="2089" t="s">
        <v>258</v>
      </c>
      <c r="D62" s="2090"/>
      <c r="E62" s="2090"/>
      <c r="F62" s="2090"/>
      <c r="G62" s="2090"/>
      <c r="H62" s="2090" t="s">
        <v>288</v>
      </c>
      <c r="I62" s="2090"/>
      <c r="J62" s="2090" t="s">
        <v>268</v>
      </c>
      <c r="K62" s="2090"/>
      <c r="L62" s="2090"/>
      <c r="M62" s="2090"/>
      <c r="N62" s="2090" t="s">
        <v>269</v>
      </c>
      <c r="O62" s="2090"/>
      <c r="P62" s="2090"/>
      <c r="Q62" s="2090"/>
      <c r="R62" s="2090"/>
      <c r="S62" s="2090"/>
      <c r="T62" s="2090"/>
      <c r="U62" s="2090"/>
      <c r="V62" s="2094" t="s">
        <v>270</v>
      </c>
      <c r="W62" s="2094"/>
      <c r="X62" s="2094"/>
      <c r="Y62" s="2094"/>
      <c r="Z62" s="2094"/>
      <c r="AA62" s="2095"/>
      <c r="AB62" s="57"/>
    </row>
    <row r="63" spans="2:28" ht="15.75">
      <c r="B63" s="58"/>
      <c r="C63" s="2091"/>
      <c r="D63" s="970"/>
      <c r="E63" s="970"/>
      <c r="F63" s="970"/>
      <c r="G63" s="970"/>
      <c r="H63" s="970"/>
      <c r="I63" s="970"/>
      <c r="J63" s="970"/>
      <c r="K63" s="970"/>
      <c r="L63" s="970"/>
      <c r="M63" s="970"/>
      <c r="N63" s="970"/>
      <c r="O63" s="970"/>
      <c r="P63" s="970"/>
      <c r="Q63" s="970"/>
      <c r="R63" s="970"/>
      <c r="S63" s="970"/>
      <c r="T63" s="970"/>
      <c r="U63" s="970"/>
      <c r="V63" s="971"/>
      <c r="W63" s="971"/>
      <c r="X63" s="971"/>
      <c r="Y63" s="971"/>
      <c r="Z63" s="971"/>
      <c r="AA63" s="2096"/>
      <c r="AB63" s="57"/>
    </row>
    <row r="64" spans="2:28" ht="15.75">
      <c r="B64" s="58"/>
      <c r="C64" s="2092"/>
      <c r="D64" s="2093"/>
      <c r="E64" s="2093"/>
      <c r="F64" s="2093"/>
      <c r="G64" s="2093"/>
      <c r="H64" s="2093"/>
      <c r="I64" s="2093"/>
      <c r="J64" s="2093"/>
      <c r="K64" s="2093"/>
      <c r="L64" s="2093"/>
      <c r="M64" s="2093"/>
      <c r="N64" s="2093"/>
      <c r="O64" s="2093"/>
      <c r="P64" s="2093"/>
      <c r="Q64" s="2093"/>
      <c r="R64" s="2093"/>
      <c r="S64" s="2093"/>
      <c r="T64" s="2093"/>
      <c r="U64" s="2093"/>
      <c r="V64" s="2097"/>
      <c r="W64" s="2097"/>
      <c r="X64" s="2097"/>
      <c r="Y64" s="2097"/>
      <c r="Z64" s="2097"/>
      <c r="AA64" s="2098"/>
      <c r="AB64" s="57"/>
    </row>
    <row r="65" spans="2:28" ht="154.69999999999999" customHeight="1">
      <c r="B65" s="56"/>
      <c r="C65" s="961" t="s">
        <v>263</v>
      </c>
      <c r="D65" s="2272"/>
      <c r="E65" s="2272"/>
      <c r="F65" s="2272"/>
      <c r="G65" s="2272"/>
      <c r="H65" s="975">
        <v>22.84</v>
      </c>
      <c r="I65" s="975"/>
      <c r="J65" s="2088">
        <v>15.96</v>
      </c>
      <c r="K65" s="2088"/>
      <c r="L65" s="2088"/>
      <c r="M65" s="2088"/>
      <c r="N65" s="1952" t="s">
        <v>905</v>
      </c>
      <c r="O65" s="1952"/>
      <c r="P65" s="1952"/>
      <c r="Q65" s="1952"/>
      <c r="R65" s="1952"/>
      <c r="S65" s="1952"/>
      <c r="T65" s="1952"/>
      <c r="U65" s="1952"/>
      <c r="V65" s="1952" t="s">
        <v>906</v>
      </c>
      <c r="W65" s="1952"/>
      <c r="X65" s="1952"/>
      <c r="Y65" s="1952"/>
      <c r="Z65" s="1952"/>
      <c r="AA65" s="1952"/>
      <c r="AB65" s="59"/>
    </row>
    <row r="66" spans="2:28" ht="36" customHeight="1">
      <c r="B66" s="56"/>
      <c r="C66" s="961" t="s">
        <v>883</v>
      </c>
      <c r="D66" s="2272"/>
      <c r="E66" s="2272"/>
      <c r="F66" s="2272"/>
      <c r="G66" s="2272"/>
      <c r="H66" s="975"/>
      <c r="I66" s="975"/>
      <c r="J66" s="2088"/>
      <c r="K66" s="2088"/>
      <c r="L66" s="2088"/>
      <c r="M66" s="2088"/>
      <c r="N66" s="1952"/>
      <c r="O66" s="1952"/>
      <c r="P66" s="1952"/>
      <c r="Q66" s="1952"/>
      <c r="R66" s="1952"/>
      <c r="S66" s="1952"/>
      <c r="T66" s="1952"/>
      <c r="U66" s="1952"/>
      <c r="V66" s="1952"/>
      <c r="W66" s="1952"/>
      <c r="X66" s="1952"/>
      <c r="Y66" s="1952"/>
      <c r="Z66" s="1952"/>
      <c r="AA66" s="1952"/>
      <c r="AB66" s="59"/>
    </row>
    <row r="67" spans="2:28" ht="36" customHeight="1">
      <c r="B67" s="56"/>
      <c r="C67" s="961" t="s">
        <v>904</v>
      </c>
      <c r="D67" s="2272"/>
      <c r="E67" s="2272"/>
      <c r="F67" s="2272"/>
      <c r="G67" s="2272"/>
      <c r="H67" s="975"/>
      <c r="I67" s="975"/>
      <c r="J67" s="2088"/>
      <c r="K67" s="2088"/>
      <c r="L67" s="2088"/>
      <c r="M67" s="2088"/>
      <c r="N67" s="1952"/>
      <c r="O67" s="1952"/>
      <c r="P67" s="1952"/>
      <c r="Q67" s="1952"/>
      <c r="R67" s="1952"/>
      <c r="S67" s="1952"/>
      <c r="T67" s="1952"/>
      <c r="U67" s="1952"/>
      <c r="V67" s="1952"/>
      <c r="W67" s="1952"/>
      <c r="X67" s="1952"/>
      <c r="Y67" s="1952"/>
      <c r="Z67" s="1952"/>
      <c r="AA67" s="1952"/>
      <c r="AB67" s="59"/>
    </row>
    <row r="68" spans="2:28" ht="40.35" customHeight="1">
      <c r="B68" s="56"/>
      <c r="C68" s="961" t="s">
        <v>885</v>
      </c>
      <c r="D68" s="2272"/>
      <c r="E68" s="2272"/>
      <c r="F68" s="2272"/>
      <c r="G68" s="2272"/>
      <c r="H68" s="2088"/>
      <c r="I68" s="2088"/>
      <c r="J68" s="1386"/>
      <c r="K68" s="1386"/>
      <c r="L68" s="1386"/>
      <c r="M68" s="1386"/>
      <c r="N68" s="1952"/>
      <c r="O68" s="1952"/>
      <c r="P68" s="1952"/>
      <c r="Q68" s="1952"/>
      <c r="R68" s="1952"/>
      <c r="S68" s="1952"/>
      <c r="T68" s="1952"/>
      <c r="U68" s="1952"/>
      <c r="V68" s="1952"/>
      <c r="W68" s="1952"/>
      <c r="X68" s="1952"/>
      <c r="Y68" s="1952"/>
      <c r="Z68" s="1952"/>
      <c r="AA68" s="1952"/>
      <c r="AB68" s="59"/>
    </row>
    <row r="69" spans="2:28">
      <c r="B69" s="60"/>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62"/>
    </row>
    <row r="108" ht="6" customHeight="1"/>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A97"/>
  <sheetViews>
    <sheetView view="pageBreakPreview" topLeftCell="I4" zoomScaleSheetLayoutView="100" workbookViewId="0">
      <selection activeCell="I12" sqref="I12:AE13"/>
    </sheetView>
  </sheetViews>
  <sheetFormatPr defaultColWidth="3.7109375" defaultRowHeight="14.25"/>
  <cols>
    <col min="1" max="1" width="3.85546875" style="20" customWidth="1"/>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27" width="2.7109375" style="20" customWidth="1"/>
    <col min="28" max="28" width="7.7109375" style="20" customWidth="1"/>
    <col min="29" max="29" width="3.42578125" style="20" customWidth="1"/>
    <col min="30" max="30" width="3.7109375" style="20"/>
    <col min="31" max="31" width="9.140625" style="20" customWidth="1"/>
    <col min="32" max="33" width="6.42578125" style="20" customWidth="1"/>
    <col min="34" max="34" width="3.7109375" style="20"/>
    <col min="35" max="35" width="4.7109375" style="20" customWidth="1"/>
    <col min="36" max="36" width="0.85546875" style="20" hidden="1" customWidth="1"/>
    <col min="37" max="37" width="4.140625" style="20" customWidth="1"/>
    <col min="38" max="38" width="2" style="20" customWidth="1"/>
    <col min="39" max="16384" width="3.7109375" style="20"/>
  </cols>
  <sheetData>
    <row r="1" spans="2:53" ht="15" thickBot="1">
      <c r="B1" s="19"/>
      <c r="C1" s="19"/>
      <c r="D1" s="19"/>
      <c r="E1" s="19"/>
      <c r="F1" s="19"/>
    </row>
    <row r="2" spans="2:53"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50"/>
    </row>
    <row r="3" spans="2:53" ht="15">
      <c r="B3" s="645"/>
      <c r="C3" s="646"/>
      <c r="D3" s="646"/>
      <c r="E3" s="646"/>
      <c r="F3" s="646"/>
      <c r="G3" s="646"/>
      <c r="H3" s="651" t="s">
        <v>222</v>
      </c>
      <c r="I3" s="651"/>
      <c r="J3" s="651"/>
      <c r="K3" s="651"/>
      <c r="L3" s="651"/>
      <c r="M3" s="651"/>
      <c r="N3" s="651"/>
      <c r="O3" s="651"/>
      <c r="P3" s="651"/>
      <c r="Q3" s="651"/>
      <c r="R3" s="651"/>
      <c r="S3" s="651"/>
      <c r="T3" s="651"/>
      <c r="U3" s="651"/>
      <c r="V3" s="651"/>
      <c r="W3" s="651"/>
      <c r="X3" s="651"/>
      <c r="Y3" s="651"/>
      <c r="Z3" s="651"/>
      <c r="AA3" s="651"/>
      <c r="AB3" s="651" t="s">
        <v>223</v>
      </c>
      <c r="AC3" s="651"/>
      <c r="AD3" s="651"/>
      <c r="AE3" s="651"/>
      <c r="AF3" s="651"/>
      <c r="AG3" s="651"/>
      <c r="AH3" s="651"/>
      <c r="AI3" s="651"/>
      <c r="AJ3" s="651"/>
      <c r="AK3" s="651"/>
      <c r="AL3" s="652"/>
    </row>
    <row r="4" spans="2:53" ht="15.75" thickBot="1">
      <c r="B4" s="647"/>
      <c r="C4" s="648"/>
      <c r="D4" s="648"/>
      <c r="E4" s="648"/>
      <c r="F4" s="648"/>
      <c r="G4" s="648"/>
      <c r="H4" s="653" t="s">
        <v>307</v>
      </c>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4"/>
    </row>
    <row r="5" spans="2:53" ht="15.75" thickBot="1">
      <c r="B5" s="23"/>
      <c r="C5" s="24"/>
      <c r="D5" s="24"/>
      <c r="E5" s="24"/>
      <c r="F5" s="24"/>
      <c r="G5" s="24"/>
      <c r="H5" s="24"/>
      <c r="I5" s="25"/>
      <c r="J5" s="25"/>
      <c r="K5" s="25"/>
      <c r="L5" s="25"/>
      <c r="M5" s="25"/>
      <c r="N5" s="25"/>
      <c r="O5" s="25"/>
      <c r="P5" s="25"/>
      <c r="Q5" s="25"/>
      <c r="R5" s="25"/>
      <c r="S5" s="25"/>
      <c r="T5" s="25"/>
      <c r="U5" s="25"/>
      <c r="V5" s="25"/>
      <c r="W5" s="25"/>
      <c r="X5" s="25"/>
      <c r="Y5" s="25"/>
      <c r="Z5" s="25"/>
      <c r="AA5" s="25"/>
      <c r="AB5" s="25"/>
      <c r="AC5" s="25"/>
      <c r="AD5" s="26"/>
      <c r="AE5" s="26"/>
      <c r="AF5" s="26"/>
      <c r="AG5" s="26"/>
      <c r="AH5" s="26"/>
      <c r="AI5" s="24"/>
      <c r="AJ5" s="24"/>
      <c r="AK5" s="24"/>
      <c r="AL5" s="27"/>
    </row>
    <row r="6" spans="2:53" ht="15" customHeight="1">
      <c r="B6" s="28"/>
      <c r="C6" s="655" t="s">
        <v>225</v>
      </c>
      <c r="D6" s="656"/>
      <c r="E6" s="656"/>
      <c r="F6" s="656"/>
      <c r="G6" s="656"/>
      <c r="H6" s="657"/>
      <c r="I6" s="705" t="s">
        <v>24</v>
      </c>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7"/>
      <c r="AL6" s="29"/>
    </row>
    <row r="7" spans="2:53" ht="15.75" thickBot="1">
      <c r="B7" s="28"/>
      <c r="C7" s="658"/>
      <c r="D7" s="659"/>
      <c r="E7" s="659"/>
      <c r="F7" s="659"/>
      <c r="G7" s="659"/>
      <c r="H7" s="660"/>
      <c r="I7" s="708"/>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10"/>
      <c r="AL7" s="29"/>
    </row>
    <row r="8" spans="2:53" ht="15.75" thickBot="1">
      <c r="B8" s="28"/>
      <c r="C8" s="30"/>
      <c r="D8" s="30"/>
      <c r="E8" s="30"/>
      <c r="F8" s="30"/>
      <c r="G8" s="30"/>
      <c r="H8" s="30"/>
      <c r="I8" s="31"/>
      <c r="J8" s="31"/>
      <c r="K8" s="31"/>
      <c r="L8" s="31"/>
      <c r="M8" s="31"/>
      <c r="N8" s="31"/>
      <c r="O8" s="31"/>
      <c r="P8" s="31"/>
      <c r="Q8" s="31"/>
      <c r="R8" s="31"/>
      <c r="S8" s="31"/>
      <c r="T8" s="31"/>
      <c r="U8" s="31"/>
      <c r="V8" s="31"/>
      <c r="W8" s="31"/>
      <c r="X8" s="31"/>
      <c r="Y8" s="31"/>
      <c r="Z8" s="31"/>
      <c r="AA8" s="31"/>
      <c r="AB8" s="31"/>
      <c r="AC8" s="31"/>
      <c r="AD8" s="32"/>
      <c r="AE8" s="32"/>
      <c r="AF8" s="32"/>
      <c r="AG8" s="32"/>
      <c r="AH8" s="32"/>
      <c r="AI8" s="30"/>
      <c r="AJ8" s="30"/>
      <c r="AK8" s="30"/>
      <c r="AL8" s="29"/>
      <c r="BA8" s="141"/>
    </row>
    <row r="9" spans="2:53" ht="15" customHeight="1" thickBot="1">
      <c r="B9" s="28"/>
      <c r="C9" s="655" t="s">
        <v>308</v>
      </c>
      <c r="D9" s="656"/>
      <c r="E9" s="656"/>
      <c r="F9" s="656"/>
      <c r="G9" s="656"/>
      <c r="H9" s="657"/>
      <c r="I9" s="681" t="s">
        <v>30</v>
      </c>
      <c r="J9" s="682"/>
      <c r="K9" s="682"/>
      <c r="L9" s="682"/>
      <c r="M9" s="682"/>
      <c r="N9" s="682"/>
      <c r="O9" s="682"/>
      <c r="P9" s="682"/>
      <c r="Q9" s="682"/>
      <c r="R9" s="682"/>
      <c r="S9" s="682"/>
      <c r="T9" s="682"/>
      <c r="U9" s="682"/>
      <c r="V9" s="682"/>
      <c r="W9" s="682"/>
      <c r="X9" s="682"/>
      <c r="Y9" s="682"/>
      <c r="Z9" s="682"/>
      <c r="AA9" s="682"/>
      <c r="AB9" s="682"/>
      <c r="AC9" s="683"/>
      <c r="AD9" s="678" t="s">
        <v>227</v>
      </c>
      <c r="AE9" s="679"/>
      <c r="AF9" s="679"/>
      <c r="AG9" s="680"/>
      <c r="AH9" s="592" t="s">
        <v>228</v>
      </c>
      <c r="AI9" s="593"/>
      <c r="AJ9" s="593"/>
      <c r="AK9" s="594"/>
      <c r="AL9" s="29"/>
    </row>
    <row r="10" spans="2:53" ht="28.5" customHeight="1" thickBot="1">
      <c r="B10" s="28"/>
      <c r="C10" s="658"/>
      <c r="D10" s="659"/>
      <c r="E10" s="659"/>
      <c r="F10" s="659"/>
      <c r="G10" s="659"/>
      <c r="H10" s="660"/>
      <c r="I10" s="684"/>
      <c r="J10" s="685"/>
      <c r="K10" s="685"/>
      <c r="L10" s="685"/>
      <c r="M10" s="685"/>
      <c r="N10" s="685"/>
      <c r="O10" s="685"/>
      <c r="P10" s="685"/>
      <c r="Q10" s="685"/>
      <c r="R10" s="685"/>
      <c r="S10" s="685"/>
      <c r="T10" s="685"/>
      <c r="U10" s="685"/>
      <c r="V10" s="685"/>
      <c r="W10" s="685"/>
      <c r="X10" s="685"/>
      <c r="Y10" s="685"/>
      <c r="Z10" s="685"/>
      <c r="AA10" s="685"/>
      <c r="AB10" s="685"/>
      <c r="AC10" s="686"/>
      <c r="AD10" s="627" t="s">
        <v>31</v>
      </c>
      <c r="AE10" s="687"/>
      <c r="AF10" s="687"/>
      <c r="AG10" s="688"/>
      <c r="AH10" s="907" t="s">
        <v>295</v>
      </c>
      <c r="AI10" s="908"/>
      <c r="AJ10" s="908"/>
      <c r="AK10" s="909"/>
      <c r="AL10" s="29"/>
    </row>
    <row r="11" spans="2:53" ht="15" thickBot="1">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5"/>
    </row>
    <row r="12" spans="2:53" ht="15" customHeight="1">
      <c r="B12" s="33"/>
      <c r="C12" s="655" t="s">
        <v>229</v>
      </c>
      <c r="D12" s="656"/>
      <c r="E12" s="656"/>
      <c r="F12" s="656"/>
      <c r="G12" s="656"/>
      <c r="H12" s="657"/>
      <c r="I12" s="893" t="s">
        <v>309</v>
      </c>
      <c r="J12" s="894"/>
      <c r="K12" s="894"/>
      <c r="L12" s="894"/>
      <c r="M12" s="894"/>
      <c r="N12" s="894"/>
      <c r="O12" s="894"/>
      <c r="P12" s="894"/>
      <c r="Q12" s="894"/>
      <c r="R12" s="894"/>
      <c r="S12" s="894"/>
      <c r="T12" s="894"/>
      <c r="U12" s="894"/>
      <c r="V12" s="894"/>
      <c r="W12" s="894"/>
      <c r="X12" s="894"/>
      <c r="Y12" s="894"/>
      <c r="Z12" s="894"/>
      <c r="AA12" s="894"/>
      <c r="AB12" s="894"/>
      <c r="AC12" s="894"/>
      <c r="AD12" s="894"/>
      <c r="AE12" s="895"/>
      <c r="AF12" s="899" t="s">
        <v>231</v>
      </c>
      <c r="AG12" s="900"/>
      <c r="AH12" s="900"/>
      <c r="AI12" s="900"/>
      <c r="AJ12" s="900"/>
      <c r="AK12" s="901"/>
      <c r="AL12" s="35"/>
    </row>
    <row r="13" spans="2:53" ht="42.75" customHeight="1" thickBot="1">
      <c r="B13" s="33"/>
      <c r="C13" s="658"/>
      <c r="D13" s="659"/>
      <c r="E13" s="659"/>
      <c r="F13" s="659"/>
      <c r="G13" s="659"/>
      <c r="H13" s="660"/>
      <c r="I13" s="896"/>
      <c r="J13" s="897"/>
      <c r="K13" s="897"/>
      <c r="L13" s="897"/>
      <c r="M13" s="897"/>
      <c r="N13" s="897"/>
      <c r="O13" s="897"/>
      <c r="P13" s="897"/>
      <c r="Q13" s="897"/>
      <c r="R13" s="897"/>
      <c r="S13" s="897"/>
      <c r="T13" s="897"/>
      <c r="U13" s="897"/>
      <c r="V13" s="897"/>
      <c r="W13" s="897"/>
      <c r="X13" s="897"/>
      <c r="Y13" s="897"/>
      <c r="Z13" s="897"/>
      <c r="AA13" s="897"/>
      <c r="AB13" s="897"/>
      <c r="AC13" s="897"/>
      <c r="AD13" s="897"/>
      <c r="AE13" s="898"/>
      <c r="AF13" s="902" t="s">
        <v>232</v>
      </c>
      <c r="AG13" s="903"/>
      <c r="AH13" s="903"/>
      <c r="AI13" s="903"/>
      <c r="AJ13" s="903"/>
      <c r="AK13" s="904"/>
      <c r="AL13" s="35"/>
    </row>
    <row r="14" spans="2:53" ht="15" thickBot="1">
      <c r="B14" s="33"/>
      <c r="C14" s="34"/>
      <c r="D14" s="34"/>
      <c r="E14" s="34"/>
      <c r="F14" s="34"/>
      <c r="G14" s="34"/>
      <c r="H14" s="34"/>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35"/>
    </row>
    <row r="15" spans="2:53" ht="57.75" customHeight="1" thickBot="1">
      <c r="B15" s="33"/>
      <c r="C15" s="621" t="s">
        <v>233</v>
      </c>
      <c r="D15" s="622"/>
      <c r="E15" s="622"/>
      <c r="F15" s="622"/>
      <c r="G15" s="622"/>
      <c r="H15" s="623"/>
      <c r="I15" s="876" t="s">
        <v>310</v>
      </c>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6"/>
      <c r="AL15" s="35"/>
    </row>
    <row r="16" spans="2:53" ht="16.5" customHeight="1" thickBot="1">
      <c r="B16" s="33"/>
      <c r="C16" s="32"/>
      <c r="D16" s="32"/>
      <c r="E16" s="32"/>
      <c r="F16" s="32"/>
      <c r="G16" s="32"/>
      <c r="H16" s="32"/>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5"/>
    </row>
    <row r="17" spans="2:38" ht="52.5" customHeight="1" thickBot="1">
      <c r="B17" s="33"/>
      <c r="C17" s="621" t="s">
        <v>276</v>
      </c>
      <c r="D17" s="622"/>
      <c r="E17" s="622"/>
      <c r="F17" s="622"/>
      <c r="G17" s="622"/>
      <c r="H17" s="623"/>
      <c r="I17" s="624" t="s">
        <v>311</v>
      </c>
      <c r="J17" s="625"/>
      <c r="K17" s="625"/>
      <c r="L17" s="625"/>
      <c r="M17" s="625"/>
      <c r="N17" s="625"/>
      <c r="O17" s="625"/>
      <c r="P17" s="625"/>
      <c r="Q17" s="625"/>
      <c r="R17" s="625"/>
      <c r="S17" s="625"/>
      <c r="T17" s="625"/>
      <c r="U17" s="625"/>
      <c r="V17" s="625"/>
      <c r="W17" s="625"/>
      <c r="X17" s="625"/>
      <c r="Y17" s="625"/>
      <c r="Z17" s="625"/>
      <c r="AA17" s="625"/>
      <c r="AB17" s="625"/>
      <c r="AC17" s="625"/>
      <c r="AD17" s="625"/>
      <c r="AE17" s="625"/>
      <c r="AF17" s="625"/>
      <c r="AG17" s="625"/>
      <c r="AH17" s="625"/>
      <c r="AI17" s="625"/>
      <c r="AJ17" s="625"/>
      <c r="AK17" s="626"/>
      <c r="AL17" s="35"/>
    </row>
    <row r="18" spans="2:38" ht="16.5" customHeight="1" thickBot="1">
      <c r="B18" s="33"/>
      <c r="C18" s="32"/>
      <c r="D18" s="32"/>
      <c r="E18" s="32"/>
      <c r="F18" s="32"/>
      <c r="G18" s="32"/>
      <c r="H18" s="32"/>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5"/>
    </row>
    <row r="19" spans="2:38" ht="22.5" customHeight="1">
      <c r="B19" s="33"/>
      <c r="C19" s="631" t="s">
        <v>237</v>
      </c>
      <c r="D19" s="632"/>
      <c r="E19" s="632"/>
      <c r="F19" s="632"/>
      <c r="G19" s="632"/>
      <c r="H19" s="633"/>
      <c r="I19" s="887" t="s">
        <v>312</v>
      </c>
      <c r="J19" s="888"/>
      <c r="K19" s="888"/>
      <c r="L19" s="889"/>
      <c r="M19" s="592" t="s">
        <v>239</v>
      </c>
      <c r="N19" s="593"/>
      <c r="O19" s="593"/>
      <c r="P19" s="593"/>
      <c r="Q19" s="593"/>
      <c r="R19" s="593"/>
      <c r="S19" s="593"/>
      <c r="T19" s="593"/>
      <c r="U19" s="593"/>
      <c r="V19" s="593"/>
      <c r="W19" s="593"/>
      <c r="X19" s="593"/>
      <c r="Y19" s="593"/>
      <c r="Z19" s="593"/>
      <c r="AA19" s="593"/>
      <c r="AB19" s="593"/>
      <c r="AC19" s="593"/>
      <c r="AD19" s="593"/>
      <c r="AE19" s="594"/>
      <c r="AF19" s="592" t="s">
        <v>240</v>
      </c>
      <c r="AG19" s="593"/>
      <c r="AH19" s="593"/>
      <c r="AI19" s="593"/>
      <c r="AJ19" s="593"/>
      <c r="AK19" s="594"/>
      <c r="AL19" s="35"/>
    </row>
    <row r="20" spans="2:38" ht="30.75" customHeight="1" thickBot="1">
      <c r="B20" s="33"/>
      <c r="C20" s="634"/>
      <c r="D20" s="635"/>
      <c r="E20" s="635"/>
      <c r="F20" s="635"/>
      <c r="G20" s="635"/>
      <c r="H20" s="636"/>
      <c r="I20" s="890"/>
      <c r="J20" s="891"/>
      <c r="K20" s="891"/>
      <c r="L20" s="892"/>
      <c r="M20" s="605" t="s">
        <v>301</v>
      </c>
      <c r="N20" s="606"/>
      <c r="O20" s="606"/>
      <c r="P20" s="606"/>
      <c r="Q20" s="606"/>
      <c r="R20" s="606"/>
      <c r="S20" s="606"/>
      <c r="T20" s="606"/>
      <c r="U20" s="606"/>
      <c r="V20" s="606"/>
      <c r="W20" s="606"/>
      <c r="X20" s="606"/>
      <c r="Y20" s="606"/>
      <c r="Z20" s="606"/>
      <c r="AA20" s="606"/>
      <c r="AB20" s="606"/>
      <c r="AC20" s="606"/>
      <c r="AD20" s="606"/>
      <c r="AE20" s="607"/>
      <c r="AF20" s="608" t="s">
        <v>302</v>
      </c>
      <c r="AG20" s="606"/>
      <c r="AH20" s="606"/>
      <c r="AI20" s="606"/>
      <c r="AJ20" s="606"/>
      <c r="AK20" s="607"/>
      <c r="AL20" s="35"/>
    </row>
    <row r="21" spans="2:38" ht="15" thickBot="1">
      <c r="B21" s="33"/>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5"/>
    </row>
    <row r="22" spans="2:38" ht="31.5" customHeight="1">
      <c r="B22" s="33"/>
      <c r="C22" s="592" t="s">
        <v>243</v>
      </c>
      <c r="D22" s="593"/>
      <c r="E22" s="593"/>
      <c r="F22" s="593"/>
      <c r="G22" s="593"/>
      <c r="H22" s="593"/>
      <c r="I22" s="594"/>
      <c r="J22" s="592" t="s">
        <v>244</v>
      </c>
      <c r="K22" s="593"/>
      <c r="L22" s="593"/>
      <c r="M22" s="593"/>
      <c r="N22" s="593"/>
      <c r="O22" s="593"/>
      <c r="P22" s="593"/>
      <c r="Q22" s="593"/>
      <c r="R22" s="593"/>
      <c r="S22" s="593"/>
      <c r="T22" s="593"/>
      <c r="U22" s="593"/>
      <c r="V22" s="593"/>
      <c r="W22" s="593"/>
      <c r="X22" s="593"/>
      <c r="Y22" s="593"/>
      <c r="Z22" s="593"/>
      <c r="AA22" s="593"/>
      <c r="AB22" s="594"/>
      <c r="AC22" s="592" t="s">
        <v>245</v>
      </c>
      <c r="AD22" s="593"/>
      <c r="AE22" s="593"/>
      <c r="AF22" s="593"/>
      <c r="AG22" s="593"/>
      <c r="AH22" s="593"/>
      <c r="AI22" s="593"/>
      <c r="AJ22" s="593"/>
      <c r="AK22" s="594"/>
      <c r="AL22" s="35"/>
    </row>
    <row r="23" spans="2:38" ht="33" customHeight="1" thickBot="1">
      <c r="B23" s="33"/>
      <c r="C23" s="881" t="s">
        <v>313</v>
      </c>
      <c r="D23" s="882"/>
      <c r="E23" s="882"/>
      <c r="F23" s="882"/>
      <c r="G23" s="882"/>
      <c r="H23" s="882"/>
      <c r="I23" s="883"/>
      <c r="J23" s="881" t="s">
        <v>314</v>
      </c>
      <c r="K23" s="882"/>
      <c r="L23" s="882"/>
      <c r="M23" s="882"/>
      <c r="N23" s="882"/>
      <c r="O23" s="882"/>
      <c r="P23" s="882"/>
      <c r="Q23" s="882"/>
      <c r="R23" s="882"/>
      <c r="S23" s="882"/>
      <c r="T23" s="882"/>
      <c r="U23" s="882"/>
      <c r="V23" s="882"/>
      <c r="W23" s="882"/>
      <c r="X23" s="882"/>
      <c r="Y23" s="882"/>
      <c r="Z23" s="882"/>
      <c r="AA23" s="882"/>
      <c r="AB23" s="883"/>
      <c r="AC23" s="884" t="s">
        <v>315</v>
      </c>
      <c r="AD23" s="885"/>
      <c r="AE23" s="885"/>
      <c r="AF23" s="885"/>
      <c r="AG23" s="885"/>
      <c r="AH23" s="885"/>
      <c r="AI23" s="885"/>
      <c r="AJ23" s="885"/>
      <c r="AK23" s="886"/>
      <c r="AL23" s="35"/>
    </row>
    <row r="24" spans="2:38" ht="15" thickBot="1">
      <c r="B24" s="33"/>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5"/>
    </row>
    <row r="25" spans="2:38" ht="50.25" customHeight="1" thickBot="1">
      <c r="B25" s="33"/>
      <c r="C25" s="621" t="s">
        <v>249</v>
      </c>
      <c r="D25" s="622"/>
      <c r="E25" s="622"/>
      <c r="F25" s="622"/>
      <c r="G25" s="622"/>
      <c r="H25" s="623"/>
      <c r="I25" s="872" t="s">
        <v>33</v>
      </c>
      <c r="J25" s="873"/>
      <c r="K25" s="873"/>
      <c r="L25" s="873"/>
      <c r="M25" s="873"/>
      <c r="N25" s="873"/>
      <c r="O25" s="873"/>
      <c r="P25" s="873"/>
      <c r="Q25" s="873"/>
      <c r="R25" s="873"/>
      <c r="S25" s="873"/>
      <c r="T25" s="873"/>
      <c r="U25" s="873"/>
      <c r="V25" s="873"/>
      <c r="W25" s="873"/>
      <c r="X25" s="873"/>
      <c r="Y25" s="873"/>
      <c r="Z25" s="873"/>
      <c r="AA25" s="873"/>
      <c r="AB25" s="873"/>
      <c r="AC25" s="873"/>
      <c r="AD25" s="873"/>
      <c r="AE25" s="873"/>
      <c r="AF25" s="873"/>
      <c r="AG25" s="873"/>
      <c r="AH25" s="873"/>
      <c r="AI25" s="873"/>
      <c r="AJ25" s="873"/>
      <c r="AK25" s="874"/>
      <c r="AL25" s="35"/>
    </row>
    <row r="26" spans="2:38" ht="15.75" thickBot="1">
      <c r="B26" s="33"/>
      <c r="C26" s="32"/>
      <c r="D26" s="32"/>
      <c r="E26" s="32"/>
      <c r="F26" s="32"/>
      <c r="G26" s="32"/>
      <c r="H26" s="32"/>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5"/>
    </row>
    <row r="27" spans="2:38" ht="39.75" customHeight="1" thickBot="1">
      <c r="B27" s="33"/>
      <c r="C27" s="621" t="s">
        <v>250</v>
      </c>
      <c r="D27" s="622"/>
      <c r="E27" s="622"/>
      <c r="F27" s="622"/>
      <c r="G27" s="622"/>
      <c r="H27" s="623"/>
      <c r="I27" s="875">
        <v>0.69</v>
      </c>
      <c r="J27" s="876"/>
      <c r="K27" s="877" t="s">
        <v>251</v>
      </c>
      <c r="L27" s="878"/>
      <c r="M27" s="878"/>
      <c r="N27" s="878"/>
      <c r="O27" s="878"/>
      <c r="P27" s="878"/>
      <c r="Q27" s="878"/>
      <c r="R27" s="878"/>
      <c r="S27" s="878"/>
      <c r="T27" s="878"/>
      <c r="U27" s="878"/>
      <c r="V27" s="878"/>
      <c r="W27" s="878"/>
      <c r="X27" s="878"/>
      <c r="Y27" s="878"/>
      <c r="Z27" s="879"/>
      <c r="AA27" s="880" t="s">
        <v>252</v>
      </c>
      <c r="AB27" s="628"/>
      <c r="AC27" s="628"/>
      <c r="AD27" s="143"/>
      <c r="AE27" s="107" t="s">
        <v>253</v>
      </c>
      <c r="AF27" s="144" t="s">
        <v>282</v>
      </c>
      <c r="AG27" s="630" t="s">
        <v>255</v>
      </c>
      <c r="AH27" s="629"/>
      <c r="AI27" s="145"/>
      <c r="AJ27" s="146"/>
      <c r="AK27" s="39"/>
      <c r="AL27" s="35"/>
    </row>
    <row r="28" spans="2:38" ht="15" thickBot="1">
      <c r="B28" s="33"/>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5"/>
    </row>
    <row r="29" spans="2:38" ht="15">
      <c r="B29" s="33"/>
      <c r="C29" s="580" t="s">
        <v>256</v>
      </c>
      <c r="D29" s="581"/>
      <c r="E29" s="581"/>
      <c r="F29" s="581"/>
      <c r="G29" s="581"/>
      <c r="H29" s="581"/>
      <c r="I29" s="581"/>
      <c r="J29" s="582"/>
      <c r="K29" s="864" t="s">
        <v>1</v>
      </c>
      <c r="L29" s="865"/>
      <c r="M29" s="865"/>
      <c r="N29" s="865"/>
      <c r="O29" s="865"/>
      <c r="P29" s="865"/>
      <c r="Q29" s="865"/>
      <c r="R29" s="865"/>
      <c r="S29" s="865"/>
      <c r="T29" s="865"/>
      <c r="U29" s="865"/>
      <c r="V29" s="865"/>
      <c r="W29" s="866"/>
      <c r="X29" s="867" t="s">
        <v>2</v>
      </c>
      <c r="Y29" s="868"/>
      <c r="Z29" s="868"/>
      <c r="AA29" s="868"/>
      <c r="AB29" s="868"/>
      <c r="AC29" s="868"/>
      <c r="AD29" s="868"/>
      <c r="AE29" s="869"/>
      <c r="AF29" s="870" t="s">
        <v>3</v>
      </c>
      <c r="AG29" s="871"/>
      <c r="AH29" s="871"/>
      <c r="AI29" s="871"/>
      <c r="AJ29" s="871"/>
      <c r="AK29" s="871"/>
      <c r="AL29" s="35"/>
    </row>
    <row r="30" spans="2:38">
      <c r="B30" s="33"/>
      <c r="C30" s="583"/>
      <c r="D30" s="584"/>
      <c r="E30" s="584"/>
      <c r="F30" s="584"/>
      <c r="G30" s="584"/>
      <c r="H30" s="584"/>
      <c r="I30" s="584"/>
      <c r="J30" s="584"/>
      <c r="K30" s="695" t="s">
        <v>11</v>
      </c>
      <c r="L30" s="695"/>
      <c r="M30" s="695"/>
      <c r="N30" s="695"/>
      <c r="O30" s="695"/>
      <c r="P30" s="695"/>
      <c r="Q30" s="695" t="s">
        <v>12</v>
      </c>
      <c r="R30" s="695"/>
      <c r="S30" s="695"/>
      <c r="T30" s="695"/>
      <c r="U30" s="695"/>
      <c r="V30" s="695"/>
      <c r="W30" s="695"/>
      <c r="X30" s="695" t="s">
        <v>11</v>
      </c>
      <c r="Y30" s="695"/>
      <c r="Z30" s="695"/>
      <c r="AA30" s="695"/>
      <c r="AB30" s="695"/>
      <c r="AC30" s="695" t="s">
        <v>12</v>
      </c>
      <c r="AD30" s="695"/>
      <c r="AE30" s="695"/>
      <c r="AF30" s="695" t="s">
        <v>11</v>
      </c>
      <c r="AG30" s="695"/>
      <c r="AH30" s="695" t="s">
        <v>12</v>
      </c>
      <c r="AI30" s="695"/>
      <c r="AJ30" s="695"/>
      <c r="AK30" s="695"/>
      <c r="AL30" s="35"/>
    </row>
    <row r="31" spans="2:38" ht="15" thickBot="1">
      <c r="B31" s="33"/>
      <c r="C31" s="586"/>
      <c r="D31" s="587"/>
      <c r="E31" s="587"/>
      <c r="F31" s="587"/>
      <c r="G31" s="587"/>
      <c r="H31" s="587"/>
      <c r="I31" s="587"/>
      <c r="J31" s="587"/>
      <c r="K31" s="861">
        <v>0</v>
      </c>
      <c r="L31" s="862"/>
      <c r="M31" s="862"/>
      <c r="N31" s="862"/>
      <c r="O31" s="862"/>
      <c r="P31" s="862"/>
      <c r="Q31" s="863">
        <v>0.59899999999999998</v>
      </c>
      <c r="R31" s="863"/>
      <c r="S31" s="863"/>
      <c r="T31" s="863"/>
      <c r="U31" s="863"/>
      <c r="V31" s="863"/>
      <c r="W31" s="863"/>
      <c r="X31" s="861">
        <v>0.6</v>
      </c>
      <c r="Y31" s="862"/>
      <c r="Z31" s="862"/>
      <c r="AA31" s="862"/>
      <c r="AB31" s="862"/>
      <c r="AC31" s="863">
        <v>0.79900000000000004</v>
      </c>
      <c r="AD31" s="863"/>
      <c r="AE31" s="863"/>
      <c r="AF31" s="861">
        <v>0.8</v>
      </c>
      <c r="AG31" s="862"/>
      <c r="AH31" s="861">
        <v>1</v>
      </c>
      <c r="AI31" s="862"/>
      <c r="AJ31" s="862"/>
      <c r="AK31" s="862"/>
      <c r="AL31" s="35"/>
    </row>
    <row r="32" spans="2:38" ht="15" thickBot="1">
      <c r="B32" s="33"/>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5"/>
    </row>
    <row r="33" spans="2:50" s="41" customFormat="1">
      <c r="B33" s="40"/>
      <c r="C33" s="849" t="s">
        <v>257</v>
      </c>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1"/>
      <c r="AL33" s="35"/>
    </row>
    <row r="34" spans="2:50" s="41" customFormat="1" ht="15" thickBot="1">
      <c r="B34" s="40"/>
      <c r="C34" s="852"/>
      <c r="D34" s="853"/>
      <c r="E34" s="853"/>
      <c r="F34" s="853"/>
      <c r="G34" s="853"/>
      <c r="H34" s="853"/>
      <c r="I34" s="853"/>
      <c r="J34" s="853"/>
      <c r="K34" s="853"/>
      <c r="L34" s="853"/>
      <c r="M34" s="853"/>
      <c r="N34" s="853"/>
      <c r="O34" s="853"/>
      <c r="P34" s="853"/>
      <c r="Q34" s="853"/>
      <c r="R34" s="853"/>
      <c r="S34" s="853"/>
      <c r="T34" s="853"/>
      <c r="U34" s="853"/>
      <c r="V34" s="853"/>
      <c r="W34" s="853"/>
      <c r="X34" s="853"/>
      <c r="Y34" s="853"/>
      <c r="Z34" s="853"/>
      <c r="AA34" s="853"/>
      <c r="AB34" s="853"/>
      <c r="AC34" s="853"/>
      <c r="AD34" s="853"/>
      <c r="AE34" s="853"/>
      <c r="AF34" s="853"/>
      <c r="AG34" s="853"/>
      <c r="AH34" s="853"/>
      <c r="AI34" s="853"/>
      <c r="AJ34" s="853"/>
      <c r="AK34" s="854"/>
      <c r="AL34" s="35"/>
    </row>
    <row r="35" spans="2:50" s="41" customFormat="1">
      <c r="B35" s="40"/>
      <c r="C35" s="849" t="s">
        <v>258</v>
      </c>
      <c r="D35" s="850"/>
      <c r="E35" s="850"/>
      <c r="F35" s="850"/>
      <c r="G35" s="851"/>
      <c r="H35" s="855" t="s">
        <v>316</v>
      </c>
      <c r="I35" s="855" t="s">
        <v>317</v>
      </c>
      <c r="J35" s="857" t="s">
        <v>261</v>
      </c>
      <c r="K35" s="859" t="s">
        <v>262</v>
      </c>
      <c r="L35" s="850"/>
      <c r="M35" s="850"/>
      <c r="N35" s="850"/>
      <c r="O35" s="850"/>
      <c r="P35" s="850"/>
      <c r="Q35" s="850"/>
      <c r="R35" s="850"/>
      <c r="S35" s="850"/>
      <c r="T35" s="850"/>
      <c r="U35" s="850"/>
      <c r="V35" s="850"/>
      <c r="W35" s="850"/>
      <c r="X35" s="850"/>
      <c r="Y35" s="850"/>
      <c r="Z35" s="850"/>
      <c r="AA35" s="850"/>
      <c r="AB35" s="850"/>
      <c r="AC35" s="850"/>
      <c r="AD35" s="850"/>
      <c r="AE35" s="850"/>
      <c r="AF35" s="850"/>
      <c r="AG35" s="850"/>
      <c r="AH35" s="850"/>
      <c r="AI35" s="850"/>
      <c r="AJ35" s="850"/>
      <c r="AK35" s="851"/>
      <c r="AL35" s="35"/>
    </row>
    <row r="36" spans="2:50" s="41" customFormat="1" ht="31.5" customHeight="1" thickBot="1">
      <c r="B36" s="40"/>
      <c r="C36" s="852"/>
      <c r="D36" s="853"/>
      <c r="E36" s="853"/>
      <c r="F36" s="853"/>
      <c r="G36" s="854"/>
      <c r="H36" s="856"/>
      <c r="I36" s="856"/>
      <c r="J36" s="858"/>
      <c r="K36" s="860"/>
      <c r="L36" s="853"/>
      <c r="M36" s="853"/>
      <c r="N36" s="853"/>
      <c r="O36" s="853"/>
      <c r="P36" s="853"/>
      <c r="Q36" s="853"/>
      <c r="R36" s="853"/>
      <c r="S36" s="853"/>
      <c r="T36" s="853"/>
      <c r="U36" s="853"/>
      <c r="V36" s="853"/>
      <c r="W36" s="853"/>
      <c r="X36" s="853"/>
      <c r="Y36" s="853"/>
      <c r="Z36" s="853"/>
      <c r="AA36" s="853"/>
      <c r="AB36" s="853"/>
      <c r="AC36" s="853"/>
      <c r="AD36" s="853"/>
      <c r="AE36" s="853"/>
      <c r="AF36" s="853"/>
      <c r="AG36" s="853"/>
      <c r="AH36" s="853"/>
      <c r="AI36" s="853"/>
      <c r="AJ36" s="853"/>
      <c r="AK36" s="854"/>
      <c r="AL36" s="35"/>
    </row>
    <row r="37" spans="2:50" s="41" customFormat="1" ht="15" customHeight="1">
      <c r="B37" s="40"/>
      <c r="C37" s="801" t="s">
        <v>318</v>
      </c>
      <c r="D37" s="2270"/>
      <c r="E37" s="2270"/>
      <c r="F37" s="2270"/>
      <c r="G37" s="2271"/>
      <c r="H37" s="149"/>
      <c r="I37" s="149"/>
      <c r="J37" s="150"/>
      <c r="K37" s="833"/>
      <c r="L37" s="834"/>
      <c r="M37" s="834"/>
      <c r="N37" s="834"/>
      <c r="O37" s="834"/>
      <c r="P37" s="834"/>
      <c r="Q37" s="834"/>
      <c r="R37" s="834"/>
      <c r="S37" s="834"/>
      <c r="T37" s="834"/>
      <c r="U37" s="834"/>
      <c r="V37" s="834"/>
      <c r="W37" s="834"/>
      <c r="X37" s="834"/>
      <c r="Y37" s="834"/>
      <c r="Z37" s="834"/>
      <c r="AA37" s="834"/>
      <c r="AB37" s="834"/>
      <c r="AC37" s="834"/>
      <c r="AD37" s="834"/>
      <c r="AE37" s="834"/>
      <c r="AF37" s="834"/>
      <c r="AG37" s="834"/>
      <c r="AH37" s="834"/>
      <c r="AI37" s="834"/>
      <c r="AJ37" s="834"/>
      <c r="AK37" s="835"/>
      <c r="AL37" s="35"/>
    </row>
    <row r="38" spans="2:50" s="41" customFormat="1" ht="15" customHeight="1" thickBot="1">
      <c r="B38" s="40"/>
      <c r="C38" s="836" t="s">
        <v>319</v>
      </c>
      <c r="D38" s="837"/>
      <c r="E38" s="837"/>
      <c r="F38" s="837"/>
      <c r="G38" s="838"/>
      <c r="H38" s="149"/>
      <c r="I38" s="10"/>
      <c r="J38" s="150"/>
      <c r="K38" s="839"/>
      <c r="L38" s="840"/>
      <c r="M38" s="840"/>
      <c r="N38" s="840"/>
      <c r="O38" s="840"/>
      <c r="P38" s="840"/>
      <c r="Q38" s="840"/>
      <c r="R38" s="840"/>
      <c r="S38" s="840"/>
      <c r="T38" s="840"/>
      <c r="U38" s="840"/>
      <c r="V38" s="840"/>
      <c r="W38" s="840"/>
      <c r="X38" s="840"/>
      <c r="Y38" s="840"/>
      <c r="Z38" s="840"/>
      <c r="AA38" s="840"/>
      <c r="AB38" s="840"/>
      <c r="AC38" s="840"/>
      <c r="AD38" s="840"/>
      <c r="AE38" s="840"/>
      <c r="AF38" s="840"/>
      <c r="AG38" s="840"/>
      <c r="AH38" s="840"/>
      <c r="AI38" s="840"/>
      <c r="AJ38" s="840"/>
      <c r="AK38" s="841"/>
      <c r="AL38" s="842"/>
      <c r="AM38" s="842"/>
      <c r="AN38" s="842"/>
      <c r="AO38" s="842"/>
      <c r="AP38" s="842"/>
      <c r="AQ38" s="842"/>
      <c r="AR38" s="842"/>
      <c r="AS38" s="842"/>
      <c r="AT38" s="842"/>
      <c r="AU38" s="842"/>
      <c r="AV38" s="842"/>
      <c r="AW38" s="842"/>
      <c r="AX38" s="842"/>
    </row>
    <row r="39" spans="2:50" s="41" customFormat="1" ht="15.75" customHeight="1" thickBot="1">
      <c r="B39" s="40"/>
      <c r="C39" s="843" t="s">
        <v>265</v>
      </c>
      <c r="D39" s="844"/>
      <c r="E39" s="844"/>
      <c r="F39" s="844"/>
      <c r="G39" s="845"/>
      <c r="H39" s="151"/>
      <c r="I39" s="152"/>
      <c r="J39" s="153"/>
      <c r="K39" s="846"/>
      <c r="L39" s="847"/>
      <c r="M39" s="847"/>
      <c r="N39" s="847"/>
      <c r="O39" s="847"/>
      <c r="P39" s="847"/>
      <c r="Q39" s="847"/>
      <c r="R39" s="847"/>
      <c r="S39" s="847"/>
      <c r="T39" s="847"/>
      <c r="U39" s="847"/>
      <c r="V39" s="847"/>
      <c r="W39" s="847"/>
      <c r="X39" s="847"/>
      <c r="Y39" s="847"/>
      <c r="Z39" s="847"/>
      <c r="AA39" s="847"/>
      <c r="AB39" s="847"/>
      <c r="AC39" s="847"/>
      <c r="AD39" s="847"/>
      <c r="AE39" s="847"/>
      <c r="AF39" s="847"/>
      <c r="AG39" s="847"/>
      <c r="AH39" s="847"/>
      <c r="AI39" s="847"/>
      <c r="AJ39" s="847"/>
      <c r="AK39" s="848"/>
      <c r="AL39" s="35"/>
    </row>
    <row r="40" spans="2:50" s="41" customFormat="1" ht="15"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5"/>
    </row>
    <row r="41" spans="2:50" s="41" customFormat="1" ht="14.25" customHeigh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9"/>
      <c r="AL41" s="35"/>
    </row>
    <row r="42" spans="2:50" ht="15" customHeight="1" thickBot="1">
      <c r="B42" s="33"/>
      <c r="C42" s="813"/>
      <c r="D42" s="814"/>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4"/>
      <c r="AE42" s="814"/>
      <c r="AF42" s="814"/>
      <c r="AG42" s="814"/>
      <c r="AH42" s="814"/>
      <c r="AI42" s="814"/>
      <c r="AJ42" s="814"/>
      <c r="AK42" s="815"/>
      <c r="AL42" s="35"/>
    </row>
    <row r="43" spans="2:50" ht="14.25" customHeight="1">
      <c r="B43" s="33"/>
      <c r="C43" s="768" t="s">
        <v>320</v>
      </c>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c r="AJ43" s="816"/>
      <c r="AK43" s="817"/>
      <c r="AL43" s="35"/>
    </row>
    <row r="44" spans="2:50">
      <c r="B44" s="33"/>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19"/>
      <c r="AE44" s="819"/>
      <c r="AF44" s="819"/>
      <c r="AG44" s="819"/>
      <c r="AH44" s="819"/>
      <c r="AI44" s="819"/>
      <c r="AJ44" s="819"/>
      <c r="AK44" s="820"/>
      <c r="AL44" s="35"/>
    </row>
    <row r="45" spans="2:50">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20"/>
      <c r="AL45" s="35"/>
    </row>
    <row r="46" spans="2:50">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819"/>
      <c r="AC46" s="819"/>
      <c r="AD46" s="819"/>
      <c r="AE46" s="819"/>
      <c r="AF46" s="819"/>
      <c r="AG46" s="819"/>
      <c r="AH46" s="819"/>
      <c r="AI46" s="819"/>
      <c r="AJ46" s="819"/>
      <c r="AK46" s="820"/>
      <c r="AL46" s="35"/>
    </row>
    <row r="47" spans="2:50">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819"/>
      <c r="AC47" s="819"/>
      <c r="AD47" s="819"/>
      <c r="AE47" s="819"/>
      <c r="AF47" s="819"/>
      <c r="AG47" s="819"/>
      <c r="AH47" s="819"/>
      <c r="AI47" s="819"/>
      <c r="AJ47" s="819"/>
      <c r="AK47" s="820"/>
      <c r="AL47" s="35"/>
    </row>
    <row r="48" spans="2:50">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20"/>
      <c r="AL48" s="35"/>
    </row>
    <row r="49" spans="2:3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19"/>
      <c r="AI49" s="819"/>
      <c r="AJ49" s="819"/>
      <c r="AK49" s="820"/>
      <c r="AL49" s="35"/>
    </row>
    <row r="50" spans="2:3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20"/>
      <c r="AL50" s="35"/>
    </row>
    <row r="51" spans="2:3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c r="AD51" s="819"/>
      <c r="AE51" s="819"/>
      <c r="AF51" s="819"/>
      <c r="AG51" s="819"/>
      <c r="AH51" s="819"/>
      <c r="AI51" s="819"/>
      <c r="AJ51" s="819"/>
      <c r="AK51" s="820"/>
      <c r="AL51" s="35"/>
    </row>
    <row r="52" spans="2:38" ht="15" thickBot="1">
      <c r="B52" s="33"/>
      <c r="C52" s="821"/>
      <c r="D52" s="822"/>
      <c r="E52" s="822"/>
      <c r="F52" s="822"/>
      <c r="G52" s="822"/>
      <c r="H52" s="822"/>
      <c r="I52" s="822"/>
      <c r="J52" s="822"/>
      <c r="K52" s="822"/>
      <c r="L52" s="822"/>
      <c r="M52" s="822"/>
      <c r="N52" s="822"/>
      <c r="O52" s="822"/>
      <c r="P52" s="822"/>
      <c r="Q52" s="822"/>
      <c r="R52" s="822"/>
      <c r="S52" s="822"/>
      <c r="T52" s="822"/>
      <c r="U52" s="822"/>
      <c r="V52" s="822"/>
      <c r="W52" s="822"/>
      <c r="X52" s="822"/>
      <c r="Y52" s="822"/>
      <c r="Z52" s="822"/>
      <c r="AA52" s="822"/>
      <c r="AB52" s="822"/>
      <c r="AC52" s="822"/>
      <c r="AD52" s="822"/>
      <c r="AE52" s="822"/>
      <c r="AF52" s="822"/>
      <c r="AG52" s="822"/>
      <c r="AH52" s="822"/>
      <c r="AI52" s="822"/>
      <c r="AJ52" s="822"/>
      <c r="AK52" s="823"/>
      <c r="AL52" s="35"/>
    </row>
    <row r="53" spans="2:38" ht="15" thickBot="1">
      <c r="B53" s="50"/>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52"/>
    </row>
    <row r="54" spans="2:38" ht="14.25" customHeight="1">
      <c r="B54" s="56"/>
      <c r="C54" s="824" t="s">
        <v>258</v>
      </c>
      <c r="D54" s="825"/>
      <c r="E54" s="825"/>
      <c r="F54" s="825"/>
      <c r="G54" s="826"/>
      <c r="H54" s="824" t="s">
        <v>288</v>
      </c>
      <c r="I54" s="826"/>
      <c r="J54" s="824" t="s">
        <v>268</v>
      </c>
      <c r="K54" s="825"/>
      <c r="L54" s="825"/>
      <c r="M54" s="825"/>
      <c r="N54" s="824" t="s">
        <v>269</v>
      </c>
      <c r="O54" s="825"/>
      <c r="P54" s="825"/>
      <c r="Q54" s="825"/>
      <c r="R54" s="825"/>
      <c r="S54" s="825"/>
      <c r="T54" s="825"/>
      <c r="U54" s="825"/>
      <c r="V54" s="825"/>
      <c r="W54" s="825"/>
      <c r="X54" s="825"/>
      <c r="Y54" s="826"/>
      <c r="Z54" s="824" t="s">
        <v>270</v>
      </c>
      <c r="AA54" s="825"/>
      <c r="AB54" s="825"/>
      <c r="AC54" s="825"/>
      <c r="AD54" s="825"/>
      <c r="AE54" s="825"/>
      <c r="AF54" s="825"/>
      <c r="AG54" s="825"/>
      <c r="AH54" s="825"/>
      <c r="AI54" s="825"/>
      <c r="AJ54" s="825"/>
      <c r="AK54" s="826"/>
      <c r="AL54" s="57"/>
    </row>
    <row r="55" spans="2:38" ht="14.25" customHeight="1">
      <c r="B55" s="58"/>
      <c r="C55" s="827"/>
      <c r="D55" s="828"/>
      <c r="E55" s="828"/>
      <c r="F55" s="828"/>
      <c r="G55" s="829"/>
      <c r="H55" s="827"/>
      <c r="I55" s="829"/>
      <c r="J55" s="827"/>
      <c r="K55" s="828"/>
      <c r="L55" s="828"/>
      <c r="M55" s="828"/>
      <c r="N55" s="827"/>
      <c r="O55" s="828"/>
      <c r="P55" s="828"/>
      <c r="Q55" s="828"/>
      <c r="R55" s="828"/>
      <c r="S55" s="828"/>
      <c r="T55" s="828"/>
      <c r="U55" s="828"/>
      <c r="V55" s="828"/>
      <c r="W55" s="828"/>
      <c r="X55" s="828"/>
      <c r="Y55" s="829"/>
      <c r="Z55" s="827"/>
      <c r="AA55" s="828"/>
      <c r="AB55" s="828"/>
      <c r="AC55" s="828"/>
      <c r="AD55" s="828"/>
      <c r="AE55" s="828"/>
      <c r="AF55" s="828"/>
      <c r="AG55" s="828"/>
      <c r="AH55" s="828"/>
      <c r="AI55" s="828"/>
      <c r="AJ55" s="828"/>
      <c r="AK55" s="829"/>
      <c r="AL55" s="57"/>
    </row>
    <row r="56" spans="2:38" ht="15" customHeight="1" thickBot="1">
      <c r="B56" s="58"/>
      <c r="C56" s="830"/>
      <c r="D56" s="831"/>
      <c r="E56" s="831"/>
      <c r="F56" s="831"/>
      <c r="G56" s="832"/>
      <c r="H56" s="830"/>
      <c r="I56" s="832"/>
      <c r="J56" s="830"/>
      <c r="K56" s="831"/>
      <c r="L56" s="831"/>
      <c r="M56" s="831"/>
      <c r="N56" s="830"/>
      <c r="O56" s="831"/>
      <c r="P56" s="831"/>
      <c r="Q56" s="831"/>
      <c r="R56" s="831"/>
      <c r="S56" s="831"/>
      <c r="T56" s="831"/>
      <c r="U56" s="831"/>
      <c r="V56" s="831"/>
      <c r="W56" s="831"/>
      <c r="X56" s="831"/>
      <c r="Y56" s="832"/>
      <c r="Z56" s="830"/>
      <c r="AA56" s="831"/>
      <c r="AB56" s="831"/>
      <c r="AC56" s="831"/>
      <c r="AD56" s="831"/>
      <c r="AE56" s="831"/>
      <c r="AF56" s="831"/>
      <c r="AG56" s="831"/>
      <c r="AH56" s="831"/>
      <c r="AI56" s="831"/>
      <c r="AJ56" s="831"/>
      <c r="AK56" s="832"/>
      <c r="AL56" s="57"/>
    </row>
    <row r="57" spans="2:38" ht="15" customHeight="1">
      <c r="B57" s="56"/>
      <c r="C57" s="801" t="s">
        <v>318</v>
      </c>
      <c r="D57" s="2270"/>
      <c r="E57" s="2270"/>
      <c r="F57" s="2270"/>
      <c r="G57" s="2271"/>
      <c r="H57" s="802"/>
      <c r="I57" s="802"/>
      <c r="J57" s="803"/>
      <c r="K57" s="804"/>
      <c r="L57" s="804"/>
      <c r="M57" s="805"/>
      <c r="N57" s="806"/>
      <c r="O57" s="807"/>
      <c r="P57" s="807"/>
      <c r="Q57" s="807"/>
      <c r="R57" s="807"/>
      <c r="S57" s="807"/>
      <c r="T57" s="807"/>
      <c r="U57" s="807"/>
      <c r="V57" s="807"/>
      <c r="W57" s="807"/>
      <c r="X57" s="807"/>
      <c r="Y57" s="808"/>
      <c r="Z57" s="809"/>
      <c r="AA57" s="810"/>
      <c r="AB57" s="810"/>
      <c r="AC57" s="810"/>
      <c r="AD57" s="810"/>
      <c r="AE57" s="810"/>
      <c r="AF57" s="810"/>
      <c r="AG57" s="810"/>
      <c r="AH57" s="810"/>
      <c r="AI57" s="810"/>
      <c r="AJ57" s="810"/>
      <c r="AK57" s="811"/>
      <c r="AL57" s="59"/>
    </row>
    <row r="58" spans="2:38" ht="21.75" customHeight="1">
      <c r="B58" s="56"/>
      <c r="C58" s="801" t="s">
        <v>319</v>
      </c>
      <c r="D58" s="2270"/>
      <c r="E58" s="2270"/>
      <c r="F58" s="2270"/>
      <c r="G58" s="2271"/>
      <c r="H58" s="802"/>
      <c r="I58" s="802"/>
      <c r="J58" s="646"/>
      <c r="K58" s="646"/>
      <c r="L58" s="646"/>
      <c r="M58" s="646"/>
      <c r="N58" s="646"/>
      <c r="O58" s="646"/>
      <c r="P58" s="646"/>
      <c r="Q58" s="646"/>
      <c r="R58" s="646"/>
      <c r="S58" s="646"/>
      <c r="T58" s="646"/>
      <c r="U58" s="646"/>
      <c r="V58" s="646"/>
      <c r="W58" s="646"/>
      <c r="X58" s="646"/>
      <c r="Y58" s="646"/>
      <c r="Z58" s="812"/>
      <c r="AA58" s="812"/>
      <c r="AB58" s="812"/>
      <c r="AC58" s="812"/>
      <c r="AD58" s="812"/>
      <c r="AE58" s="812"/>
      <c r="AF58" s="812"/>
      <c r="AG58" s="812"/>
      <c r="AH58" s="812"/>
      <c r="AI58" s="812"/>
      <c r="AJ58" s="812"/>
      <c r="AK58" s="812"/>
      <c r="AL58" s="59"/>
    </row>
    <row r="59" spans="2:38">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row>
    <row r="97" ht="6" customHeight="1"/>
  </sheetData>
  <mergeCells count="86">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C25:H25"/>
    <mergeCell ref="I25:AK25"/>
    <mergeCell ref="C27:H27"/>
    <mergeCell ref="I27:J27"/>
    <mergeCell ref="K27:Z27"/>
    <mergeCell ref="AA27:AC27"/>
    <mergeCell ref="AG27:AH27"/>
    <mergeCell ref="AH31:AK31"/>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C39:G39"/>
    <mergeCell ref="K39:AK39"/>
    <mergeCell ref="C33:AK34"/>
    <mergeCell ref="C35:G36"/>
    <mergeCell ref="H35:H36"/>
    <mergeCell ref="I35:I36"/>
    <mergeCell ref="J35:J36"/>
    <mergeCell ref="K35:AK36"/>
    <mergeCell ref="C37:G37"/>
    <mergeCell ref="K37:AK37"/>
    <mergeCell ref="C38:G38"/>
    <mergeCell ref="K38:AK38"/>
    <mergeCell ref="AL38:AX38"/>
    <mergeCell ref="C41:AK42"/>
    <mergeCell ref="C43:AK52"/>
    <mergeCell ref="C54:G56"/>
    <mergeCell ref="H54:I56"/>
    <mergeCell ref="J54:M56"/>
    <mergeCell ref="N54:Y56"/>
    <mergeCell ref="Z54:AK56"/>
    <mergeCell ref="C58:G58"/>
    <mergeCell ref="H58:I58"/>
    <mergeCell ref="J58:M58"/>
    <mergeCell ref="N58:Y58"/>
    <mergeCell ref="Z58:AK58"/>
    <mergeCell ref="C57:G57"/>
    <mergeCell ref="H57:I57"/>
    <mergeCell ref="J57:M57"/>
    <mergeCell ref="N57:Y57"/>
    <mergeCell ref="Z57:AK57"/>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B104"/>
  <sheetViews>
    <sheetView topLeftCell="A10" zoomScale="90" zoomScaleNormal="90" workbookViewId="0">
      <selection activeCell="C23" sqref="C23:I23"/>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179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189</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190</v>
      </c>
      <c r="S11" s="687"/>
      <c r="T11" s="687"/>
      <c r="U11" s="688"/>
      <c r="V11" s="608" t="s">
        <v>907</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908</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440</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909</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120" customHeight="1" thickBot="1">
      <c r="B18" s="33"/>
      <c r="C18" s="621" t="s">
        <v>235</v>
      </c>
      <c r="D18" s="622"/>
      <c r="E18" s="622"/>
      <c r="F18" s="622"/>
      <c r="G18" s="622"/>
      <c r="H18" s="623"/>
      <c r="I18" s="624" t="s">
        <v>910</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911</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635</v>
      </c>
      <c r="N21" s="606"/>
      <c r="O21" s="606"/>
      <c r="P21" s="606"/>
      <c r="Q21" s="606"/>
      <c r="R21" s="606"/>
      <c r="S21" s="607"/>
      <c r="T21" s="605" t="s">
        <v>339</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54.75" customHeight="1" thickBot="1">
      <c r="B24" s="33"/>
      <c r="C24" s="595" t="s">
        <v>912</v>
      </c>
      <c r="D24" s="596"/>
      <c r="E24" s="596"/>
      <c r="F24" s="596"/>
      <c r="G24" s="596"/>
      <c r="H24" s="596"/>
      <c r="I24" s="597"/>
      <c r="J24" s="595" t="s">
        <v>913</v>
      </c>
      <c r="K24" s="596"/>
      <c r="L24" s="596"/>
      <c r="M24" s="596"/>
      <c r="N24" s="596"/>
      <c r="O24" s="596"/>
      <c r="P24" s="597"/>
      <c r="Q24" s="598" t="s">
        <v>872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191</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627">
        <v>0.75</v>
      </c>
      <c r="J28" s="624"/>
      <c r="K28" s="609" t="s">
        <v>251</v>
      </c>
      <c r="L28" s="610"/>
      <c r="M28" s="610"/>
      <c r="N28" s="611"/>
      <c r="O28" s="630" t="s">
        <v>252</v>
      </c>
      <c r="P28" s="628"/>
      <c r="Q28" s="629"/>
      <c r="R28" s="37"/>
      <c r="S28" s="630" t="s">
        <v>253</v>
      </c>
      <c r="T28" s="628"/>
      <c r="U28" s="37" t="s">
        <v>254</v>
      </c>
      <c r="V28" s="589" t="s">
        <v>255</v>
      </c>
      <c r="W28" s="2069"/>
      <c r="X28" s="2069"/>
      <c r="Y28" s="2069"/>
      <c r="Z28" s="2070"/>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 r="B30" s="33"/>
      <c r="C30" s="580" t="s">
        <v>256</v>
      </c>
      <c r="D30" s="581"/>
      <c r="E30" s="581"/>
      <c r="F30" s="581"/>
      <c r="G30" s="581"/>
      <c r="H30" s="581"/>
      <c r="I30" s="581"/>
      <c r="J30" s="582"/>
      <c r="K30" s="1824" t="s">
        <v>1</v>
      </c>
      <c r="L30" s="1825"/>
      <c r="M30" s="1825"/>
      <c r="N30" s="1825"/>
      <c r="O30" s="1825"/>
      <c r="P30" s="1825"/>
      <c r="Q30" s="1825"/>
      <c r="R30" s="1826"/>
      <c r="S30" s="1827" t="s">
        <v>2</v>
      </c>
      <c r="T30" s="1828"/>
      <c r="U30" s="1828"/>
      <c r="V30" s="1828"/>
      <c r="W30" s="1829"/>
      <c r="X30" s="1830" t="s">
        <v>3</v>
      </c>
      <c r="Y30" s="1831"/>
      <c r="Z30" s="1831"/>
      <c r="AA30" s="1832"/>
      <c r="AB30" s="35"/>
    </row>
    <row r="31" spans="2:28">
      <c r="B31" s="33"/>
      <c r="C31" s="583"/>
      <c r="D31" s="584"/>
      <c r="E31" s="584"/>
      <c r="F31" s="584"/>
      <c r="G31" s="584"/>
      <c r="H31" s="584"/>
      <c r="I31" s="584"/>
      <c r="J31" s="585"/>
      <c r="K31" s="1833" t="s">
        <v>11</v>
      </c>
      <c r="L31" s="1834"/>
      <c r="M31" s="1834"/>
      <c r="N31" s="1835"/>
      <c r="O31" s="1836" t="s">
        <v>12</v>
      </c>
      <c r="P31" s="1834"/>
      <c r="Q31" s="1834"/>
      <c r="R31" s="1835"/>
      <c r="S31" s="1836" t="s">
        <v>11</v>
      </c>
      <c r="T31" s="1835"/>
      <c r="U31" s="1836" t="s">
        <v>12</v>
      </c>
      <c r="V31" s="1834"/>
      <c r="W31" s="1835"/>
      <c r="X31" s="1836" t="s">
        <v>11</v>
      </c>
      <c r="Y31" s="1835"/>
      <c r="Z31" s="1836" t="s">
        <v>12</v>
      </c>
      <c r="AA31" s="1837"/>
      <c r="AB31" s="35"/>
    </row>
    <row r="32" spans="2:28" ht="15" thickBot="1">
      <c r="B32" s="33"/>
      <c r="C32" s="586"/>
      <c r="D32" s="587"/>
      <c r="E32" s="587"/>
      <c r="F32" s="587"/>
      <c r="G32" s="587"/>
      <c r="H32" s="587"/>
      <c r="I32" s="587"/>
      <c r="J32" s="588"/>
      <c r="K32" s="2114">
        <v>0</v>
      </c>
      <c r="L32" s="2115"/>
      <c r="M32" s="2115"/>
      <c r="N32" s="2116"/>
      <c r="O32" s="2117">
        <v>0.64</v>
      </c>
      <c r="P32" s="2115"/>
      <c r="Q32" s="2115"/>
      <c r="R32" s="2116"/>
      <c r="S32" s="2117">
        <v>0.65</v>
      </c>
      <c r="T32" s="2116"/>
      <c r="U32" s="2117">
        <v>0.74</v>
      </c>
      <c r="V32" s="2115"/>
      <c r="W32" s="2116"/>
      <c r="X32" s="2117">
        <v>0.75</v>
      </c>
      <c r="Y32" s="2116"/>
      <c r="Z32" s="2117">
        <v>1</v>
      </c>
      <c r="AA32" s="2118"/>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15" thickBot="1">
      <c r="B35" s="40"/>
      <c r="C35" s="852"/>
      <c r="D35" s="853"/>
      <c r="E35" s="853"/>
      <c r="F35" s="853"/>
      <c r="G35" s="853"/>
      <c r="H35" s="853"/>
      <c r="I35" s="853"/>
      <c r="J35" s="853"/>
      <c r="K35" s="853"/>
      <c r="L35" s="853"/>
      <c r="M35" s="853"/>
      <c r="N35" s="853"/>
      <c r="O35" s="853"/>
      <c r="P35" s="853"/>
      <c r="Q35" s="853"/>
      <c r="R35" s="853"/>
      <c r="S35" s="853"/>
      <c r="T35" s="853"/>
      <c r="U35" s="853"/>
      <c r="V35" s="853"/>
      <c r="W35" s="853"/>
      <c r="X35" s="853"/>
      <c r="Y35" s="853"/>
      <c r="Z35" s="853"/>
      <c r="AA35" s="854"/>
      <c r="AB35" s="35"/>
    </row>
    <row r="36" spans="2:28" s="41" customFormat="1" ht="15" customHeight="1">
      <c r="B36" s="40"/>
      <c r="C36" s="849" t="s">
        <v>258</v>
      </c>
      <c r="D36" s="850"/>
      <c r="E36" s="850"/>
      <c r="F36" s="850"/>
      <c r="G36" s="851"/>
      <c r="H36" s="2100" t="s">
        <v>914</v>
      </c>
      <c r="I36" s="2100" t="s">
        <v>915</v>
      </c>
      <c r="J36" s="857" t="s">
        <v>261</v>
      </c>
      <c r="K36" s="1839" t="s">
        <v>262</v>
      </c>
      <c r="L36" s="1840"/>
      <c r="M36" s="1840"/>
      <c r="N36" s="1840"/>
      <c r="O36" s="1840"/>
      <c r="P36" s="1840"/>
      <c r="Q36" s="1840"/>
      <c r="R36" s="1840"/>
      <c r="S36" s="1840"/>
      <c r="T36" s="1840"/>
      <c r="U36" s="1840"/>
      <c r="V36" s="1840"/>
      <c r="W36" s="1840"/>
      <c r="X36" s="1840"/>
      <c r="Y36" s="1840"/>
      <c r="Z36" s="1840"/>
      <c r="AA36" s="1841"/>
      <c r="AB36" s="35"/>
    </row>
    <row r="37" spans="2:28" s="41" customFormat="1" ht="57.75" customHeight="1" thickBot="1">
      <c r="B37" s="40"/>
      <c r="C37" s="852"/>
      <c r="D37" s="853"/>
      <c r="E37" s="853"/>
      <c r="F37" s="853"/>
      <c r="G37" s="854"/>
      <c r="H37" s="2101"/>
      <c r="I37" s="2101"/>
      <c r="J37" s="858"/>
      <c r="K37" s="1842"/>
      <c r="L37" s="1843"/>
      <c r="M37" s="1843"/>
      <c r="N37" s="1843"/>
      <c r="O37" s="1843"/>
      <c r="P37" s="1843"/>
      <c r="Q37" s="1843"/>
      <c r="R37" s="1843"/>
      <c r="S37" s="1843"/>
      <c r="T37" s="1843"/>
      <c r="U37" s="1843"/>
      <c r="V37" s="1843"/>
      <c r="W37" s="1843"/>
      <c r="X37" s="1843"/>
      <c r="Y37" s="1843"/>
      <c r="Z37" s="1843"/>
      <c r="AA37" s="1844"/>
      <c r="AB37" s="35"/>
    </row>
    <row r="38" spans="2:28" s="41" customFormat="1">
      <c r="B38" s="40"/>
      <c r="C38" s="801" t="s">
        <v>795</v>
      </c>
      <c r="D38" s="2270"/>
      <c r="E38" s="2270"/>
      <c r="F38" s="2270"/>
      <c r="G38" s="2271"/>
      <c r="H38" s="10"/>
      <c r="I38" s="10"/>
      <c r="J38" s="80"/>
      <c r="K38" s="988"/>
      <c r="L38" s="989"/>
      <c r="M38" s="989"/>
      <c r="N38" s="989"/>
      <c r="O38" s="989"/>
      <c r="P38" s="989"/>
      <c r="Q38" s="989"/>
      <c r="R38" s="989"/>
      <c r="S38" s="989"/>
      <c r="T38" s="989"/>
      <c r="U38" s="989"/>
      <c r="V38" s="989"/>
      <c r="W38" s="989"/>
      <c r="X38" s="989"/>
      <c r="Y38" s="989"/>
      <c r="Z38" s="989"/>
      <c r="AA38" s="990"/>
      <c r="AB38" s="35"/>
    </row>
    <row r="39" spans="2:28" s="41" customFormat="1" ht="15" thickBot="1">
      <c r="B39" s="40"/>
      <c r="C39" s="801" t="s">
        <v>796</v>
      </c>
      <c r="D39" s="2270"/>
      <c r="E39" s="2270"/>
      <c r="F39" s="2270"/>
      <c r="G39" s="2271"/>
      <c r="H39" s="149"/>
      <c r="I39" s="149"/>
      <c r="J39" s="80"/>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c r="I40" s="152"/>
      <c r="J40" s="153"/>
      <c r="K40" s="846"/>
      <c r="L40" s="847"/>
      <c r="M40" s="847"/>
      <c r="N40" s="847"/>
      <c r="O40" s="847"/>
      <c r="P40" s="847"/>
      <c r="Q40" s="847"/>
      <c r="R40" s="847"/>
      <c r="S40" s="847"/>
      <c r="T40" s="847"/>
      <c r="U40" s="847"/>
      <c r="V40" s="847"/>
      <c r="W40" s="847"/>
      <c r="X40" s="847"/>
      <c r="Y40" s="847"/>
      <c r="Z40" s="847"/>
      <c r="AA40" s="848"/>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350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2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28"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28" ht="15.75">
      <c r="B60" s="56"/>
      <c r="C60" s="2089" t="s">
        <v>258</v>
      </c>
      <c r="D60" s="2090"/>
      <c r="E60" s="2090"/>
      <c r="F60" s="2090"/>
      <c r="G60" s="2090"/>
      <c r="H60" s="2090" t="s">
        <v>288</v>
      </c>
      <c r="I60" s="2090"/>
      <c r="J60" s="2090" t="s">
        <v>268</v>
      </c>
      <c r="K60" s="2090"/>
      <c r="L60" s="2090"/>
      <c r="M60" s="2090"/>
      <c r="N60" s="2090" t="s">
        <v>269</v>
      </c>
      <c r="O60" s="2090"/>
      <c r="P60" s="2090"/>
      <c r="Q60" s="2090"/>
      <c r="R60" s="2090"/>
      <c r="S60" s="2090"/>
      <c r="T60" s="2090"/>
      <c r="U60" s="2090"/>
      <c r="V60" s="2094" t="s">
        <v>270</v>
      </c>
      <c r="W60" s="2094"/>
      <c r="X60" s="2094"/>
      <c r="Y60" s="2094"/>
      <c r="Z60" s="2094"/>
      <c r="AA60" s="2095"/>
      <c r="AB60" s="57"/>
    </row>
    <row r="61" spans="2:28" ht="15.75">
      <c r="B61" s="58"/>
      <c r="C61" s="2091"/>
      <c r="D61" s="970"/>
      <c r="E61" s="970"/>
      <c r="F61" s="970"/>
      <c r="G61" s="970"/>
      <c r="H61" s="970"/>
      <c r="I61" s="970"/>
      <c r="J61" s="970"/>
      <c r="K61" s="970"/>
      <c r="L61" s="970"/>
      <c r="M61" s="970"/>
      <c r="N61" s="970"/>
      <c r="O61" s="970"/>
      <c r="P61" s="970"/>
      <c r="Q61" s="970"/>
      <c r="R61" s="970"/>
      <c r="S61" s="970"/>
      <c r="T61" s="970"/>
      <c r="U61" s="970"/>
      <c r="V61" s="971"/>
      <c r="W61" s="971"/>
      <c r="X61" s="971"/>
      <c r="Y61" s="971"/>
      <c r="Z61" s="971"/>
      <c r="AA61" s="2096"/>
      <c r="AB61" s="57"/>
    </row>
    <row r="62" spans="2:28" ht="16.5" thickBot="1">
      <c r="B62" s="58"/>
      <c r="C62" s="2107"/>
      <c r="D62" s="2108"/>
      <c r="E62" s="2108"/>
      <c r="F62" s="2108"/>
      <c r="G62" s="2108"/>
      <c r="H62" s="2108"/>
      <c r="I62" s="2108"/>
      <c r="J62" s="2108"/>
      <c r="K62" s="2108"/>
      <c r="L62" s="2108"/>
      <c r="M62" s="2108"/>
      <c r="N62" s="2108"/>
      <c r="O62" s="2108"/>
      <c r="P62" s="2108"/>
      <c r="Q62" s="2108"/>
      <c r="R62" s="2108"/>
      <c r="S62" s="2108"/>
      <c r="T62" s="2108"/>
      <c r="U62" s="2108"/>
      <c r="V62" s="2109"/>
      <c r="W62" s="2109"/>
      <c r="X62" s="2109"/>
      <c r="Y62" s="2109"/>
      <c r="Z62" s="2109"/>
      <c r="AA62" s="2110"/>
      <c r="AB62" s="57"/>
    </row>
    <row r="63" spans="2:28" ht="15" customHeight="1">
      <c r="B63" s="56"/>
      <c r="C63" s="801" t="s">
        <v>795</v>
      </c>
      <c r="D63" s="2270"/>
      <c r="E63" s="2270"/>
      <c r="F63" s="2270"/>
      <c r="G63" s="2271"/>
      <c r="H63" s="2111"/>
      <c r="I63" s="2111"/>
      <c r="J63" s="2111"/>
      <c r="K63" s="2111"/>
      <c r="L63" s="2111"/>
      <c r="M63" s="2111"/>
      <c r="N63" s="2112"/>
      <c r="O63" s="2112"/>
      <c r="P63" s="2112"/>
      <c r="Q63" s="2112"/>
      <c r="R63" s="2112"/>
      <c r="S63" s="2112"/>
      <c r="T63" s="2112"/>
      <c r="U63" s="2112"/>
      <c r="V63" s="2112"/>
      <c r="W63" s="2112"/>
      <c r="X63" s="2112"/>
      <c r="Y63" s="2112"/>
      <c r="Z63" s="2112"/>
      <c r="AA63" s="2113"/>
      <c r="AB63" s="59"/>
    </row>
    <row r="64" spans="2:28" ht="14.25" customHeight="1">
      <c r="B64" s="56"/>
      <c r="C64" s="801" t="s">
        <v>796</v>
      </c>
      <c r="D64" s="2270"/>
      <c r="E64" s="2270"/>
      <c r="F64" s="2270"/>
      <c r="G64" s="2271"/>
      <c r="H64" s="646"/>
      <c r="I64" s="646"/>
      <c r="J64" s="646"/>
      <c r="K64" s="646"/>
      <c r="L64" s="646"/>
      <c r="M64" s="646"/>
      <c r="N64" s="646"/>
      <c r="O64" s="646"/>
      <c r="P64" s="646"/>
      <c r="Q64" s="646"/>
      <c r="R64" s="646"/>
      <c r="S64" s="646"/>
      <c r="T64" s="646"/>
      <c r="U64" s="646"/>
      <c r="V64" s="646"/>
      <c r="W64" s="646"/>
      <c r="X64" s="646"/>
      <c r="Y64" s="646"/>
      <c r="Z64" s="646"/>
      <c r="AA64" s="1589"/>
      <c r="AB64" s="59"/>
    </row>
    <row r="65" spans="2:28">
      <c r="B65" s="60"/>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62"/>
    </row>
    <row r="104" ht="6" customHeight="1"/>
  </sheetData>
  <mergeCells count="86">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64:G64"/>
    <mergeCell ref="H64:I64"/>
    <mergeCell ref="J64:M64"/>
    <mergeCell ref="N64:U64"/>
    <mergeCell ref="V64:AA64"/>
    <mergeCell ref="C63:G63"/>
    <mergeCell ref="H63:I63"/>
    <mergeCell ref="J63:M63"/>
    <mergeCell ref="N63:U63"/>
    <mergeCell ref="V63:AA63"/>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5"/>
    <mergeCell ref="C36:G37"/>
    <mergeCell ref="H36:H37"/>
    <mergeCell ref="I36:I37"/>
    <mergeCell ref="J36:J37"/>
    <mergeCell ref="K36:AA37"/>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www.umv.gov.co&amp;CGAM-IND-004
&amp;P de &amp;N</oddFooter>
  </headerFooter>
  <rowBreaks count="1" manualBreakCount="1">
    <brk id="40" max="16383"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AE103"/>
  <sheetViews>
    <sheetView view="pageBreakPreview" topLeftCell="A41" zoomScaleNormal="100" zoomScaleSheetLayoutView="100" zoomScalePageLayoutView="70" workbookViewId="0">
      <selection activeCell="V59" sqref="V59:AA59"/>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5.8554687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0" width="3.7109375" style="20"/>
    <col min="31" max="31" width="80.7109375" style="20" customWidth="1"/>
    <col min="32"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192</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193</v>
      </c>
      <c r="J10" s="682"/>
      <c r="K10" s="682"/>
      <c r="L10" s="682"/>
      <c r="M10" s="682"/>
      <c r="N10" s="682"/>
      <c r="O10" s="682"/>
      <c r="P10" s="682"/>
      <c r="Q10" s="683"/>
      <c r="R10" s="678" t="s">
        <v>227</v>
      </c>
      <c r="S10" s="679"/>
      <c r="T10" s="679"/>
      <c r="U10" s="680"/>
      <c r="V10" s="592" t="s">
        <v>228</v>
      </c>
      <c r="W10" s="593"/>
      <c r="X10" s="593"/>
      <c r="Y10" s="593"/>
      <c r="Z10" s="593"/>
      <c r="AA10" s="594"/>
      <c r="AB10" s="29"/>
    </row>
    <row r="11" spans="2:28" ht="19.899999999999999" customHeight="1" thickBot="1">
      <c r="B11" s="28"/>
      <c r="C11" s="658"/>
      <c r="D11" s="659"/>
      <c r="E11" s="659"/>
      <c r="F11" s="659"/>
      <c r="G11" s="659"/>
      <c r="H11" s="660"/>
      <c r="I11" s="684"/>
      <c r="J11" s="685"/>
      <c r="K11" s="685"/>
      <c r="L11" s="685"/>
      <c r="M11" s="685"/>
      <c r="N11" s="685"/>
      <c r="O11" s="685"/>
      <c r="P11" s="685"/>
      <c r="Q11" s="686"/>
      <c r="R11" s="627" t="s">
        <v>194</v>
      </c>
      <c r="S11" s="687"/>
      <c r="T11" s="687"/>
      <c r="U11" s="688"/>
      <c r="V11" s="608">
        <v>2</v>
      </c>
      <c r="W11" s="676"/>
      <c r="X11" s="676"/>
      <c r="Y11" s="676"/>
      <c r="Z11" s="676"/>
      <c r="AA11" s="677"/>
      <c r="AB11" s="29"/>
    </row>
    <row r="12" spans="2:28" ht="10.1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8.75" customHeight="1">
      <c r="B13" s="33"/>
      <c r="C13" s="655" t="s">
        <v>229</v>
      </c>
      <c r="D13" s="656"/>
      <c r="E13" s="656"/>
      <c r="F13" s="656"/>
      <c r="G13" s="656"/>
      <c r="H13" s="657"/>
      <c r="I13" s="661" t="s">
        <v>916</v>
      </c>
      <c r="J13" s="662"/>
      <c r="K13" s="662"/>
      <c r="L13" s="662"/>
      <c r="M13" s="662"/>
      <c r="N13" s="662"/>
      <c r="O13" s="662"/>
      <c r="P13" s="662"/>
      <c r="Q13" s="662"/>
      <c r="R13" s="662"/>
      <c r="S13" s="663"/>
      <c r="T13" s="655" t="s">
        <v>231</v>
      </c>
      <c r="U13" s="656"/>
      <c r="V13" s="656"/>
      <c r="W13" s="656"/>
      <c r="X13" s="656"/>
      <c r="Y13" s="656"/>
      <c r="Z13" s="656"/>
      <c r="AA13" s="657"/>
      <c r="AB13" s="35"/>
    </row>
    <row r="14" spans="2:28" ht="28.15"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10.1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6.15" customHeight="1" thickBot="1">
      <c r="B16" s="33"/>
      <c r="C16" s="621" t="s">
        <v>233</v>
      </c>
      <c r="D16" s="622"/>
      <c r="E16" s="622"/>
      <c r="F16" s="622"/>
      <c r="G16" s="622"/>
      <c r="H16" s="623"/>
      <c r="I16" s="624" t="s">
        <v>917</v>
      </c>
      <c r="J16" s="625"/>
      <c r="K16" s="625"/>
      <c r="L16" s="625"/>
      <c r="M16" s="625"/>
      <c r="N16" s="625"/>
      <c r="O16" s="625"/>
      <c r="P16" s="625"/>
      <c r="Q16" s="625"/>
      <c r="R16" s="625"/>
      <c r="S16" s="625"/>
      <c r="T16" s="625"/>
      <c r="U16" s="625"/>
      <c r="V16" s="625"/>
      <c r="W16" s="625"/>
      <c r="X16" s="625"/>
      <c r="Y16" s="625"/>
      <c r="Z16" s="625"/>
      <c r="AA16" s="626"/>
      <c r="AB16" s="35"/>
    </row>
    <row r="17" spans="2:31" ht="10.1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1" ht="64.150000000000006" customHeight="1" thickBot="1">
      <c r="B18" s="33"/>
      <c r="C18" s="621" t="s">
        <v>276</v>
      </c>
      <c r="D18" s="622"/>
      <c r="E18" s="622"/>
      <c r="F18" s="622"/>
      <c r="G18" s="622"/>
      <c r="H18" s="623"/>
      <c r="I18" s="1674" t="s">
        <v>918</v>
      </c>
      <c r="J18" s="1675"/>
      <c r="K18" s="1675"/>
      <c r="L18" s="1675"/>
      <c r="M18" s="1675"/>
      <c r="N18" s="1675"/>
      <c r="O18" s="1675"/>
      <c r="P18" s="1675"/>
      <c r="Q18" s="1675"/>
      <c r="R18" s="1675"/>
      <c r="S18" s="1675"/>
      <c r="T18" s="1675"/>
      <c r="U18" s="1675"/>
      <c r="V18" s="1675"/>
      <c r="W18" s="1675"/>
      <c r="X18" s="1675"/>
      <c r="Y18" s="1675"/>
      <c r="Z18" s="1675"/>
      <c r="AA18" s="1676"/>
      <c r="AB18" s="35"/>
    </row>
    <row r="19" spans="2:31" ht="8.4499999999999993"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1" ht="16.899999999999999" customHeight="1">
      <c r="B20" s="33"/>
      <c r="C20" s="631" t="s">
        <v>237</v>
      </c>
      <c r="D20" s="632"/>
      <c r="E20" s="632"/>
      <c r="F20" s="632"/>
      <c r="G20" s="632"/>
      <c r="H20" s="633"/>
      <c r="I20" s="637" t="s">
        <v>919</v>
      </c>
      <c r="J20" s="638"/>
      <c r="K20" s="638"/>
      <c r="L20" s="639"/>
      <c r="M20" s="592" t="s">
        <v>239</v>
      </c>
      <c r="N20" s="593"/>
      <c r="O20" s="593"/>
      <c r="P20" s="593"/>
      <c r="Q20" s="593"/>
      <c r="R20" s="593"/>
      <c r="S20" s="594"/>
      <c r="T20" s="592" t="s">
        <v>240</v>
      </c>
      <c r="U20" s="593"/>
      <c r="V20" s="593"/>
      <c r="W20" s="593"/>
      <c r="X20" s="593"/>
      <c r="Y20" s="593"/>
      <c r="Z20" s="593"/>
      <c r="AA20" s="594"/>
      <c r="AB20" s="35"/>
    </row>
    <row r="21" spans="2:31" ht="20.45" customHeight="1" thickBot="1">
      <c r="B21" s="33"/>
      <c r="C21" s="634"/>
      <c r="D21" s="635"/>
      <c r="E21" s="635"/>
      <c r="F21" s="635"/>
      <c r="G21" s="635"/>
      <c r="H21" s="636"/>
      <c r="I21" s="640"/>
      <c r="J21" s="641"/>
      <c r="K21" s="641"/>
      <c r="L21" s="642"/>
      <c r="M21" s="605" t="s">
        <v>241</v>
      </c>
      <c r="N21" s="606"/>
      <c r="O21" s="606"/>
      <c r="P21" s="606"/>
      <c r="Q21" s="606"/>
      <c r="R21" s="606"/>
      <c r="S21" s="607"/>
      <c r="T21" s="608" t="s">
        <v>242</v>
      </c>
      <c r="U21" s="606"/>
      <c r="V21" s="606"/>
      <c r="W21" s="606"/>
      <c r="X21" s="606"/>
      <c r="Y21" s="606"/>
      <c r="Z21" s="606"/>
      <c r="AA21" s="607"/>
      <c r="AB21" s="35"/>
    </row>
    <row r="22" spans="2:31" ht="8.4499999999999993"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1" ht="25.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c r="AE23" s="20" t="s">
        <v>920</v>
      </c>
    </row>
    <row r="24" spans="2:31" ht="39.6" customHeight="1" thickBot="1">
      <c r="B24" s="33"/>
      <c r="C24" s="595" t="s">
        <v>921</v>
      </c>
      <c r="D24" s="596"/>
      <c r="E24" s="596"/>
      <c r="F24" s="596"/>
      <c r="G24" s="596"/>
      <c r="H24" s="596"/>
      <c r="I24" s="597"/>
      <c r="J24" s="595" t="s">
        <v>922</v>
      </c>
      <c r="K24" s="596"/>
      <c r="L24" s="596"/>
      <c r="M24" s="596"/>
      <c r="N24" s="596"/>
      <c r="O24" s="596"/>
      <c r="P24" s="597"/>
      <c r="Q24" s="598" t="s">
        <v>923</v>
      </c>
      <c r="R24" s="599"/>
      <c r="S24" s="599"/>
      <c r="T24" s="599"/>
      <c r="U24" s="599"/>
      <c r="V24" s="599"/>
      <c r="W24" s="599"/>
      <c r="X24" s="599"/>
      <c r="Y24" s="599"/>
      <c r="Z24" s="599"/>
      <c r="AA24" s="600"/>
      <c r="AB24" s="35"/>
    </row>
    <row r="25" spans="2:31" ht="11.4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1" ht="22.9" customHeight="1" thickBot="1">
      <c r="B26" s="33"/>
      <c r="C26" s="621" t="s">
        <v>249</v>
      </c>
      <c r="D26" s="622"/>
      <c r="E26" s="622"/>
      <c r="F26" s="622"/>
      <c r="G26" s="622"/>
      <c r="H26" s="623"/>
      <c r="I26" s="2119" t="s">
        <v>195</v>
      </c>
      <c r="J26" s="2120"/>
      <c r="K26" s="2120"/>
      <c r="L26" s="2120"/>
      <c r="M26" s="2120"/>
      <c r="N26" s="2120"/>
      <c r="O26" s="2120"/>
      <c r="P26" s="2120"/>
      <c r="Q26" s="2120"/>
      <c r="R26" s="2120"/>
      <c r="S26" s="2120"/>
      <c r="T26" s="2120"/>
      <c r="U26" s="2120"/>
      <c r="V26" s="2120"/>
      <c r="W26" s="2120"/>
      <c r="X26" s="2120"/>
      <c r="Y26" s="2120"/>
      <c r="Z26" s="2120"/>
      <c r="AA26" s="2121"/>
      <c r="AB26" s="35"/>
      <c r="AE26" s="2122" t="s">
        <v>924</v>
      </c>
    </row>
    <row r="27" spans="2:31" ht="9"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c r="AE27" s="2122"/>
    </row>
    <row r="28" spans="2:31" ht="43.15" customHeight="1" thickBot="1">
      <c r="B28" s="33"/>
      <c r="C28" s="621" t="s">
        <v>250</v>
      </c>
      <c r="D28" s="622"/>
      <c r="E28" s="622"/>
      <c r="F28" s="622"/>
      <c r="G28" s="622"/>
      <c r="H28" s="623"/>
      <c r="I28" s="627" t="s">
        <v>448</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c r="AE28" s="20" t="s">
        <v>925</v>
      </c>
    </row>
    <row r="29" spans="2:31" ht="10.15"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1"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31" ht="12"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31" ht="15" customHeight="1" thickBot="1">
      <c r="B32" s="33"/>
      <c r="C32" s="586"/>
      <c r="D32" s="587"/>
      <c r="E32" s="587"/>
      <c r="F32" s="587"/>
      <c r="G32" s="587"/>
      <c r="H32" s="587"/>
      <c r="I32" s="587"/>
      <c r="J32" s="588"/>
      <c r="K32" s="711">
        <v>0.7</v>
      </c>
      <c r="L32" s="602"/>
      <c r="M32" s="602"/>
      <c r="N32" s="602"/>
      <c r="O32" s="603">
        <v>0.79</v>
      </c>
      <c r="P32" s="602"/>
      <c r="Q32" s="602"/>
      <c r="R32" s="602"/>
      <c r="S32" s="603">
        <v>0.8</v>
      </c>
      <c r="T32" s="602"/>
      <c r="U32" s="603">
        <v>0.89</v>
      </c>
      <c r="V32" s="602"/>
      <c r="W32" s="602"/>
      <c r="X32" s="603">
        <v>0.9</v>
      </c>
      <c r="Y32" s="602"/>
      <c r="Z32" s="603">
        <v>1</v>
      </c>
      <c r="AA32" s="604"/>
      <c r="AB32" s="35"/>
    </row>
    <row r="33" spans="2:28" ht="7.9"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35"/>
    </row>
    <row r="35" spans="2:28" s="41" customFormat="1" ht="45.6" customHeight="1" thickBot="1">
      <c r="B35" s="40"/>
      <c r="C35" s="615" t="s">
        <v>258</v>
      </c>
      <c r="D35" s="616"/>
      <c r="E35" s="616"/>
      <c r="F35" s="616"/>
      <c r="G35" s="617"/>
      <c r="H35" s="42" t="s">
        <v>926</v>
      </c>
      <c r="I35" s="42" t="s">
        <v>927</v>
      </c>
      <c r="J35" s="42" t="s">
        <v>261</v>
      </c>
      <c r="K35" s="618" t="s">
        <v>262</v>
      </c>
      <c r="L35" s="619"/>
      <c r="M35" s="619"/>
      <c r="N35" s="619"/>
      <c r="O35" s="619"/>
      <c r="P35" s="619"/>
      <c r="Q35" s="619"/>
      <c r="R35" s="619"/>
      <c r="S35" s="619"/>
      <c r="T35" s="619"/>
      <c r="U35" s="619"/>
      <c r="V35" s="619"/>
      <c r="W35" s="619"/>
      <c r="X35" s="619"/>
      <c r="Y35" s="619"/>
      <c r="Z35" s="619"/>
      <c r="AA35" s="620"/>
      <c r="AB35" s="35"/>
    </row>
    <row r="36" spans="2:28" s="41" customFormat="1" ht="64.5" customHeight="1">
      <c r="B36" s="40"/>
      <c r="C36" s="2123" t="s">
        <v>345</v>
      </c>
      <c r="D36" s="2422"/>
      <c r="E36" s="2422"/>
      <c r="F36" s="2422"/>
      <c r="G36" s="2423"/>
      <c r="H36" s="17">
        <v>10183</v>
      </c>
      <c r="I36" s="17">
        <v>12406</v>
      </c>
      <c r="J36" s="383">
        <f>+H36/I36</f>
        <v>0.82081251007576983</v>
      </c>
      <c r="K36" s="2124" t="s">
        <v>928</v>
      </c>
      <c r="L36" s="2125"/>
      <c r="M36" s="2125"/>
      <c r="N36" s="2125"/>
      <c r="O36" s="2125"/>
      <c r="P36" s="2125"/>
      <c r="Q36" s="2125"/>
      <c r="R36" s="2125"/>
      <c r="S36" s="2125"/>
      <c r="T36" s="2125"/>
      <c r="U36" s="2125"/>
      <c r="V36" s="2125"/>
      <c r="W36" s="2125"/>
      <c r="X36" s="2125"/>
      <c r="Y36" s="2125"/>
      <c r="Z36" s="2125"/>
      <c r="AA36" s="2126"/>
      <c r="AB36" s="35"/>
    </row>
    <row r="37" spans="2:28" s="41" customFormat="1">
      <c r="B37" s="40"/>
      <c r="C37" s="726"/>
      <c r="D37" s="2268"/>
      <c r="E37" s="2268"/>
      <c r="F37" s="2268"/>
      <c r="G37" s="2269"/>
      <c r="H37" s="118"/>
      <c r="I37" s="118"/>
      <c r="J37" s="105" t="e">
        <f>+H37/I37</f>
        <v>#DIV/0!</v>
      </c>
      <c r="K37" s="781"/>
      <c r="L37" s="782"/>
      <c r="M37" s="782"/>
      <c r="N37" s="782"/>
      <c r="O37" s="782"/>
      <c r="P37" s="782"/>
      <c r="Q37" s="782"/>
      <c r="R37" s="782"/>
      <c r="S37" s="782"/>
      <c r="T37" s="782"/>
      <c r="U37" s="782"/>
      <c r="V37" s="782"/>
      <c r="W37" s="782"/>
      <c r="X37" s="782"/>
      <c r="Y37" s="782"/>
      <c r="Z37" s="782"/>
      <c r="AA37" s="783"/>
      <c r="AB37" s="35"/>
    </row>
    <row r="38" spans="2:28" s="41" customFormat="1">
      <c r="B38" s="40"/>
      <c r="C38" s="726"/>
      <c r="D38" s="2268"/>
      <c r="E38" s="2268"/>
      <c r="F38" s="2268"/>
      <c r="G38" s="2269"/>
      <c r="H38" s="118"/>
      <c r="I38" s="118"/>
      <c r="J38" s="105" t="e">
        <f>+H38/I38</f>
        <v>#DIV/0!</v>
      </c>
      <c r="K38" s="781"/>
      <c r="L38" s="782"/>
      <c r="M38" s="782"/>
      <c r="N38" s="782"/>
      <c r="O38" s="782"/>
      <c r="P38" s="782"/>
      <c r="Q38" s="782"/>
      <c r="R38" s="782"/>
      <c r="S38" s="782"/>
      <c r="T38" s="782"/>
      <c r="U38" s="782"/>
      <c r="V38" s="782"/>
      <c r="W38" s="782"/>
      <c r="X38" s="782"/>
      <c r="Y38" s="782"/>
      <c r="Z38" s="782"/>
      <c r="AA38" s="783"/>
      <c r="AB38" s="35"/>
    </row>
    <row r="39" spans="2:28" s="41" customFormat="1">
      <c r="B39" s="40"/>
      <c r="C39" s="726"/>
      <c r="D39" s="2268"/>
      <c r="E39" s="2268"/>
      <c r="F39" s="2268"/>
      <c r="G39" s="2269"/>
      <c r="H39" s="118"/>
      <c r="I39" s="118"/>
      <c r="J39" s="105" t="e">
        <f>+H39/I39</f>
        <v>#DIV/0!</v>
      </c>
      <c r="K39" s="781"/>
      <c r="L39" s="782"/>
      <c r="M39" s="782"/>
      <c r="N39" s="782"/>
      <c r="O39" s="782"/>
      <c r="P39" s="782"/>
      <c r="Q39" s="782"/>
      <c r="R39" s="782"/>
      <c r="S39" s="782"/>
      <c r="T39" s="782"/>
      <c r="U39" s="782"/>
      <c r="V39" s="782"/>
      <c r="W39" s="782"/>
      <c r="X39" s="782"/>
      <c r="Y39" s="782"/>
      <c r="Z39" s="782"/>
      <c r="AA39" s="783"/>
      <c r="AB39" s="35"/>
    </row>
    <row r="40" spans="2:28" s="41" customFormat="1">
      <c r="B40" s="40"/>
      <c r="C40" s="726"/>
      <c r="D40" s="2268"/>
      <c r="E40" s="2268"/>
      <c r="F40" s="2268"/>
      <c r="G40" s="2269"/>
      <c r="H40" s="118"/>
      <c r="I40" s="118"/>
      <c r="J40" s="105" t="e">
        <f>+H40/I40</f>
        <v>#DIV/0!</v>
      </c>
      <c r="K40" s="781"/>
      <c r="L40" s="782"/>
      <c r="M40" s="782"/>
      <c r="N40" s="782"/>
      <c r="O40" s="782"/>
      <c r="P40" s="782"/>
      <c r="Q40" s="782"/>
      <c r="R40" s="782"/>
      <c r="S40" s="782"/>
      <c r="T40" s="782"/>
      <c r="U40" s="782"/>
      <c r="V40" s="782"/>
      <c r="W40" s="782"/>
      <c r="X40" s="782"/>
      <c r="Y40" s="782"/>
      <c r="Z40" s="782"/>
      <c r="AA40" s="783"/>
      <c r="AB40" s="35"/>
    </row>
    <row r="41" spans="2:28" s="41" customFormat="1" ht="15" thickBot="1">
      <c r="B41" s="40"/>
      <c r="C41" s="726"/>
      <c r="D41" s="2268"/>
      <c r="E41" s="2268"/>
      <c r="F41" s="2268"/>
      <c r="G41" s="2269"/>
      <c r="H41" s="117"/>
      <c r="I41" s="117"/>
      <c r="J41" s="105" t="e">
        <f>+H41/I41</f>
        <v>#DIV/0!</v>
      </c>
      <c r="K41" s="727"/>
      <c r="L41" s="728"/>
      <c r="M41" s="728"/>
      <c r="N41" s="728"/>
      <c r="O41" s="728"/>
      <c r="P41" s="728"/>
      <c r="Q41" s="728"/>
      <c r="R41" s="728"/>
      <c r="S41" s="728"/>
      <c r="T41" s="728"/>
      <c r="U41" s="728"/>
      <c r="V41" s="728"/>
      <c r="W41" s="728"/>
      <c r="X41" s="728"/>
      <c r="Y41" s="728"/>
      <c r="Z41" s="728"/>
      <c r="AA41" s="729"/>
      <c r="AB41" s="35"/>
    </row>
    <row r="42" spans="2:28" s="41" customFormat="1" ht="15.75" customHeight="1" thickBot="1">
      <c r="B42" s="40"/>
      <c r="C42" s="733" t="s">
        <v>265</v>
      </c>
      <c r="D42" s="734"/>
      <c r="E42" s="734"/>
      <c r="F42" s="734"/>
      <c r="G42" s="735"/>
      <c r="H42" s="116"/>
      <c r="I42" s="116"/>
      <c r="J42" s="139"/>
      <c r="K42" s="736"/>
      <c r="L42" s="737"/>
      <c r="M42" s="737"/>
      <c r="N42" s="737"/>
      <c r="O42" s="737"/>
      <c r="P42" s="737"/>
      <c r="Q42" s="737"/>
      <c r="R42" s="737"/>
      <c r="S42" s="737"/>
      <c r="T42" s="737"/>
      <c r="U42" s="737"/>
      <c r="V42" s="737"/>
      <c r="W42" s="737"/>
      <c r="X42" s="737"/>
      <c r="Y42" s="737"/>
      <c r="Z42" s="737"/>
      <c r="AA42" s="738"/>
      <c r="AB42" s="35"/>
    </row>
    <row r="43" spans="2:28" s="41" customFormat="1" ht="5.25" customHeight="1">
      <c r="B43" s="40"/>
      <c r="C43" s="47"/>
      <c r="D43" s="47"/>
      <c r="E43" s="47"/>
      <c r="F43" s="47"/>
      <c r="G43" s="47"/>
      <c r="H43" s="48"/>
      <c r="I43" s="48"/>
      <c r="J43" s="49"/>
      <c r="K43" s="47"/>
      <c r="L43" s="47"/>
      <c r="M43" s="47"/>
      <c r="N43" s="47"/>
      <c r="O43" s="47"/>
      <c r="P43" s="47"/>
      <c r="Q43" s="47"/>
      <c r="R43" s="47"/>
      <c r="S43" s="47"/>
      <c r="T43" s="47"/>
      <c r="U43" s="47"/>
      <c r="V43" s="47"/>
      <c r="W43" s="47"/>
      <c r="X43" s="47"/>
      <c r="Y43" s="47"/>
      <c r="Z43" s="47"/>
      <c r="AA43" s="47"/>
      <c r="AB43" s="35"/>
    </row>
    <row r="44" spans="2:28" s="41" customFormat="1" ht="4.9000000000000004" customHeight="1" thickBot="1">
      <c r="B44" s="40"/>
      <c r="C44" s="47"/>
      <c r="D44" s="47"/>
      <c r="E44" s="47"/>
      <c r="F44" s="47"/>
      <c r="G44" s="47"/>
      <c r="H44" s="48"/>
      <c r="I44" s="48"/>
      <c r="J44" s="49"/>
      <c r="K44" s="47"/>
      <c r="L44" s="47"/>
      <c r="M44" s="47"/>
      <c r="N44" s="47"/>
      <c r="O44" s="47"/>
      <c r="P44" s="47"/>
      <c r="Q44" s="47"/>
      <c r="R44" s="47"/>
      <c r="S44" s="47"/>
      <c r="T44" s="47"/>
      <c r="U44" s="47"/>
      <c r="V44" s="47"/>
      <c r="W44" s="47"/>
      <c r="X44" s="47"/>
      <c r="Y44" s="47"/>
      <c r="Z44" s="47"/>
      <c r="AA44" s="47"/>
      <c r="AB44" s="35"/>
    </row>
    <row r="45" spans="2:28" s="41" customFormat="1">
      <c r="B45" s="40"/>
      <c r="C45" s="739" t="s">
        <v>266</v>
      </c>
      <c r="D45" s="740"/>
      <c r="E45" s="740"/>
      <c r="F45" s="740"/>
      <c r="G45" s="740"/>
      <c r="H45" s="740"/>
      <c r="I45" s="740"/>
      <c r="J45" s="740"/>
      <c r="K45" s="740"/>
      <c r="L45" s="740"/>
      <c r="M45" s="740"/>
      <c r="N45" s="740"/>
      <c r="O45" s="740"/>
      <c r="P45" s="740"/>
      <c r="Q45" s="740"/>
      <c r="R45" s="740"/>
      <c r="S45" s="740"/>
      <c r="T45" s="740"/>
      <c r="U45" s="740"/>
      <c r="V45" s="740"/>
      <c r="W45" s="740"/>
      <c r="X45" s="740"/>
      <c r="Y45" s="740"/>
      <c r="Z45" s="740"/>
      <c r="AA45" s="741"/>
      <c r="AB45" s="35"/>
    </row>
    <row r="46" spans="2:28" ht="3.6" customHeight="1" thickBot="1">
      <c r="B46" s="33"/>
      <c r="C46" s="742"/>
      <c r="D46" s="743"/>
      <c r="E46" s="743"/>
      <c r="F46" s="743"/>
      <c r="G46" s="743"/>
      <c r="H46" s="743"/>
      <c r="I46" s="743"/>
      <c r="J46" s="743"/>
      <c r="K46" s="743"/>
      <c r="L46" s="743"/>
      <c r="M46" s="743"/>
      <c r="N46" s="743"/>
      <c r="O46" s="743"/>
      <c r="P46" s="743"/>
      <c r="Q46" s="743"/>
      <c r="R46" s="743"/>
      <c r="S46" s="743"/>
      <c r="T46" s="743"/>
      <c r="U46" s="743"/>
      <c r="V46" s="743"/>
      <c r="W46" s="743"/>
      <c r="X46" s="743"/>
      <c r="Y46" s="743"/>
      <c r="Z46" s="743"/>
      <c r="AA46" s="744"/>
      <c r="AB46" s="35"/>
    </row>
    <row r="47" spans="2:28">
      <c r="B47" s="33"/>
      <c r="C47" s="745" t="s">
        <v>929</v>
      </c>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7"/>
      <c r="AB47" s="35"/>
    </row>
    <row r="48" spans="2:28">
      <c r="B48" s="3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2:28">
      <c r="B49" s="3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2:28">
      <c r="B50" s="3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35"/>
    </row>
    <row r="51" spans="2:28">
      <c r="B51" s="33"/>
      <c r="C51" s="748"/>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50"/>
      <c r="AB51" s="35"/>
    </row>
    <row r="52" spans="2:28">
      <c r="B52" s="33"/>
      <c r="C52" s="748"/>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50"/>
      <c r="AB52" s="35"/>
    </row>
    <row r="53" spans="2:28" ht="102.75" customHeight="1" thickBot="1">
      <c r="B53" s="33"/>
      <c r="C53" s="751"/>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3"/>
      <c r="AB53" s="35"/>
    </row>
    <row r="54" spans="2:28" ht="18.75" customHeight="1">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2"/>
    </row>
    <row r="55" spans="2:28" ht="15" thickBot="1">
      <c r="B55" s="53"/>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5"/>
    </row>
    <row r="56" spans="2:28" ht="15.75">
      <c r="B56" s="56"/>
      <c r="C56" s="716" t="s">
        <v>258</v>
      </c>
      <c r="D56" s="717"/>
      <c r="E56" s="717"/>
      <c r="F56" s="717"/>
      <c r="G56" s="718"/>
      <c r="H56" s="716" t="s">
        <v>288</v>
      </c>
      <c r="I56" s="718"/>
      <c r="J56" s="716" t="s">
        <v>268</v>
      </c>
      <c r="K56" s="717"/>
      <c r="L56" s="717"/>
      <c r="M56" s="718"/>
      <c r="N56" s="716" t="s">
        <v>269</v>
      </c>
      <c r="O56" s="717"/>
      <c r="P56" s="717"/>
      <c r="Q56" s="717"/>
      <c r="R56" s="717"/>
      <c r="S56" s="717"/>
      <c r="T56" s="717"/>
      <c r="U56" s="718"/>
      <c r="V56" s="722" t="s">
        <v>270</v>
      </c>
      <c r="W56" s="722"/>
      <c r="X56" s="722"/>
      <c r="Y56" s="722"/>
      <c r="Z56" s="722"/>
      <c r="AA56" s="723"/>
      <c r="AB56" s="57"/>
    </row>
    <row r="57" spans="2:28" ht="10.15" customHeight="1" thickBot="1">
      <c r="B57" s="58"/>
      <c r="C57" s="719"/>
      <c r="D57" s="720"/>
      <c r="E57" s="720"/>
      <c r="F57" s="720"/>
      <c r="G57" s="721"/>
      <c r="H57" s="719"/>
      <c r="I57" s="721"/>
      <c r="J57" s="719"/>
      <c r="K57" s="720"/>
      <c r="L57" s="720"/>
      <c r="M57" s="721"/>
      <c r="N57" s="719"/>
      <c r="O57" s="720"/>
      <c r="P57" s="720"/>
      <c r="Q57" s="720"/>
      <c r="R57" s="720"/>
      <c r="S57" s="720"/>
      <c r="T57" s="720"/>
      <c r="U57" s="721"/>
      <c r="V57" s="724"/>
      <c r="W57" s="724"/>
      <c r="X57" s="724"/>
      <c r="Y57" s="724"/>
      <c r="Z57" s="724"/>
      <c r="AA57" s="725"/>
      <c r="AB57" s="57"/>
    </row>
    <row r="58" spans="2:28" ht="16.5" hidden="1" thickBot="1">
      <c r="B58" s="58"/>
      <c r="C58" s="719"/>
      <c r="D58" s="720"/>
      <c r="E58" s="720"/>
      <c r="F58" s="720"/>
      <c r="G58" s="721"/>
      <c r="H58" s="719"/>
      <c r="I58" s="721"/>
      <c r="J58" s="719"/>
      <c r="K58" s="720"/>
      <c r="L58" s="720"/>
      <c r="M58" s="721"/>
      <c r="N58" s="784"/>
      <c r="O58" s="785"/>
      <c r="P58" s="785"/>
      <c r="Q58" s="785"/>
      <c r="R58" s="785"/>
      <c r="S58" s="785"/>
      <c r="T58" s="785"/>
      <c r="U58" s="786"/>
      <c r="V58" s="787"/>
      <c r="W58" s="787"/>
      <c r="X58" s="787"/>
      <c r="Y58" s="787"/>
      <c r="Z58" s="787"/>
      <c r="AA58" s="788"/>
      <c r="AB58" s="57"/>
    </row>
    <row r="59" spans="2:28" ht="131.25" customHeight="1">
      <c r="B59" s="56"/>
      <c r="C59" s="2127" t="s">
        <v>930</v>
      </c>
      <c r="D59" s="2128"/>
      <c r="E59" s="2128"/>
      <c r="F59" s="2128"/>
      <c r="G59" s="2128"/>
      <c r="H59" s="1787">
        <v>0.77</v>
      </c>
      <c r="I59" s="704"/>
      <c r="J59" s="1787">
        <f>J36</f>
        <v>0.82081251007576983</v>
      </c>
      <c r="K59" s="704"/>
      <c r="L59" s="704"/>
      <c r="M59" s="704"/>
      <c r="N59" s="2129" t="s">
        <v>931</v>
      </c>
      <c r="O59" s="2130"/>
      <c r="P59" s="2130"/>
      <c r="Q59" s="2130"/>
      <c r="R59" s="2130"/>
      <c r="S59" s="2130"/>
      <c r="T59" s="2130"/>
      <c r="U59" s="2131"/>
      <c r="V59" s="2129" t="s">
        <v>932</v>
      </c>
      <c r="W59" s="2130"/>
      <c r="X59" s="2130"/>
      <c r="Y59" s="2130"/>
      <c r="Z59" s="2130"/>
      <c r="AA59" s="2132"/>
      <c r="AB59" s="59"/>
    </row>
    <row r="60" spans="2:28">
      <c r="B60" s="56"/>
      <c r="C60" s="795"/>
      <c r="D60" s="796"/>
      <c r="E60" s="796"/>
      <c r="F60" s="796"/>
      <c r="G60" s="796"/>
      <c r="H60" s="796"/>
      <c r="I60" s="796"/>
      <c r="J60" s="796"/>
      <c r="K60" s="796"/>
      <c r="L60" s="796"/>
      <c r="M60" s="796"/>
      <c r="N60" s="797"/>
      <c r="O60" s="798"/>
      <c r="P60" s="798"/>
      <c r="Q60" s="798"/>
      <c r="R60" s="798"/>
      <c r="S60" s="798"/>
      <c r="T60" s="798"/>
      <c r="U60" s="799"/>
      <c r="V60" s="797"/>
      <c r="W60" s="798"/>
      <c r="X60" s="798"/>
      <c r="Y60" s="798"/>
      <c r="Z60" s="798"/>
      <c r="AA60" s="800"/>
      <c r="AB60" s="59"/>
    </row>
    <row r="61" spans="2:28">
      <c r="B61" s="56"/>
      <c r="C61" s="645"/>
      <c r="D61" s="646"/>
      <c r="E61" s="646"/>
      <c r="F61" s="646"/>
      <c r="G61" s="646"/>
      <c r="H61" s="646"/>
      <c r="I61" s="646"/>
      <c r="J61" s="646"/>
      <c r="K61" s="646"/>
      <c r="L61" s="646"/>
      <c r="M61" s="646"/>
      <c r="N61" s="910"/>
      <c r="O61" s="911"/>
      <c r="P61" s="911"/>
      <c r="Q61" s="911"/>
      <c r="R61" s="911"/>
      <c r="S61" s="911"/>
      <c r="T61" s="911"/>
      <c r="U61" s="912"/>
      <c r="V61" s="910"/>
      <c r="W61" s="911"/>
      <c r="X61" s="911"/>
      <c r="Y61" s="911"/>
      <c r="Z61" s="911"/>
      <c r="AA61" s="913"/>
      <c r="AB61" s="59"/>
    </row>
    <row r="62" spans="2:28">
      <c r="B62" s="56"/>
      <c r="C62" s="645"/>
      <c r="D62" s="646"/>
      <c r="E62" s="646"/>
      <c r="F62" s="646"/>
      <c r="G62" s="646"/>
      <c r="H62" s="646"/>
      <c r="I62" s="646"/>
      <c r="J62" s="646"/>
      <c r="K62" s="646"/>
      <c r="L62" s="646"/>
      <c r="M62" s="646"/>
      <c r="N62" s="910"/>
      <c r="O62" s="911"/>
      <c r="P62" s="911"/>
      <c r="Q62" s="911"/>
      <c r="R62" s="911"/>
      <c r="S62" s="911"/>
      <c r="T62" s="911"/>
      <c r="U62" s="912"/>
      <c r="V62" s="910"/>
      <c r="W62" s="911"/>
      <c r="X62" s="911"/>
      <c r="Y62" s="911"/>
      <c r="Z62" s="911"/>
      <c r="AA62" s="913"/>
      <c r="AB62" s="59"/>
    </row>
    <row r="63" spans="2:28" ht="15.75" customHeight="1" thickBot="1">
      <c r="B63" s="56"/>
      <c r="C63" s="647"/>
      <c r="D63" s="648"/>
      <c r="E63" s="648"/>
      <c r="F63" s="648"/>
      <c r="G63" s="648"/>
      <c r="H63" s="648"/>
      <c r="I63" s="648"/>
      <c r="J63" s="648"/>
      <c r="K63" s="648"/>
      <c r="L63" s="648"/>
      <c r="M63" s="648"/>
      <c r="N63" s="914"/>
      <c r="O63" s="915"/>
      <c r="P63" s="915"/>
      <c r="Q63" s="915"/>
      <c r="R63" s="915"/>
      <c r="S63" s="915"/>
      <c r="T63" s="915"/>
      <c r="U63" s="916"/>
      <c r="V63" s="914"/>
      <c r="W63" s="915"/>
      <c r="X63" s="915"/>
      <c r="Y63" s="915"/>
      <c r="Z63" s="915"/>
      <c r="AA63" s="917"/>
      <c r="AB63" s="59"/>
    </row>
    <row r="64" spans="2:28">
      <c r="B64" s="60"/>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62"/>
    </row>
    <row r="103" ht="6" customHeight="1"/>
  </sheetData>
  <mergeCells count="107">
    <mergeCell ref="C60:G60"/>
    <mergeCell ref="H60:I60"/>
    <mergeCell ref="J60:M60"/>
    <mergeCell ref="N60:U60"/>
    <mergeCell ref="V60:AA60"/>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 ref="C56:G58"/>
    <mergeCell ref="H56:I58"/>
    <mergeCell ref="J56:M58"/>
    <mergeCell ref="N56:U58"/>
    <mergeCell ref="V56:AA58"/>
    <mergeCell ref="C59:G59"/>
    <mergeCell ref="H59:I59"/>
    <mergeCell ref="J59:M59"/>
    <mergeCell ref="N59:U59"/>
    <mergeCell ref="V59:AA59"/>
    <mergeCell ref="C34:AA34"/>
    <mergeCell ref="C35:G35"/>
    <mergeCell ref="K35:AA35"/>
    <mergeCell ref="C36:G36"/>
    <mergeCell ref="K36:AA36"/>
    <mergeCell ref="C37:G37"/>
    <mergeCell ref="K37:AA37"/>
    <mergeCell ref="C45:AA46"/>
    <mergeCell ref="C47:AA53"/>
    <mergeCell ref="C39:G39"/>
    <mergeCell ref="K39:AA39"/>
    <mergeCell ref="C40:G40"/>
    <mergeCell ref="K40:AA40"/>
    <mergeCell ref="C38:G38"/>
    <mergeCell ref="K38:AA38"/>
    <mergeCell ref="C41:G41"/>
    <mergeCell ref="K41:AA41"/>
    <mergeCell ref="C42:G42"/>
    <mergeCell ref="K42:AA4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6:H26"/>
    <mergeCell ref="I26:AA26"/>
    <mergeCell ref="AE26:AE27"/>
    <mergeCell ref="C28:H28"/>
    <mergeCell ref="I28:J28"/>
    <mergeCell ref="K28:N28"/>
    <mergeCell ref="O28:R28"/>
    <mergeCell ref="T28:V28"/>
    <mergeCell ref="X28:Z28"/>
    <mergeCell ref="C24:I24"/>
    <mergeCell ref="J24:P24"/>
    <mergeCell ref="Q24:AA24"/>
    <mergeCell ref="C18:H18"/>
    <mergeCell ref="I18:AA18"/>
    <mergeCell ref="C20:H21"/>
    <mergeCell ref="I20:L21"/>
    <mergeCell ref="M20:S20"/>
    <mergeCell ref="T20:AA20"/>
    <mergeCell ref="M21:S21"/>
    <mergeCell ref="I13:S14"/>
    <mergeCell ref="T13:AA13"/>
    <mergeCell ref="T14:AA14"/>
    <mergeCell ref="C23:I23"/>
    <mergeCell ref="J23:P23"/>
    <mergeCell ref="Q23:AA23"/>
    <mergeCell ref="B2:G4"/>
    <mergeCell ref="H2:AB2"/>
    <mergeCell ref="H3:O3"/>
    <mergeCell ref="P3:AB3"/>
    <mergeCell ref="H4:AB4"/>
    <mergeCell ref="C7:H8"/>
    <mergeCell ref="I7:AA8"/>
    <mergeCell ref="T21:AA21"/>
    <mergeCell ref="C16:H16"/>
    <mergeCell ref="I16:AA16"/>
    <mergeCell ref="C10:H11"/>
    <mergeCell ref="I10:Q11"/>
    <mergeCell ref="R10:U10"/>
    <mergeCell ref="V10:AA10"/>
    <mergeCell ref="R11:U11"/>
    <mergeCell ref="V11:AA11"/>
    <mergeCell ref="C13:H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AB100"/>
  <sheetViews>
    <sheetView view="pageBreakPreview" zoomScaleNormal="100" zoomScaleSheetLayoutView="100" zoomScalePageLayoutView="70" workbookViewId="0">
      <selection activeCell="C24" sqref="C24:I24"/>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6.85546875" style="20" customWidth="1"/>
    <col min="9" max="9" width="18"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5.8554687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0.15" customHeight="1">
      <c r="H5" s="22"/>
      <c r="I5" s="22"/>
      <c r="J5" s="22"/>
      <c r="K5" s="22"/>
      <c r="L5" s="22"/>
      <c r="M5" s="22"/>
      <c r="N5" s="22"/>
      <c r="O5" s="22"/>
      <c r="P5" s="22"/>
      <c r="Q5" s="22"/>
      <c r="R5" s="22"/>
      <c r="S5" s="22"/>
      <c r="T5" s="22"/>
      <c r="U5" s="22"/>
      <c r="V5" s="22"/>
      <c r="W5" s="22"/>
      <c r="X5" s="22"/>
      <c r="Y5" s="22"/>
      <c r="Z5" s="22"/>
      <c r="AA5" s="22"/>
      <c r="AB5" s="22"/>
    </row>
    <row r="6" spans="2:28" ht="8.4499999999999993"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192</v>
      </c>
      <c r="J7" s="671"/>
      <c r="K7" s="671"/>
      <c r="L7" s="671"/>
      <c r="M7" s="671"/>
      <c r="N7" s="671"/>
      <c r="O7" s="671"/>
      <c r="P7" s="671"/>
      <c r="Q7" s="671"/>
      <c r="R7" s="671"/>
      <c r="S7" s="671"/>
      <c r="T7" s="671"/>
      <c r="U7" s="671"/>
      <c r="V7" s="671"/>
      <c r="W7" s="671"/>
      <c r="X7" s="671"/>
      <c r="Y7" s="671"/>
      <c r="Z7" s="671"/>
      <c r="AA7" s="672"/>
      <c r="AB7" s="29"/>
    </row>
    <row r="8" spans="2:28" ht="4.9000000000000004" customHeight="1"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6"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196</v>
      </c>
      <c r="J10" s="682"/>
      <c r="K10" s="682"/>
      <c r="L10" s="682"/>
      <c r="M10" s="682"/>
      <c r="N10" s="682"/>
      <c r="O10" s="682"/>
      <c r="P10" s="682"/>
      <c r="Q10" s="683"/>
      <c r="R10" s="678" t="s">
        <v>227</v>
      </c>
      <c r="S10" s="679"/>
      <c r="T10" s="679"/>
      <c r="U10" s="680"/>
      <c r="V10" s="592" t="s">
        <v>228</v>
      </c>
      <c r="W10" s="593"/>
      <c r="X10" s="593"/>
      <c r="Y10" s="593"/>
      <c r="Z10" s="593"/>
      <c r="AA10" s="594"/>
      <c r="AB10" s="29"/>
    </row>
    <row r="11" spans="2:28" ht="20.45" customHeight="1" thickBot="1">
      <c r="B11" s="28"/>
      <c r="C11" s="658"/>
      <c r="D11" s="659"/>
      <c r="E11" s="659"/>
      <c r="F11" s="659"/>
      <c r="G11" s="659"/>
      <c r="H11" s="660"/>
      <c r="I11" s="684"/>
      <c r="J11" s="685"/>
      <c r="K11" s="685"/>
      <c r="L11" s="685"/>
      <c r="M11" s="685"/>
      <c r="N11" s="685"/>
      <c r="O11" s="685"/>
      <c r="P11" s="685"/>
      <c r="Q11" s="686"/>
      <c r="R11" s="627" t="s">
        <v>197</v>
      </c>
      <c r="S11" s="687"/>
      <c r="T11" s="687"/>
      <c r="U11" s="688"/>
      <c r="V11" s="608">
        <v>2</v>
      </c>
      <c r="W11" s="676"/>
      <c r="X11" s="676"/>
      <c r="Y11" s="676"/>
      <c r="Z11" s="676"/>
      <c r="AA11" s="677"/>
      <c r="AB11" s="29"/>
    </row>
    <row r="12" spans="2:28" ht="8.4499999999999993"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20.25" customHeight="1">
      <c r="B13" s="33"/>
      <c r="C13" s="655" t="s">
        <v>229</v>
      </c>
      <c r="D13" s="656"/>
      <c r="E13" s="656"/>
      <c r="F13" s="656"/>
      <c r="G13" s="656"/>
      <c r="H13" s="657"/>
      <c r="I13" s="661" t="s">
        <v>933</v>
      </c>
      <c r="J13" s="662"/>
      <c r="K13" s="662"/>
      <c r="L13" s="662"/>
      <c r="M13" s="662"/>
      <c r="N13" s="662"/>
      <c r="O13" s="662"/>
      <c r="P13" s="662"/>
      <c r="Q13" s="662"/>
      <c r="R13" s="662"/>
      <c r="S13" s="663"/>
      <c r="T13" s="655" t="s">
        <v>231</v>
      </c>
      <c r="U13" s="656"/>
      <c r="V13" s="656"/>
      <c r="W13" s="656"/>
      <c r="X13" s="656"/>
      <c r="Y13" s="656"/>
      <c r="Z13" s="656"/>
      <c r="AA13" s="657"/>
      <c r="AB13" s="35"/>
    </row>
    <row r="14" spans="2:28" ht="27.6"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8.4499999999999993"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39.6" customHeight="1" thickBot="1">
      <c r="B16" s="33"/>
      <c r="C16" s="621" t="s">
        <v>233</v>
      </c>
      <c r="D16" s="622"/>
      <c r="E16" s="622"/>
      <c r="F16" s="622"/>
      <c r="G16" s="622"/>
      <c r="H16" s="623"/>
      <c r="I16" s="624" t="s">
        <v>934</v>
      </c>
      <c r="J16" s="625"/>
      <c r="K16" s="625"/>
      <c r="L16" s="625"/>
      <c r="M16" s="625"/>
      <c r="N16" s="625"/>
      <c r="O16" s="625"/>
      <c r="P16" s="625"/>
      <c r="Q16" s="625"/>
      <c r="R16" s="625"/>
      <c r="S16" s="625"/>
      <c r="T16" s="625"/>
      <c r="U16" s="625"/>
      <c r="V16" s="625"/>
      <c r="W16" s="625"/>
      <c r="X16" s="625"/>
      <c r="Y16" s="625"/>
      <c r="Z16" s="625"/>
      <c r="AA16" s="626"/>
      <c r="AB16" s="35"/>
    </row>
    <row r="17" spans="2:28" ht="9"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49.15" customHeight="1" thickBot="1">
      <c r="B18" s="33"/>
      <c r="C18" s="621" t="s">
        <v>276</v>
      </c>
      <c r="D18" s="622"/>
      <c r="E18" s="622"/>
      <c r="F18" s="622"/>
      <c r="G18" s="622"/>
      <c r="H18" s="623"/>
      <c r="I18" s="1674" t="s">
        <v>935</v>
      </c>
      <c r="J18" s="1675"/>
      <c r="K18" s="1675"/>
      <c r="L18" s="1675"/>
      <c r="M18" s="1675"/>
      <c r="N18" s="1675"/>
      <c r="O18" s="1675"/>
      <c r="P18" s="1675"/>
      <c r="Q18" s="1675"/>
      <c r="R18" s="1675"/>
      <c r="S18" s="1675"/>
      <c r="T18" s="1675"/>
      <c r="U18" s="1675"/>
      <c r="V18" s="1675"/>
      <c r="W18" s="1675"/>
      <c r="X18" s="1675"/>
      <c r="Y18" s="1675"/>
      <c r="Z18" s="1675"/>
      <c r="AA18" s="1676"/>
      <c r="AB18" s="35"/>
    </row>
    <row r="19" spans="2:28" ht="9"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936</v>
      </c>
      <c r="J20" s="638"/>
      <c r="K20" s="638"/>
      <c r="L20" s="639"/>
      <c r="M20" s="592" t="s">
        <v>239</v>
      </c>
      <c r="N20" s="593"/>
      <c r="O20" s="593"/>
      <c r="P20" s="593"/>
      <c r="Q20" s="593"/>
      <c r="R20" s="593"/>
      <c r="S20" s="594"/>
      <c r="T20" s="592" t="s">
        <v>240</v>
      </c>
      <c r="U20" s="593"/>
      <c r="V20" s="593"/>
      <c r="W20" s="593"/>
      <c r="X20" s="593"/>
      <c r="Y20" s="593"/>
      <c r="Z20" s="593"/>
      <c r="AA20" s="594"/>
      <c r="AB20" s="35"/>
    </row>
    <row r="21" spans="2:28" ht="19.899999999999999" customHeight="1" thickBot="1">
      <c r="B21" s="33"/>
      <c r="C21" s="634"/>
      <c r="D21" s="635"/>
      <c r="E21" s="635"/>
      <c r="F21" s="635"/>
      <c r="G21" s="635"/>
      <c r="H21" s="636"/>
      <c r="I21" s="640"/>
      <c r="J21" s="641"/>
      <c r="K21" s="641"/>
      <c r="L21" s="642"/>
      <c r="M21" s="605" t="s">
        <v>241</v>
      </c>
      <c r="N21" s="606"/>
      <c r="O21" s="606"/>
      <c r="P21" s="606"/>
      <c r="Q21" s="606"/>
      <c r="R21" s="606"/>
      <c r="S21" s="607"/>
      <c r="T21" s="608" t="s">
        <v>937</v>
      </c>
      <c r="U21" s="606"/>
      <c r="V21" s="606"/>
      <c r="W21" s="606"/>
      <c r="X21" s="606"/>
      <c r="Y21" s="606"/>
      <c r="Z21" s="606"/>
      <c r="AA21" s="607"/>
      <c r="AB21" s="35"/>
    </row>
    <row r="22" spans="2:28" ht="9.6"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6.4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2.15" customHeight="1" thickBot="1">
      <c r="B24" s="33"/>
      <c r="C24" s="595" t="s">
        <v>938</v>
      </c>
      <c r="D24" s="596"/>
      <c r="E24" s="596"/>
      <c r="F24" s="596"/>
      <c r="G24" s="596"/>
      <c r="H24" s="596"/>
      <c r="I24" s="597"/>
      <c r="J24" s="595" t="s">
        <v>922</v>
      </c>
      <c r="K24" s="596"/>
      <c r="L24" s="596"/>
      <c r="M24" s="596"/>
      <c r="N24" s="596"/>
      <c r="O24" s="596"/>
      <c r="P24" s="597"/>
      <c r="Q24" s="598" t="s">
        <v>923</v>
      </c>
      <c r="R24" s="599"/>
      <c r="S24" s="599"/>
      <c r="T24" s="599"/>
      <c r="U24" s="599"/>
      <c r="V24" s="599"/>
      <c r="W24" s="599"/>
      <c r="X24" s="599"/>
      <c r="Y24" s="599"/>
      <c r="Z24" s="599"/>
      <c r="AA24" s="600"/>
      <c r="AB24" s="35"/>
    </row>
    <row r="25" spans="2:28" ht="8.4499999999999993"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7.6" customHeight="1" thickBot="1">
      <c r="B26" s="33"/>
      <c r="C26" s="621" t="s">
        <v>249</v>
      </c>
      <c r="D26" s="622"/>
      <c r="E26" s="622"/>
      <c r="F26" s="622"/>
      <c r="G26" s="622"/>
      <c r="H26" s="623"/>
      <c r="I26" s="2137" t="s">
        <v>198</v>
      </c>
      <c r="J26" s="625"/>
      <c r="K26" s="625"/>
      <c r="L26" s="625"/>
      <c r="M26" s="625"/>
      <c r="N26" s="625"/>
      <c r="O26" s="625"/>
      <c r="P26" s="625"/>
      <c r="Q26" s="625"/>
      <c r="R26" s="625"/>
      <c r="S26" s="625"/>
      <c r="T26" s="625"/>
      <c r="U26" s="625"/>
      <c r="V26" s="625"/>
      <c r="W26" s="625"/>
      <c r="X26" s="625"/>
      <c r="Y26" s="625"/>
      <c r="Z26" s="625"/>
      <c r="AA26" s="626"/>
      <c r="AB26" s="35"/>
    </row>
    <row r="27" spans="2:28" ht="7.9"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3.15" customHeight="1" thickBot="1">
      <c r="B28" s="33"/>
      <c r="C28" s="621" t="s">
        <v>250</v>
      </c>
      <c r="D28" s="622"/>
      <c r="E28" s="622"/>
      <c r="F28" s="622"/>
      <c r="G28" s="622"/>
      <c r="H28" s="623"/>
      <c r="I28" s="872">
        <v>1.37</v>
      </c>
      <c r="J28" s="624"/>
      <c r="K28" s="609" t="s">
        <v>251</v>
      </c>
      <c r="L28" s="610"/>
      <c r="M28" s="610"/>
      <c r="N28" s="611"/>
      <c r="O28" s="630" t="s">
        <v>252</v>
      </c>
      <c r="P28" s="628"/>
      <c r="Q28" s="628"/>
      <c r="R28" s="629"/>
      <c r="S28" s="386"/>
      <c r="T28" s="628" t="s">
        <v>253</v>
      </c>
      <c r="U28" s="628"/>
      <c r="V28" s="629"/>
      <c r="W28" s="38" t="s">
        <v>282</v>
      </c>
      <c r="X28" s="589" t="s">
        <v>255</v>
      </c>
      <c r="Y28" s="590"/>
      <c r="Z28" s="591"/>
      <c r="AA28" s="385"/>
      <c r="AB28" s="35"/>
    </row>
    <row r="29" spans="2:28" ht="8.4499999999999993"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t="s">
        <v>939</v>
      </c>
      <c r="L32" s="602"/>
      <c r="M32" s="602"/>
      <c r="N32" s="602"/>
      <c r="O32" s="603" t="s">
        <v>940</v>
      </c>
      <c r="P32" s="602"/>
      <c r="Q32" s="602"/>
      <c r="R32" s="602"/>
      <c r="S32" s="603" t="s">
        <v>941</v>
      </c>
      <c r="T32" s="602"/>
      <c r="U32" s="603" t="s">
        <v>942</v>
      </c>
      <c r="V32" s="602"/>
      <c r="W32" s="602"/>
      <c r="X32" s="603" t="s">
        <v>943</v>
      </c>
      <c r="Y32" s="602"/>
      <c r="Z32" s="603" t="s">
        <v>944</v>
      </c>
      <c r="AA32" s="604"/>
      <c r="AB32" s="35"/>
    </row>
    <row r="33" spans="2:28" ht="6.6"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75" customHeight="1" thickBot="1">
      <c r="B35" s="40"/>
      <c r="C35" s="615" t="s">
        <v>258</v>
      </c>
      <c r="D35" s="616"/>
      <c r="E35" s="616"/>
      <c r="F35" s="616"/>
      <c r="G35" s="617"/>
      <c r="H35" s="42" t="s">
        <v>945</v>
      </c>
      <c r="I35" s="42" t="s">
        <v>946</v>
      </c>
      <c r="J35" s="42" t="s">
        <v>261</v>
      </c>
      <c r="K35" s="618" t="s">
        <v>262</v>
      </c>
      <c r="L35" s="619"/>
      <c r="M35" s="619"/>
      <c r="N35" s="619"/>
      <c r="O35" s="619"/>
      <c r="P35" s="619"/>
      <c r="Q35" s="619"/>
      <c r="R35" s="619"/>
      <c r="S35" s="619"/>
      <c r="T35" s="619"/>
      <c r="U35" s="619"/>
      <c r="V35" s="619"/>
      <c r="W35" s="619"/>
      <c r="X35" s="619"/>
      <c r="Y35" s="619"/>
      <c r="Z35" s="619"/>
      <c r="AA35" s="620"/>
      <c r="AB35" s="35"/>
    </row>
    <row r="36" spans="2:28" s="41" customFormat="1" ht="40.5" customHeight="1">
      <c r="B36" s="40"/>
      <c r="C36" s="2123" t="s">
        <v>930</v>
      </c>
      <c r="D36" s="2422"/>
      <c r="E36" s="2422"/>
      <c r="F36" s="2422"/>
      <c r="G36" s="2423"/>
      <c r="H36" s="17">
        <v>104</v>
      </c>
      <c r="I36" s="17">
        <v>109</v>
      </c>
      <c r="J36" s="384">
        <f>+H36/I36</f>
        <v>0.95412844036697253</v>
      </c>
      <c r="K36" s="2134" t="s">
        <v>947</v>
      </c>
      <c r="L36" s="2135"/>
      <c r="M36" s="2135"/>
      <c r="N36" s="2135"/>
      <c r="O36" s="2135"/>
      <c r="P36" s="2135"/>
      <c r="Q36" s="2135"/>
      <c r="R36" s="2135"/>
      <c r="S36" s="2135"/>
      <c r="T36" s="2135"/>
      <c r="U36" s="2135"/>
      <c r="V36" s="2135"/>
      <c r="W36" s="2135"/>
      <c r="X36" s="2135"/>
      <c r="Y36" s="2135"/>
      <c r="Z36" s="2135"/>
      <c r="AA36" s="2136"/>
      <c r="AB36" s="35"/>
    </row>
    <row r="37" spans="2:28" s="41" customFormat="1">
      <c r="B37" s="40"/>
      <c r="C37" s="726"/>
      <c r="D37" s="2268"/>
      <c r="E37" s="2268"/>
      <c r="F37" s="2268"/>
      <c r="G37" s="2269"/>
      <c r="H37" s="118"/>
      <c r="I37" s="118"/>
      <c r="J37" s="105" t="e">
        <f>+H37/I37</f>
        <v>#DIV/0!</v>
      </c>
      <c r="K37" s="781"/>
      <c r="L37" s="782"/>
      <c r="M37" s="782"/>
      <c r="N37" s="782"/>
      <c r="O37" s="782"/>
      <c r="P37" s="782"/>
      <c r="Q37" s="782"/>
      <c r="R37" s="782"/>
      <c r="S37" s="782"/>
      <c r="T37" s="782"/>
      <c r="U37" s="782"/>
      <c r="V37" s="782"/>
      <c r="W37" s="782"/>
      <c r="X37" s="782"/>
      <c r="Y37" s="782"/>
      <c r="Z37" s="782"/>
      <c r="AA37" s="783"/>
      <c r="AB37" s="35"/>
    </row>
    <row r="38" spans="2:28" s="41" customFormat="1">
      <c r="B38" s="40"/>
      <c r="C38" s="726"/>
      <c r="D38" s="2268"/>
      <c r="E38" s="2268"/>
      <c r="F38" s="2268"/>
      <c r="G38" s="2269"/>
      <c r="H38" s="118"/>
      <c r="I38" s="118"/>
      <c r="J38" s="105" t="e">
        <f>+H38/I38</f>
        <v>#DIV/0!</v>
      </c>
      <c r="K38" s="781"/>
      <c r="L38" s="782"/>
      <c r="M38" s="782"/>
      <c r="N38" s="782"/>
      <c r="O38" s="782"/>
      <c r="P38" s="782"/>
      <c r="Q38" s="782"/>
      <c r="R38" s="782"/>
      <c r="S38" s="782"/>
      <c r="T38" s="782"/>
      <c r="U38" s="782"/>
      <c r="V38" s="782"/>
      <c r="W38" s="782"/>
      <c r="X38" s="782"/>
      <c r="Y38" s="782"/>
      <c r="Z38" s="782"/>
      <c r="AA38" s="783"/>
      <c r="AB38" s="35"/>
    </row>
    <row r="39" spans="2:28" s="41" customFormat="1">
      <c r="B39" s="40"/>
      <c r="C39" s="726"/>
      <c r="D39" s="2268"/>
      <c r="E39" s="2268"/>
      <c r="F39" s="2268"/>
      <c r="G39" s="2269"/>
      <c r="H39" s="118"/>
      <c r="I39" s="118"/>
      <c r="J39" s="105" t="e">
        <f>+H39/I39</f>
        <v>#DIV/0!</v>
      </c>
      <c r="K39" s="781"/>
      <c r="L39" s="782"/>
      <c r="M39" s="782"/>
      <c r="N39" s="782"/>
      <c r="O39" s="782"/>
      <c r="P39" s="782"/>
      <c r="Q39" s="782"/>
      <c r="R39" s="782"/>
      <c r="S39" s="782"/>
      <c r="T39" s="782"/>
      <c r="U39" s="782"/>
      <c r="V39" s="782"/>
      <c r="W39" s="782"/>
      <c r="X39" s="782"/>
      <c r="Y39" s="782"/>
      <c r="Z39" s="782"/>
      <c r="AA39" s="783"/>
      <c r="AB39" s="35"/>
    </row>
    <row r="40" spans="2:28" s="41" customFormat="1" ht="15" thickBot="1">
      <c r="B40" s="40"/>
      <c r="C40" s="726"/>
      <c r="D40" s="2268"/>
      <c r="E40" s="2268"/>
      <c r="F40" s="2268"/>
      <c r="G40" s="2269"/>
      <c r="H40" s="117"/>
      <c r="I40" s="117"/>
      <c r="J40" s="105" t="e">
        <f>+H40/I40</f>
        <v>#DIV/0!</v>
      </c>
      <c r="K40" s="727"/>
      <c r="L40" s="728"/>
      <c r="M40" s="728"/>
      <c r="N40" s="728"/>
      <c r="O40" s="728"/>
      <c r="P40" s="728"/>
      <c r="Q40" s="728"/>
      <c r="R40" s="728"/>
      <c r="S40" s="728"/>
      <c r="T40" s="728"/>
      <c r="U40" s="728"/>
      <c r="V40" s="728"/>
      <c r="W40" s="728"/>
      <c r="X40" s="728"/>
      <c r="Y40" s="728"/>
      <c r="Z40" s="728"/>
      <c r="AA40" s="729"/>
      <c r="AB40" s="35"/>
    </row>
    <row r="41" spans="2:28" s="41" customFormat="1" ht="15.75" customHeight="1" thickBot="1">
      <c r="B41" s="40"/>
      <c r="C41" s="733" t="s">
        <v>265</v>
      </c>
      <c r="D41" s="734"/>
      <c r="E41" s="734"/>
      <c r="F41" s="734"/>
      <c r="G41" s="735"/>
      <c r="H41" s="116"/>
      <c r="I41" s="116"/>
      <c r="J41" s="139"/>
      <c r="K41" s="736"/>
      <c r="L41" s="737"/>
      <c r="M41" s="737"/>
      <c r="N41" s="737"/>
      <c r="O41" s="737"/>
      <c r="P41" s="737"/>
      <c r="Q41" s="737"/>
      <c r="R41" s="737"/>
      <c r="S41" s="737"/>
      <c r="T41" s="737"/>
      <c r="U41" s="737"/>
      <c r="V41" s="737"/>
      <c r="W41" s="737"/>
      <c r="X41" s="737"/>
      <c r="Y41" s="737"/>
      <c r="Z41" s="737"/>
      <c r="AA41" s="738"/>
      <c r="AB41" s="35"/>
    </row>
    <row r="42" spans="2:28" s="41" customFormat="1" ht="5.25" customHeight="1">
      <c r="B42" s="40"/>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35"/>
    </row>
    <row r="43" spans="2:28" s="41" customFormat="1" ht="15" thickBot="1">
      <c r="B43" s="40"/>
      <c r="C43" s="47"/>
      <c r="D43" s="47"/>
      <c r="E43" s="47"/>
      <c r="F43" s="47"/>
      <c r="G43" s="47"/>
      <c r="H43" s="48"/>
      <c r="I43" s="48"/>
      <c r="J43" s="49"/>
      <c r="K43" s="47"/>
      <c r="L43" s="47"/>
      <c r="M43" s="47"/>
      <c r="N43" s="47"/>
      <c r="O43" s="47"/>
      <c r="P43" s="47"/>
      <c r="Q43" s="47"/>
      <c r="R43" s="47"/>
      <c r="S43" s="47"/>
      <c r="T43" s="47"/>
      <c r="U43" s="47"/>
      <c r="V43" s="47"/>
      <c r="W43" s="47"/>
      <c r="X43" s="47"/>
      <c r="Y43" s="47"/>
      <c r="Z43" s="47"/>
      <c r="AA43" s="47"/>
      <c r="AB43" s="35"/>
    </row>
    <row r="44" spans="2:28" s="41" customFormat="1">
      <c r="B44" s="40"/>
      <c r="C44" s="739" t="s">
        <v>266</v>
      </c>
      <c r="D44" s="740"/>
      <c r="E44" s="740"/>
      <c r="F44" s="740"/>
      <c r="G44" s="740"/>
      <c r="H44" s="740"/>
      <c r="I44" s="740"/>
      <c r="J44" s="740"/>
      <c r="K44" s="740"/>
      <c r="L44" s="740"/>
      <c r="M44" s="740"/>
      <c r="N44" s="740"/>
      <c r="O44" s="740"/>
      <c r="P44" s="740"/>
      <c r="Q44" s="740"/>
      <c r="R44" s="740"/>
      <c r="S44" s="740"/>
      <c r="T44" s="740"/>
      <c r="U44" s="740"/>
      <c r="V44" s="740"/>
      <c r="W44" s="740"/>
      <c r="X44" s="740"/>
      <c r="Y44" s="740"/>
      <c r="Z44" s="740"/>
      <c r="AA44" s="741"/>
      <c r="AB44" s="35"/>
    </row>
    <row r="45" spans="2:28" ht="15" thickBot="1">
      <c r="B45" s="33"/>
      <c r="C45" s="742"/>
      <c r="D45" s="743"/>
      <c r="E45" s="743"/>
      <c r="F45" s="743"/>
      <c r="G45" s="743"/>
      <c r="H45" s="743"/>
      <c r="I45" s="743"/>
      <c r="J45" s="743"/>
      <c r="K45" s="743"/>
      <c r="L45" s="743"/>
      <c r="M45" s="743"/>
      <c r="N45" s="743"/>
      <c r="O45" s="743"/>
      <c r="P45" s="743"/>
      <c r="Q45" s="743"/>
      <c r="R45" s="743"/>
      <c r="S45" s="743"/>
      <c r="T45" s="743"/>
      <c r="U45" s="743"/>
      <c r="V45" s="743"/>
      <c r="W45" s="743"/>
      <c r="X45" s="743"/>
      <c r="Y45" s="743"/>
      <c r="Z45" s="743"/>
      <c r="AA45" s="744"/>
      <c r="AB45" s="35"/>
    </row>
    <row r="46" spans="2:28">
      <c r="B46" s="33"/>
      <c r="C46" s="745" t="s">
        <v>287</v>
      </c>
      <c r="D46" s="746"/>
      <c r="E46" s="746"/>
      <c r="F46" s="746"/>
      <c r="G46" s="746"/>
      <c r="H46" s="746"/>
      <c r="I46" s="746"/>
      <c r="J46" s="746"/>
      <c r="K46" s="746"/>
      <c r="L46" s="746"/>
      <c r="M46" s="746"/>
      <c r="N46" s="746"/>
      <c r="O46" s="746"/>
      <c r="P46" s="746"/>
      <c r="Q46" s="746"/>
      <c r="R46" s="746"/>
      <c r="S46" s="746"/>
      <c r="T46" s="746"/>
      <c r="U46" s="746"/>
      <c r="V46" s="746"/>
      <c r="W46" s="746"/>
      <c r="X46" s="746"/>
      <c r="Y46" s="746"/>
      <c r="Z46" s="746"/>
      <c r="AA46" s="747"/>
      <c r="AB46" s="35"/>
    </row>
    <row r="47" spans="2:28">
      <c r="B47" s="3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35"/>
    </row>
    <row r="48" spans="2:28">
      <c r="B48" s="3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2:28">
      <c r="B49" s="3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2:28">
      <c r="B50" s="33"/>
      <c r="C50" s="748"/>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50"/>
      <c r="AB50" s="35"/>
    </row>
    <row r="51" spans="2:28" ht="99" customHeight="1" thickBot="1">
      <c r="B51" s="33"/>
      <c r="C51" s="751"/>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3"/>
      <c r="AB51" s="35"/>
    </row>
    <row r="52" spans="2:28" ht="6.6" customHeight="1">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2"/>
    </row>
    <row r="53" spans="2:28" ht="6.6" customHeight="1" thickBot="1">
      <c r="B53" s="53"/>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5"/>
    </row>
    <row r="54" spans="2:28" ht="15.75">
      <c r="B54" s="56"/>
      <c r="C54" s="716" t="s">
        <v>258</v>
      </c>
      <c r="D54" s="717"/>
      <c r="E54" s="717"/>
      <c r="F54" s="717"/>
      <c r="G54" s="718"/>
      <c r="H54" s="716" t="s">
        <v>288</v>
      </c>
      <c r="I54" s="718"/>
      <c r="J54" s="716" t="s">
        <v>268</v>
      </c>
      <c r="K54" s="717"/>
      <c r="L54" s="717"/>
      <c r="M54" s="718"/>
      <c r="N54" s="716" t="s">
        <v>269</v>
      </c>
      <c r="O54" s="717"/>
      <c r="P54" s="717"/>
      <c r="Q54" s="717"/>
      <c r="R54" s="717"/>
      <c r="S54" s="717"/>
      <c r="T54" s="717"/>
      <c r="U54" s="718"/>
      <c r="V54" s="722" t="s">
        <v>270</v>
      </c>
      <c r="W54" s="722"/>
      <c r="X54" s="722"/>
      <c r="Y54" s="722"/>
      <c r="Z54" s="722"/>
      <c r="AA54" s="723"/>
      <c r="AB54" s="57"/>
    </row>
    <row r="55" spans="2:28" ht="7.15" customHeight="1" thickBot="1">
      <c r="B55" s="58"/>
      <c r="C55" s="719"/>
      <c r="D55" s="720"/>
      <c r="E55" s="720"/>
      <c r="F55" s="720"/>
      <c r="G55" s="721"/>
      <c r="H55" s="719"/>
      <c r="I55" s="721"/>
      <c r="J55" s="719"/>
      <c r="K55" s="720"/>
      <c r="L55" s="720"/>
      <c r="M55" s="721"/>
      <c r="N55" s="719"/>
      <c r="O55" s="720"/>
      <c r="P55" s="720"/>
      <c r="Q55" s="720"/>
      <c r="R55" s="720"/>
      <c r="S55" s="720"/>
      <c r="T55" s="720"/>
      <c r="U55" s="721"/>
      <c r="V55" s="724"/>
      <c r="W55" s="724"/>
      <c r="X55" s="724"/>
      <c r="Y55" s="724"/>
      <c r="Z55" s="724"/>
      <c r="AA55" s="725"/>
      <c r="AB55" s="57"/>
    </row>
    <row r="56" spans="2:28" ht="16.5" hidden="1" thickBot="1">
      <c r="B56" s="58"/>
      <c r="C56" s="719"/>
      <c r="D56" s="720"/>
      <c r="E56" s="720"/>
      <c r="F56" s="720"/>
      <c r="G56" s="721"/>
      <c r="H56" s="719"/>
      <c r="I56" s="721"/>
      <c r="J56" s="719"/>
      <c r="K56" s="720"/>
      <c r="L56" s="720"/>
      <c r="M56" s="721"/>
      <c r="N56" s="784"/>
      <c r="O56" s="785"/>
      <c r="P56" s="785"/>
      <c r="Q56" s="785"/>
      <c r="R56" s="785"/>
      <c r="S56" s="785"/>
      <c r="T56" s="785"/>
      <c r="U56" s="786"/>
      <c r="V56" s="787"/>
      <c r="W56" s="787"/>
      <c r="X56" s="787"/>
      <c r="Y56" s="787"/>
      <c r="Z56" s="787"/>
      <c r="AA56" s="788"/>
      <c r="AB56" s="57"/>
    </row>
    <row r="57" spans="2:28" ht="92.25" customHeight="1">
      <c r="B57" s="56"/>
      <c r="C57" s="2127" t="s">
        <v>930</v>
      </c>
      <c r="D57" s="2128"/>
      <c r="E57" s="2128"/>
      <c r="F57" s="2128"/>
      <c r="G57" s="2128"/>
      <c r="H57" s="704">
        <v>1</v>
      </c>
      <c r="I57" s="704"/>
      <c r="J57" s="2133">
        <f>J36</f>
        <v>0.95412844036697253</v>
      </c>
      <c r="K57" s="704"/>
      <c r="L57" s="704"/>
      <c r="M57" s="704"/>
      <c r="N57" s="2129" t="s">
        <v>948</v>
      </c>
      <c r="O57" s="2130"/>
      <c r="P57" s="2130"/>
      <c r="Q57" s="2130"/>
      <c r="R57" s="2130"/>
      <c r="S57" s="2130"/>
      <c r="T57" s="2130"/>
      <c r="U57" s="2131"/>
      <c r="V57" s="2129" t="s">
        <v>949</v>
      </c>
      <c r="W57" s="2130"/>
      <c r="X57" s="2130"/>
      <c r="Y57" s="2130"/>
      <c r="Z57" s="2130"/>
      <c r="AA57" s="2132"/>
      <c r="AB57" s="59"/>
    </row>
    <row r="58" spans="2:28">
      <c r="B58" s="56"/>
      <c r="C58" s="645"/>
      <c r="D58" s="646"/>
      <c r="E58" s="646"/>
      <c r="F58" s="646"/>
      <c r="G58" s="646"/>
      <c r="H58" s="646"/>
      <c r="I58" s="646"/>
      <c r="J58" s="646"/>
      <c r="K58" s="646"/>
      <c r="L58" s="646"/>
      <c r="M58" s="646"/>
      <c r="N58" s="910"/>
      <c r="O58" s="911"/>
      <c r="P58" s="911"/>
      <c r="Q58" s="911"/>
      <c r="R58" s="911"/>
      <c r="S58" s="911"/>
      <c r="T58" s="911"/>
      <c r="U58" s="912"/>
      <c r="V58" s="910"/>
      <c r="W58" s="911"/>
      <c r="X58" s="911"/>
      <c r="Y58" s="911"/>
      <c r="Z58" s="911"/>
      <c r="AA58" s="913"/>
      <c r="AB58" s="59"/>
    </row>
    <row r="59" spans="2:28">
      <c r="B59" s="56"/>
      <c r="C59" s="645"/>
      <c r="D59" s="646"/>
      <c r="E59" s="646"/>
      <c r="F59" s="646"/>
      <c r="G59" s="646"/>
      <c r="H59" s="646"/>
      <c r="I59" s="646"/>
      <c r="J59" s="646"/>
      <c r="K59" s="646"/>
      <c r="L59" s="646"/>
      <c r="M59" s="646"/>
      <c r="N59" s="910"/>
      <c r="O59" s="911"/>
      <c r="P59" s="911"/>
      <c r="Q59" s="911"/>
      <c r="R59" s="911"/>
      <c r="S59" s="911"/>
      <c r="T59" s="911"/>
      <c r="U59" s="912"/>
      <c r="V59" s="910"/>
      <c r="W59" s="911"/>
      <c r="X59" s="911"/>
      <c r="Y59" s="911"/>
      <c r="Z59" s="911"/>
      <c r="AA59" s="913"/>
      <c r="AB59" s="59"/>
    </row>
    <row r="60" spans="2:28" ht="15.75" customHeight="1" thickBot="1">
      <c r="B60" s="56"/>
      <c r="C60" s="647"/>
      <c r="D60" s="648"/>
      <c r="E60" s="648"/>
      <c r="F60" s="648"/>
      <c r="G60" s="648"/>
      <c r="H60" s="648"/>
      <c r="I60" s="648"/>
      <c r="J60" s="648"/>
      <c r="K60" s="648"/>
      <c r="L60" s="648"/>
      <c r="M60" s="648"/>
      <c r="N60" s="914"/>
      <c r="O60" s="915"/>
      <c r="P60" s="915"/>
      <c r="Q60" s="915"/>
      <c r="R60" s="915"/>
      <c r="S60" s="915"/>
      <c r="T60" s="915"/>
      <c r="U60" s="916"/>
      <c r="V60" s="914"/>
      <c r="W60" s="915"/>
      <c r="X60" s="915"/>
      <c r="Y60" s="915"/>
      <c r="Z60" s="915"/>
      <c r="AA60" s="917"/>
      <c r="AB60" s="59"/>
    </row>
    <row r="61" spans="2:28">
      <c r="B61" s="60"/>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62"/>
    </row>
    <row r="100" ht="6" customHeight="1"/>
  </sheetData>
  <mergeCells count="99">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B2:G4"/>
    <mergeCell ref="H2:AB2"/>
    <mergeCell ref="H3:O3"/>
    <mergeCell ref="P3:AB3"/>
    <mergeCell ref="H4:AB4"/>
    <mergeCell ref="T21:AA21"/>
    <mergeCell ref="C23:I23"/>
    <mergeCell ref="J23:P23"/>
    <mergeCell ref="Q23:AA23"/>
    <mergeCell ref="C24:I24"/>
    <mergeCell ref="J24:P24"/>
    <mergeCell ref="Q24:AA24"/>
    <mergeCell ref="C20:H21"/>
    <mergeCell ref="I20:L21"/>
    <mergeCell ref="M20:S20"/>
    <mergeCell ref="T20:AA20"/>
    <mergeCell ref="M21:S21"/>
    <mergeCell ref="C26:H26"/>
    <mergeCell ref="I26:AA26"/>
    <mergeCell ref="C28:H28"/>
    <mergeCell ref="I28:J28"/>
    <mergeCell ref="U31:W31"/>
    <mergeCell ref="X28:Z28"/>
    <mergeCell ref="T28:V28"/>
    <mergeCell ref="S30:W30"/>
    <mergeCell ref="X30:AA30"/>
    <mergeCell ref="S31:T31"/>
    <mergeCell ref="O28:R28"/>
    <mergeCell ref="K30:R30"/>
    <mergeCell ref="K28:N28"/>
    <mergeCell ref="K31:N31"/>
    <mergeCell ref="O31:R31"/>
    <mergeCell ref="C38:G38"/>
    <mergeCell ref="K38:AA38"/>
    <mergeCell ref="C39:G39"/>
    <mergeCell ref="U32:W32"/>
    <mergeCell ref="X32:Y32"/>
    <mergeCell ref="C36:G36"/>
    <mergeCell ref="K36:AA36"/>
    <mergeCell ref="C37:G37"/>
    <mergeCell ref="K37:AA37"/>
    <mergeCell ref="K32:N32"/>
    <mergeCell ref="O32:R32"/>
    <mergeCell ref="C30:J32"/>
    <mergeCell ref="S32:T32"/>
    <mergeCell ref="X31:Y31"/>
    <mergeCell ref="C34:AA34"/>
    <mergeCell ref="C35:G35"/>
    <mergeCell ref="K35:AA35"/>
    <mergeCell ref="Z32:AA32"/>
    <mergeCell ref="Z31:AA31"/>
    <mergeCell ref="V58:AA58"/>
    <mergeCell ref="V59:AA59"/>
    <mergeCell ref="V60:AA60"/>
    <mergeCell ref="C60:G60"/>
    <mergeCell ref="K39:AA39"/>
    <mergeCell ref="C40:G40"/>
    <mergeCell ref="K40:AA40"/>
    <mergeCell ref="J54:M56"/>
    <mergeCell ref="C41:G41"/>
    <mergeCell ref="K41:AA41"/>
    <mergeCell ref="C44:AA45"/>
    <mergeCell ref="C46:AA51"/>
    <mergeCell ref="C54:G56"/>
    <mergeCell ref="H54:I56"/>
    <mergeCell ref="V54:AA56"/>
    <mergeCell ref="N54:U56"/>
    <mergeCell ref="V57:AA57"/>
    <mergeCell ref="C57:G57"/>
    <mergeCell ref="H57:I57"/>
    <mergeCell ref="J57:M57"/>
    <mergeCell ref="N57:U57"/>
    <mergeCell ref="N58:U58"/>
    <mergeCell ref="N59:U59"/>
    <mergeCell ref="H60:I60"/>
    <mergeCell ref="J60:M60"/>
    <mergeCell ref="C58:G58"/>
    <mergeCell ref="H58:I58"/>
    <mergeCell ref="J58:M58"/>
    <mergeCell ref="C59:G59"/>
    <mergeCell ref="H59:I59"/>
    <mergeCell ref="J59:M59"/>
    <mergeCell ref="N60:U60"/>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E101"/>
  <sheetViews>
    <sheetView view="pageBreakPreview" topLeftCell="B47" zoomScaleNormal="100" zoomScaleSheetLayoutView="100" zoomScalePageLayoutView="70" workbookViewId="0">
      <selection activeCell="H57" sqref="H57:I57"/>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710937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5.8554687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0" width="3.7109375" style="20"/>
    <col min="31" max="31" width="80.7109375" style="20" customWidth="1"/>
    <col min="32"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6" customHeight="1">
      <c r="H5" s="22"/>
      <c r="I5" s="22"/>
      <c r="J5" s="22"/>
      <c r="K5" s="22"/>
      <c r="L5" s="22"/>
      <c r="M5" s="22"/>
      <c r="N5" s="22"/>
      <c r="O5" s="22"/>
      <c r="P5" s="22"/>
      <c r="Q5" s="22"/>
      <c r="R5" s="22"/>
      <c r="S5" s="22"/>
      <c r="T5" s="22"/>
      <c r="U5" s="22"/>
      <c r="V5" s="22"/>
      <c r="W5" s="22"/>
      <c r="X5" s="22"/>
      <c r="Y5" s="22"/>
      <c r="Z5" s="22"/>
      <c r="AA5" s="22"/>
      <c r="AB5" s="22"/>
    </row>
    <row r="6" spans="2:28" ht="7.1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192</v>
      </c>
      <c r="J7" s="671"/>
      <c r="K7" s="671"/>
      <c r="L7" s="671"/>
      <c r="M7" s="671"/>
      <c r="N7" s="671"/>
      <c r="O7" s="671"/>
      <c r="P7" s="671"/>
      <c r="Q7" s="671"/>
      <c r="R7" s="671"/>
      <c r="S7" s="671"/>
      <c r="T7" s="671"/>
      <c r="U7" s="671"/>
      <c r="V7" s="671"/>
      <c r="W7" s="671"/>
      <c r="X7" s="671"/>
      <c r="Y7" s="671"/>
      <c r="Z7" s="671"/>
      <c r="AA7" s="672"/>
      <c r="AB7" s="29"/>
    </row>
    <row r="8" spans="2:28" ht="7.15" customHeight="1"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6"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199</v>
      </c>
      <c r="J10" s="682"/>
      <c r="K10" s="682"/>
      <c r="L10" s="682"/>
      <c r="M10" s="682"/>
      <c r="N10" s="682"/>
      <c r="O10" s="682"/>
      <c r="P10" s="682"/>
      <c r="Q10" s="683"/>
      <c r="R10" s="678" t="s">
        <v>227</v>
      </c>
      <c r="S10" s="679"/>
      <c r="T10" s="679"/>
      <c r="U10" s="680"/>
      <c r="V10" s="592" t="s">
        <v>228</v>
      </c>
      <c r="W10" s="593"/>
      <c r="X10" s="593"/>
      <c r="Y10" s="593"/>
      <c r="Z10" s="593"/>
      <c r="AA10" s="594"/>
      <c r="AB10" s="29"/>
    </row>
    <row r="11" spans="2:28" ht="20.45" customHeight="1" thickBot="1">
      <c r="B11" s="28"/>
      <c r="C11" s="658"/>
      <c r="D11" s="659"/>
      <c r="E11" s="659"/>
      <c r="F11" s="659"/>
      <c r="G11" s="659"/>
      <c r="H11" s="660"/>
      <c r="I11" s="684"/>
      <c r="J11" s="685"/>
      <c r="K11" s="685"/>
      <c r="L11" s="685"/>
      <c r="M11" s="685"/>
      <c r="N11" s="685"/>
      <c r="O11" s="685"/>
      <c r="P11" s="685"/>
      <c r="Q11" s="686"/>
      <c r="R11" s="627" t="s">
        <v>200</v>
      </c>
      <c r="S11" s="687"/>
      <c r="T11" s="687"/>
      <c r="U11" s="688"/>
      <c r="V11" s="608">
        <v>1</v>
      </c>
      <c r="W11" s="676"/>
      <c r="X11" s="676"/>
      <c r="Y11" s="676"/>
      <c r="Z11" s="676"/>
      <c r="AA11" s="677"/>
      <c r="AB11" s="29"/>
    </row>
    <row r="12" spans="2:28" ht="8.4499999999999993"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8.75" customHeight="1">
      <c r="B13" s="33"/>
      <c r="C13" s="655" t="s">
        <v>229</v>
      </c>
      <c r="D13" s="656"/>
      <c r="E13" s="656"/>
      <c r="F13" s="656"/>
      <c r="G13" s="656"/>
      <c r="H13" s="657"/>
      <c r="I13" s="661" t="s">
        <v>950</v>
      </c>
      <c r="J13" s="662"/>
      <c r="K13" s="662"/>
      <c r="L13" s="662"/>
      <c r="M13" s="662"/>
      <c r="N13" s="662"/>
      <c r="O13" s="662"/>
      <c r="P13" s="662"/>
      <c r="Q13" s="662"/>
      <c r="R13" s="662"/>
      <c r="S13" s="663"/>
      <c r="T13" s="655" t="s">
        <v>231</v>
      </c>
      <c r="U13" s="656"/>
      <c r="V13" s="656"/>
      <c r="W13" s="656"/>
      <c r="X13" s="656"/>
      <c r="Y13" s="656"/>
      <c r="Z13" s="656"/>
      <c r="AA13" s="657"/>
      <c r="AB13" s="35"/>
    </row>
    <row r="14" spans="2:28" ht="30.6"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7.9"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9.9" customHeight="1" thickBot="1">
      <c r="B16" s="33"/>
      <c r="C16" s="621" t="s">
        <v>233</v>
      </c>
      <c r="D16" s="622"/>
      <c r="E16" s="622"/>
      <c r="F16" s="622"/>
      <c r="G16" s="622"/>
      <c r="H16" s="623"/>
      <c r="I16" s="624" t="s">
        <v>951</v>
      </c>
      <c r="J16" s="625"/>
      <c r="K16" s="625"/>
      <c r="L16" s="625"/>
      <c r="M16" s="625"/>
      <c r="N16" s="625"/>
      <c r="O16" s="625"/>
      <c r="P16" s="625"/>
      <c r="Q16" s="625"/>
      <c r="R16" s="625"/>
      <c r="S16" s="625"/>
      <c r="T16" s="625"/>
      <c r="U16" s="625"/>
      <c r="V16" s="625"/>
      <c r="W16" s="625"/>
      <c r="X16" s="625"/>
      <c r="Y16" s="625"/>
      <c r="Z16" s="625"/>
      <c r="AA16" s="626"/>
      <c r="AB16" s="35"/>
    </row>
    <row r="17" spans="2:31" ht="9.6"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31" ht="58.9" customHeight="1" thickBot="1">
      <c r="B18" s="33"/>
      <c r="C18" s="621" t="s">
        <v>276</v>
      </c>
      <c r="D18" s="622"/>
      <c r="E18" s="622"/>
      <c r="F18" s="622"/>
      <c r="G18" s="622"/>
      <c r="H18" s="623"/>
      <c r="I18" s="1674" t="s">
        <v>952</v>
      </c>
      <c r="J18" s="1675"/>
      <c r="K18" s="1675"/>
      <c r="L18" s="1675"/>
      <c r="M18" s="1675"/>
      <c r="N18" s="1675"/>
      <c r="O18" s="1675"/>
      <c r="P18" s="1675"/>
      <c r="Q18" s="1675"/>
      <c r="R18" s="1675"/>
      <c r="S18" s="1675"/>
      <c r="T18" s="1675"/>
      <c r="U18" s="1675"/>
      <c r="V18" s="1675"/>
      <c r="W18" s="1675"/>
      <c r="X18" s="1675"/>
      <c r="Y18" s="1675"/>
      <c r="Z18" s="1675"/>
      <c r="AA18" s="1676"/>
      <c r="AB18" s="35"/>
    </row>
    <row r="19" spans="2:31" ht="9"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31" ht="16.899999999999999" customHeight="1">
      <c r="B20" s="33"/>
      <c r="C20" s="631" t="s">
        <v>237</v>
      </c>
      <c r="D20" s="632"/>
      <c r="E20" s="632"/>
      <c r="F20" s="632"/>
      <c r="G20" s="632"/>
      <c r="H20" s="633"/>
      <c r="I20" s="637" t="s">
        <v>953</v>
      </c>
      <c r="J20" s="638"/>
      <c r="K20" s="638"/>
      <c r="L20" s="639"/>
      <c r="M20" s="592" t="s">
        <v>239</v>
      </c>
      <c r="N20" s="593"/>
      <c r="O20" s="593"/>
      <c r="P20" s="593"/>
      <c r="Q20" s="593"/>
      <c r="R20" s="593"/>
      <c r="S20" s="594"/>
      <c r="T20" s="592" t="s">
        <v>240</v>
      </c>
      <c r="U20" s="593"/>
      <c r="V20" s="593"/>
      <c r="W20" s="593"/>
      <c r="X20" s="593"/>
      <c r="Y20" s="593"/>
      <c r="Z20" s="593"/>
      <c r="AA20" s="594"/>
      <c r="AB20" s="35"/>
    </row>
    <row r="21" spans="2:31" ht="24" customHeight="1" thickBot="1">
      <c r="B21" s="33"/>
      <c r="C21" s="634"/>
      <c r="D21" s="635"/>
      <c r="E21" s="635"/>
      <c r="F21" s="635"/>
      <c r="G21" s="635"/>
      <c r="H21" s="636"/>
      <c r="I21" s="640"/>
      <c r="J21" s="641"/>
      <c r="K21" s="641"/>
      <c r="L21" s="642"/>
      <c r="M21" s="605" t="s">
        <v>241</v>
      </c>
      <c r="N21" s="606"/>
      <c r="O21" s="606"/>
      <c r="P21" s="606"/>
      <c r="Q21" s="606"/>
      <c r="R21" s="606"/>
      <c r="S21" s="607"/>
      <c r="T21" s="608" t="s">
        <v>242</v>
      </c>
      <c r="U21" s="606"/>
      <c r="V21" s="606"/>
      <c r="W21" s="606"/>
      <c r="X21" s="606"/>
      <c r="Y21" s="606"/>
      <c r="Z21" s="606"/>
      <c r="AA21" s="607"/>
      <c r="AB21" s="35"/>
    </row>
    <row r="22" spans="2:31" ht="9.6"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31" ht="27"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31" ht="24.6" customHeight="1" thickBot="1">
      <c r="B24" s="33"/>
      <c r="C24" s="595" t="s">
        <v>954</v>
      </c>
      <c r="D24" s="596"/>
      <c r="E24" s="596"/>
      <c r="F24" s="596"/>
      <c r="G24" s="596"/>
      <c r="H24" s="596"/>
      <c r="I24" s="597"/>
      <c r="J24" s="595" t="s">
        <v>922</v>
      </c>
      <c r="K24" s="596"/>
      <c r="L24" s="596"/>
      <c r="M24" s="596"/>
      <c r="N24" s="596"/>
      <c r="O24" s="596"/>
      <c r="P24" s="597"/>
      <c r="Q24" s="598" t="s">
        <v>923</v>
      </c>
      <c r="R24" s="599"/>
      <c r="S24" s="599"/>
      <c r="T24" s="599"/>
      <c r="U24" s="599"/>
      <c r="V24" s="599"/>
      <c r="W24" s="599"/>
      <c r="X24" s="599"/>
      <c r="Y24" s="599"/>
      <c r="Z24" s="599"/>
      <c r="AA24" s="600"/>
      <c r="AB24" s="35"/>
    </row>
    <row r="25" spans="2:31" ht="9"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31" ht="22.9" customHeight="1" thickBot="1">
      <c r="B26" s="33"/>
      <c r="C26" s="621" t="s">
        <v>249</v>
      </c>
      <c r="D26" s="622"/>
      <c r="E26" s="622"/>
      <c r="F26" s="622"/>
      <c r="G26" s="622"/>
      <c r="H26" s="623"/>
      <c r="I26" s="2119" t="s">
        <v>201</v>
      </c>
      <c r="J26" s="2120"/>
      <c r="K26" s="2120"/>
      <c r="L26" s="2120"/>
      <c r="M26" s="2120"/>
      <c r="N26" s="2120"/>
      <c r="O26" s="2120"/>
      <c r="P26" s="2120"/>
      <c r="Q26" s="2120"/>
      <c r="R26" s="2120"/>
      <c r="S26" s="2120"/>
      <c r="T26" s="2120"/>
      <c r="U26" s="2120"/>
      <c r="V26" s="2120"/>
      <c r="W26" s="2120"/>
      <c r="X26" s="2120"/>
      <c r="Y26" s="2120"/>
      <c r="Z26" s="2120"/>
      <c r="AA26" s="2121"/>
      <c r="AB26" s="35"/>
      <c r="AE26" s="2122"/>
    </row>
    <row r="27" spans="2:31" ht="9.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c r="AE27" s="2122"/>
    </row>
    <row r="28" spans="2:31" ht="42" customHeight="1" thickBot="1">
      <c r="B28" s="33"/>
      <c r="C28" s="621" t="s">
        <v>250</v>
      </c>
      <c r="D28" s="622"/>
      <c r="E28" s="622"/>
      <c r="F28" s="622"/>
      <c r="G28" s="622"/>
      <c r="H28" s="623"/>
      <c r="I28" s="627" t="s">
        <v>448</v>
      </c>
      <c r="J28" s="624"/>
      <c r="K28" s="609" t="s">
        <v>251</v>
      </c>
      <c r="L28" s="610"/>
      <c r="M28" s="610"/>
      <c r="N28" s="611"/>
      <c r="O28" s="630" t="s">
        <v>252</v>
      </c>
      <c r="P28" s="628"/>
      <c r="Q28" s="628"/>
      <c r="R28" s="629"/>
      <c r="S28" s="107"/>
      <c r="T28" s="628" t="s">
        <v>253</v>
      </c>
      <c r="U28" s="628"/>
      <c r="V28" s="629"/>
      <c r="W28" s="38"/>
      <c r="X28" s="589" t="s">
        <v>255</v>
      </c>
      <c r="Y28" s="590"/>
      <c r="Z28" s="591"/>
      <c r="AA28" s="39" t="s">
        <v>282</v>
      </c>
      <c r="AB28" s="35"/>
    </row>
    <row r="29" spans="2:31" ht="7.9"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31"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31"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31" ht="15" customHeight="1" thickBot="1">
      <c r="B32" s="33"/>
      <c r="C32" s="586"/>
      <c r="D32" s="587"/>
      <c r="E32" s="587"/>
      <c r="F32" s="587"/>
      <c r="G32" s="587"/>
      <c r="H32" s="587"/>
      <c r="I32" s="587"/>
      <c r="J32" s="588"/>
      <c r="K32" s="2143">
        <v>2.1000000000000001E-2</v>
      </c>
      <c r="L32" s="1967"/>
      <c r="M32" s="1967"/>
      <c r="N32" s="1967"/>
      <c r="O32" s="603">
        <v>0.05</v>
      </c>
      <c r="P32" s="602"/>
      <c r="Q32" s="602"/>
      <c r="R32" s="602"/>
      <c r="S32" s="1967">
        <v>1.0999999999999999E-2</v>
      </c>
      <c r="T32" s="1967"/>
      <c r="U32" s="603">
        <v>0.02</v>
      </c>
      <c r="V32" s="602"/>
      <c r="W32" s="602"/>
      <c r="X32" s="1967">
        <v>1E-3</v>
      </c>
      <c r="Y32" s="1967"/>
      <c r="Z32" s="603">
        <v>0.01</v>
      </c>
      <c r="AA32" s="604"/>
      <c r="AB32" s="35"/>
    </row>
    <row r="33" spans="2:31"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31" s="41" customFormat="1" ht="15" thickBot="1">
      <c r="B34" s="40"/>
      <c r="C34" s="615" t="s">
        <v>257</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7"/>
      <c r="AB34" s="35"/>
    </row>
    <row r="35" spans="2:31" s="41" customFormat="1" ht="47.45" customHeight="1" thickBot="1">
      <c r="B35" s="40"/>
      <c r="C35" s="615" t="s">
        <v>258</v>
      </c>
      <c r="D35" s="616"/>
      <c r="E35" s="616"/>
      <c r="F35" s="616"/>
      <c r="G35" s="617"/>
      <c r="H35" s="42" t="s">
        <v>955</v>
      </c>
      <c r="I35" s="42" t="s">
        <v>927</v>
      </c>
      <c r="J35" s="42" t="s">
        <v>261</v>
      </c>
      <c r="K35" s="618" t="s">
        <v>262</v>
      </c>
      <c r="L35" s="619"/>
      <c r="M35" s="619"/>
      <c r="N35" s="619"/>
      <c r="O35" s="619"/>
      <c r="P35" s="619"/>
      <c r="Q35" s="619"/>
      <c r="R35" s="619"/>
      <c r="S35" s="619"/>
      <c r="T35" s="619"/>
      <c r="U35" s="619"/>
      <c r="V35" s="619"/>
      <c r="W35" s="619"/>
      <c r="X35" s="619"/>
      <c r="Y35" s="619"/>
      <c r="Z35" s="619"/>
      <c r="AA35" s="620"/>
      <c r="AB35" s="35"/>
    </row>
    <row r="36" spans="2:31" s="41" customFormat="1" ht="77.25" customHeight="1">
      <c r="B36" s="40"/>
      <c r="C36" s="2123" t="s">
        <v>930</v>
      </c>
      <c r="D36" s="2422"/>
      <c r="E36" s="2422"/>
      <c r="F36" s="2422"/>
      <c r="G36" s="2423"/>
      <c r="H36" s="17">
        <v>36</v>
      </c>
      <c r="I36" s="17">
        <v>8788</v>
      </c>
      <c r="J36" s="387">
        <f>+H36/I36</f>
        <v>4.0964952207555756E-3</v>
      </c>
      <c r="K36" s="2134" t="s">
        <v>956</v>
      </c>
      <c r="L36" s="2135"/>
      <c r="M36" s="2135"/>
      <c r="N36" s="2135"/>
      <c r="O36" s="2135"/>
      <c r="P36" s="2135"/>
      <c r="Q36" s="2135"/>
      <c r="R36" s="2135"/>
      <c r="S36" s="2135"/>
      <c r="T36" s="2135"/>
      <c r="U36" s="2135"/>
      <c r="V36" s="2135"/>
      <c r="W36" s="2135"/>
      <c r="X36" s="2135"/>
      <c r="Y36" s="2135"/>
      <c r="Z36" s="2135"/>
      <c r="AA36" s="2136"/>
      <c r="AB36" s="35"/>
      <c r="AE36" s="302"/>
    </row>
    <row r="37" spans="2:31" s="41" customFormat="1">
      <c r="B37" s="40"/>
      <c r="C37" s="726"/>
      <c r="D37" s="2268"/>
      <c r="E37" s="2268"/>
      <c r="F37" s="2268"/>
      <c r="G37" s="2269"/>
      <c r="H37" s="118"/>
      <c r="I37" s="118"/>
      <c r="J37" s="105" t="e">
        <f>+H37/I37</f>
        <v>#DIV/0!</v>
      </c>
      <c r="K37" s="781"/>
      <c r="L37" s="782"/>
      <c r="M37" s="782"/>
      <c r="N37" s="782"/>
      <c r="O37" s="782"/>
      <c r="P37" s="782"/>
      <c r="Q37" s="782"/>
      <c r="R37" s="782"/>
      <c r="S37" s="782"/>
      <c r="T37" s="782"/>
      <c r="U37" s="782"/>
      <c r="V37" s="782"/>
      <c r="W37" s="782"/>
      <c r="X37" s="782"/>
      <c r="Y37" s="782"/>
      <c r="Z37" s="782"/>
      <c r="AA37" s="783"/>
      <c r="AB37" s="35"/>
    </row>
    <row r="38" spans="2:31" s="41" customFormat="1" ht="10.9" customHeight="1">
      <c r="B38" s="40"/>
      <c r="C38" s="726"/>
      <c r="D38" s="2268"/>
      <c r="E38" s="2268"/>
      <c r="F38" s="2268"/>
      <c r="G38" s="2269"/>
      <c r="H38" s="118"/>
      <c r="I38" s="118"/>
      <c r="J38" s="105" t="e">
        <f>+H38/I38</f>
        <v>#DIV/0!</v>
      </c>
      <c r="K38" s="781"/>
      <c r="L38" s="782"/>
      <c r="M38" s="782"/>
      <c r="N38" s="782"/>
      <c r="O38" s="782"/>
      <c r="P38" s="782"/>
      <c r="Q38" s="782"/>
      <c r="R38" s="782"/>
      <c r="S38" s="782"/>
      <c r="T38" s="782"/>
      <c r="U38" s="782"/>
      <c r="V38" s="782"/>
      <c r="W38" s="782"/>
      <c r="X38" s="782"/>
      <c r="Y38" s="782"/>
      <c r="Z38" s="782"/>
      <c r="AA38" s="783"/>
      <c r="AB38" s="35"/>
    </row>
    <row r="39" spans="2:31" s="41" customFormat="1" ht="15" thickBot="1">
      <c r="B39" s="40"/>
      <c r="C39" s="726"/>
      <c r="D39" s="2268"/>
      <c r="E39" s="2268"/>
      <c r="F39" s="2268"/>
      <c r="G39" s="2269"/>
      <c r="H39" s="117"/>
      <c r="I39" s="117"/>
      <c r="J39" s="105" t="e">
        <f>+H39/I39</f>
        <v>#DIV/0!</v>
      </c>
      <c r="K39" s="727"/>
      <c r="L39" s="728"/>
      <c r="M39" s="728"/>
      <c r="N39" s="728"/>
      <c r="O39" s="728"/>
      <c r="P39" s="728"/>
      <c r="Q39" s="728"/>
      <c r="R39" s="728"/>
      <c r="S39" s="728"/>
      <c r="T39" s="728"/>
      <c r="U39" s="728"/>
      <c r="V39" s="728"/>
      <c r="W39" s="728"/>
      <c r="X39" s="728"/>
      <c r="Y39" s="728"/>
      <c r="Z39" s="728"/>
      <c r="AA39" s="729"/>
      <c r="AB39" s="35"/>
    </row>
    <row r="40" spans="2:31" s="41" customFormat="1" ht="15.75" customHeight="1" thickBot="1">
      <c r="B40" s="40"/>
      <c r="C40" s="733" t="s">
        <v>265</v>
      </c>
      <c r="D40" s="734"/>
      <c r="E40" s="734"/>
      <c r="F40" s="734"/>
      <c r="G40" s="735"/>
      <c r="H40" s="116"/>
      <c r="I40" s="116"/>
      <c r="J40" s="139"/>
      <c r="K40" s="736"/>
      <c r="L40" s="737"/>
      <c r="M40" s="737"/>
      <c r="N40" s="737"/>
      <c r="O40" s="737"/>
      <c r="P40" s="737"/>
      <c r="Q40" s="737"/>
      <c r="R40" s="737"/>
      <c r="S40" s="737"/>
      <c r="T40" s="737"/>
      <c r="U40" s="737"/>
      <c r="V40" s="737"/>
      <c r="W40" s="737"/>
      <c r="X40" s="737"/>
      <c r="Y40" s="737"/>
      <c r="Z40" s="737"/>
      <c r="AA40" s="738"/>
      <c r="AB40" s="35"/>
    </row>
    <row r="41" spans="2:31" s="41" customFormat="1" ht="5.25" customHeight="1">
      <c r="B41" s="40"/>
      <c r="C41" s="47"/>
      <c r="D41" s="47"/>
      <c r="E41" s="47"/>
      <c r="F41" s="47"/>
      <c r="G41" s="47"/>
      <c r="H41" s="48"/>
      <c r="I41" s="48"/>
      <c r="J41" s="49"/>
      <c r="K41" s="47"/>
      <c r="L41" s="47"/>
      <c r="M41" s="47"/>
      <c r="N41" s="47"/>
      <c r="O41" s="47"/>
      <c r="P41" s="47"/>
      <c r="Q41" s="47"/>
      <c r="R41" s="47"/>
      <c r="S41" s="47"/>
      <c r="T41" s="47"/>
      <c r="U41" s="47"/>
      <c r="V41" s="47"/>
      <c r="W41" s="47"/>
      <c r="X41" s="47"/>
      <c r="Y41" s="47"/>
      <c r="Z41" s="47"/>
      <c r="AA41" s="47"/>
      <c r="AB41" s="35"/>
    </row>
    <row r="42" spans="2:31" s="41" customFormat="1" ht="5.45" customHeight="1" thickBot="1">
      <c r="B42" s="40"/>
      <c r="C42" s="47"/>
      <c r="D42" s="47"/>
      <c r="E42" s="47"/>
      <c r="F42" s="47"/>
      <c r="G42" s="47"/>
      <c r="H42" s="48"/>
      <c r="I42" s="48"/>
      <c r="J42" s="49"/>
      <c r="K42" s="47"/>
      <c r="L42" s="47"/>
      <c r="M42" s="47"/>
      <c r="N42" s="47"/>
      <c r="O42" s="47"/>
      <c r="P42" s="47"/>
      <c r="Q42" s="47"/>
      <c r="R42" s="47"/>
      <c r="S42" s="47"/>
      <c r="T42" s="47"/>
      <c r="U42" s="47"/>
      <c r="V42" s="47"/>
      <c r="W42" s="47"/>
      <c r="X42" s="47"/>
      <c r="Y42" s="47"/>
      <c r="Z42" s="47"/>
      <c r="AA42" s="47"/>
      <c r="AB42" s="35"/>
    </row>
    <row r="43" spans="2:31" s="41" customFormat="1">
      <c r="B43" s="40"/>
      <c r="C43" s="739" t="s">
        <v>266</v>
      </c>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1"/>
      <c r="AB43" s="35"/>
    </row>
    <row r="44" spans="2:31" ht="3" customHeight="1" thickBot="1">
      <c r="B44" s="33"/>
      <c r="C44" s="742"/>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4"/>
      <c r="AB44" s="35"/>
    </row>
    <row r="45" spans="2:31">
      <c r="B45" s="33"/>
      <c r="C45" s="745" t="s">
        <v>287</v>
      </c>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7"/>
      <c r="AB45" s="35"/>
    </row>
    <row r="46" spans="2:31">
      <c r="B46" s="33"/>
      <c r="C46" s="748"/>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50"/>
      <c r="AB46" s="35"/>
    </row>
    <row r="47" spans="2:31">
      <c r="B47" s="33"/>
      <c r="C47" s="748"/>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50"/>
      <c r="AB47" s="35"/>
    </row>
    <row r="48" spans="2:31">
      <c r="B48" s="33"/>
      <c r="C48" s="748"/>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50"/>
      <c r="AB48" s="35"/>
    </row>
    <row r="49" spans="2:28" ht="9.6" customHeight="1">
      <c r="B49" s="33"/>
      <c r="C49" s="748"/>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50"/>
      <c r="AB49" s="35"/>
    </row>
    <row r="50" spans="2:28" ht="117" customHeight="1" thickBot="1">
      <c r="B50" s="33"/>
      <c r="C50" s="751"/>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3"/>
      <c r="AB50" s="35"/>
    </row>
    <row r="51" spans="2:28" ht="7.15" customHeight="1">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2"/>
    </row>
    <row r="52" spans="2:28" ht="6.6" customHeight="1" thickBot="1">
      <c r="B52" s="53"/>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5"/>
    </row>
    <row r="53" spans="2:28" ht="15.75">
      <c r="B53" s="56"/>
      <c r="C53" s="716" t="s">
        <v>258</v>
      </c>
      <c r="D53" s="717"/>
      <c r="E53" s="717"/>
      <c r="F53" s="717"/>
      <c r="G53" s="718"/>
      <c r="H53" s="716" t="s">
        <v>288</v>
      </c>
      <c r="I53" s="718"/>
      <c r="J53" s="716" t="s">
        <v>268</v>
      </c>
      <c r="K53" s="717"/>
      <c r="L53" s="717"/>
      <c r="M53" s="718"/>
      <c r="N53" s="716" t="s">
        <v>269</v>
      </c>
      <c r="O53" s="717"/>
      <c r="P53" s="717"/>
      <c r="Q53" s="717"/>
      <c r="R53" s="717"/>
      <c r="S53" s="717"/>
      <c r="T53" s="717"/>
      <c r="U53" s="718"/>
      <c r="V53" s="722" t="s">
        <v>270</v>
      </c>
      <c r="W53" s="722"/>
      <c r="X53" s="722"/>
      <c r="Y53" s="722"/>
      <c r="Z53" s="722"/>
      <c r="AA53" s="723"/>
      <c r="AB53" s="57"/>
    </row>
    <row r="54" spans="2:28" ht="9" customHeight="1" thickBot="1">
      <c r="B54" s="58"/>
      <c r="C54" s="719"/>
      <c r="D54" s="720"/>
      <c r="E54" s="720"/>
      <c r="F54" s="720"/>
      <c r="G54" s="721"/>
      <c r="H54" s="719"/>
      <c r="I54" s="721"/>
      <c r="J54" s="719"/>
      <c r="K54" s="720"/>
      <c r="L54" s="720"/>
      <c r="M54" s="721"/>
      <c r="N54" s="719"/>
      <c r="O54" s="720"/>
      <c r="P54" s="720"/>
      <c r="Q54" s="720"/>
      <c r="R54" s="720"/>
      <c r="S54" s="720"/>
      <c r="T54" s="720"/>
      <c r="U54" s="721"/>
      <c r="V54" s="724"/>
      <c r="W54" s="724"/>
      <c r="X54" s="724"/>
      <c r="Y54" s="724"/>
      <c r="Z54" s="724"/>
      <c r="AA54" s="725"/>
      <c r="AB54" s="57"/>
    </row>
    <row r="55" spans="2:28" ht="16.5" hidden="1" thickBot="1">
      <c r="B55" s="58"/>
      <c r="C55" s="719"/>
      <c r="D55" s="720"/>
      <c r="E55" s="720"/>
      <c r="F55" s="720"/>
      <c r="G55" s="721"/>
      <c r="H55" s="719"/>
      <c r="I55" s="721"/>
      <c r="J55" s="719"/>
      <c r="K55" s="720"/>
      <c r="L55" s="720"/>
      <c r="M55" s="721"/>
      <c r="N55" s="784"/>
      <c r="O55" s="785"/>
      <c r="P55" s="785"/>
      <c r="Q55" s="785"/>
      <c r="R55" s="785"/>
      <c r="S55" s="785"/>
      <c r="T55" s="785"/>
      <c r="U55" s="786"/>
      <c r="V55" s="787"/>
      <c r="W55" s="787"/>
      <c r="X55" s="787"/>
      <c r="Y55" s="787"/>
      <c r="Z55" s="787"/>
      <c r="AA55" s="788"/>
      <c r="AB55" s="57"/>
    </row>
    <row r="56" spans="2:28" ht="132" customHeight="1">
      <c r="B56" s="56"/>
      <c r="C56" s="2127" t="s">
        <v>930</v>
      </c>
      <c r="D56" s="2128"/>
      <c r="E56" s="2128"/>
      <c r="F56" s="2128"/>
      <c r="G56" s="2128"/>
      <c r="H56" s="2128">
        <v>0.5</v>
      </c>
      <c r="I56" s="2128"/>
      <c r="J56" s="2138">
        <f>J36</f>
        <v>4.0964952207555756E-3</v>
      </c>
      <c r="K56" s="2128"/>
      <c r="L56" s="2128"/>
      <c r="M56" s="2128"/>
      <c r="N56" s="2139" t="s">
        <v>957</v>
      </c>
      <c r="O56" s="2140"/>
      <c r="P56" s="2140"/>
      <c r="Q56" s="2140"/>
      <c r="R56" s="2140"/>
      <c r="S56" s="2140"/>
      <c r="T56" s="2140"/>
      <c r="U56" s="2141"/>
      <c r="V56" s="2139" t="s">
        <v>958</v>
      </c>
      <c r="W56" s="2140"/>
      <c r="X56" s="2140"/>
      <c r="Y56" s="2140"/>
      <c r="Z56" s="2140"/>
      <c r="AA56" s="2142"/>
      <c r="AB56" s="59"/>
    </row>
    <row r="57" spans="2:28">
      <c r="B57" s="56"/>
      <c r="C57" s="795"/>
      <c r="D57" s="796"/>
      <c r="E57" s="796"/>
      <c r="F57" s="796"/>
      <c r="G57" s="796"/>
      <c r="H57" s="796"/>
      <c r="I57" s="796"/>
      <c r="J57" s="796"/>
      <c r="K57" s="796"/>
      <c r="L57" s="796"/>
      <c r="M57" s="796"/>
      <c r="N57" s="797"/>
      <c r="O57" s="798"/>
      <c r="P57" s="798"/>
      <c r="Q57" s="798"/>
      <c r="R57" s="798"/>
      <c r="S57" s="798"/>
      <c r="T57" s="798"/>
      <c r="U57" s="799"/>
      <c r="V57" s="797"/>
      <c r="W57" s="798"/>
      <c r="X57" s="798"/>
      <c r="Y57" s="798"/>
      <c r="Z57" s="798"/>
      <c r="AA57" s="800"/>
      <c r="AB57" s="59"/>
    </row>
    <row r="58" spans="2:28">
      <c r="B58" s="56"/>
      <c r="C58" s="795"/>
      <c r="D58" s="796"/>
      <c r="E58" s="796"/>
      <c r="F58" s="796"/>
      <c r="G58" s="796"/>
      <c r="H58" s="796"/>
      <c r="I58" s="796"/>
      <c r="J58" s="796"/>
      <c r="K58" s="796"/>
      <c r="L58" s="796"/>
      <c r="M58" s="796"/>
      <c r="N58" s="797"/>
      <c r="O58" s="798"/>
      <c r="P58" s="798"/>
      <c r="Q58" s="798"/>
      <c r="R58" s="798"/>
      <c r="S58" s="798"/>
      <c r="T58" s="798"/>
      <c r="U58" s="799"/>
      <c r="V58" s="797"/>
      <c r="W58" s="798"/>
      <c r="X58" s="798"/>
      <c r="Y58" s="798"/>
      <c r="Z58" s="798"/>
      <c r="AA58" s="800"/>
      <c r="AB58" s="59"/>
    </row>
    <row r="59" spans="2:28">
      <c r="B59" s="56"/>
      <c r="C59" s="795"/>
      <c r="D59" s="796"/>
      <c r="E59" s="796"/>
      <c r="F59" s="796"/>
      <c r="G59" s="796"/>
      <c r="H59" s="796"/>
      <c r="I59" s="796"/>
      <c r="J59" s="796"/>
      <c r="K59" s="796"/>
      <c r="L59" s="796"/>
      <c r="M59" s="796"/>
      <c r="N59" s="797"/>
      <c r="O59" s="798"/>
      <c r="P59" s="798"/>
      <c r="Q59" s="798"/>
      <c r="R59" s="798"/>
      <c r="S59" s="798"/>
      <c r="T59" s="798"/>
      <c r="U59" s="799"/>
      <c r="V59" s="797"/>
      <c r="W59" s="798"/>
      <c r="X59" s="798"/>
      <c r="Y59" s="798"/>
      <c r="Z59" s="798"/>
      <c r="AA59" s="800"/>
      <c r="AB59" s="59"/>
    </row>
    <row r="60" spans="2:28">
      <c r="B60" s="56"/>
      <c r="C60" s="795"/>
      <c r="D60" s="796"/>
      <c r="E60" s="796"/>
      <c r="F60" s="796"/>
      <c r="G60" s="796"/>
      <c r="H60" s="796"/>
      <c r="I60" s="796"/>
      <c r="J60" s="796"/>
      <c r="K60" s="796"/>
      <c r="L60" s="796"/>
      <c r="M60" s="796"/>
      <c r="N60" s="797"/>
      <c r="O60" s="798"/>
      <c r="P60" s="798"/>
      <c r="Q60" s="798"/>
      <c r="R60" s="798"/>
      <c r="S60" s="798"/>
      <c r="T60" s="798"/>
      <c r="U60" s="799"/>
      <c r="V60" s="797"/>
      <c r="W60" s="798"/>
      <c r="X60" s="798"/>
      <c r="Y60" s="798"/>
      <c r="Z60" s="798"/>
      <c r="AA60" s="800"/>
      <c r="AB60" s="59"/>
    </row>
    <row r="61" spans="2:28" ht="15.75" customHeight="1" thickBot="1">
      <c r="B61" s="56"/>
      <c r="C61" s="762"/>
      <c r="D61" s="763"/>
      <c r="E61" s="763"/>
      <c r="F61" s="763"/>
      <c r="G61" s="763"/>
      <c r="H61" s="763"/>
      <c r="I61" s="763"/>
      <c r="J61" s="763"/>
      <c r="K61" s="763"/>
      <c r="L61" s="763"/>
      <c r="M61" s="763"/>
      <c r="N61" s="764"/>
      <c r="O61" s="765"/>
      <c r="P61" s="765"/>
      <c r="Q61" s="765"/>
      <c r="R61" s="765"/>
      <c r="S61" s="765"/>
      <c r="T61" s="765"/>
      <c r="U61" s="766"/>
      <c r="V61" s="764"/>
      <c r="W61" s="765"/>
      <c r="X61" s="765"/>
      <c r="Y61" s="765"/>
      <c r="Z61" s="765"/>
      <c r="AA61" s="767"/>
      <c r="AB61" s="59"/>
    </row>
    <row r="62" spans="2:28">
      <c r="B62" s="6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62"/>
    </row>
    <row r="63" spans="2:28">
      <c r="C63" s="63"/>
      <c r="D63" s="63"/>
      <c r="E63" s="63"/>
      <c r="F63" s="63"/>
      <c r="G63" s="63"/>
      <c r="H63" s="63"/>
      <c r="I63" s="63"/>
      <c r="J63" s="63"/>
      <c r="K63" s="63"/>
      <c r="L63" s="63"/>
      <c r="M63" s="63"/>
      <c r="N63" s="63"/>
      <c r="O63" s="63"/>
      <c r="P63" s="63"/>
      <c r="Q63" s="63"/>
      <c r="R63" s="63"/>
      <c r="S63" s="63"/>
      <c r="T63" s="63"/>
      <c r="U63" s="63"/>
      <c r="V63" s="63"/>
      <c r="W63" s="63"/>
      <c r="X63" s="63"/>
      <c r="Y63" s="63"/>
      <c r="Z63" s="63"/>
      <c r="AA63" s="63"/>
    </row>
    <row r="64" spans="2:28">
      <c r="C64" s="63"/>
      <c r="D64" s="63"/>
      <c r="E64" s="63"/>
      <c r="F64" s="63"/>
      <c r="G64" s="63"/>
      <c r="H64" s="63"/>
      <c r="I64" s="63"/>
      <c r="J64" s="63"/>
      <c r="K64" s="63"/>
      <c r="L64" s="63"/>
      <c r="M64" s="63"/>
      <c r="N64" s="63"/>
      <c r="O64" s="63"/>
      <c r="P64" s="63"/>
      <c r="Q64" s="63"/>
      <c r="R64" s="63"/>
      <c r="S64" s="63"/>
      <c r="T64" s="63"/>
      <c r="U64" s="63"/>
      <c r="V64" s="63"/>
      <c r="W64" s="63"/>
      <c r="X64" s="63"/>
      <c r="Y64" s="63"/>
      <c r="Z64" s="63"/>
      <c r="AA64" s="63"/>
    </row>
    <row r="65" spans="3:27">
      <c r="C65" s="63"/>
      <c r="D65" s="63"/>
      <c r="E65" s="63"/>
      <c r="F65" s="63"/>
      <c r="G65" s="63"/>
      <c r="H65" s="63"/>
      <c r="I65" s="63"/>
      <c r="J65" s="63"/>
      <c r="K65" s="63"/>
      <c r="L65" s="63"/>
      <c r="M65" s="63"/>
      <c r="N65" s="63"/>
      <c r="O65" s="63"/>
      <c r="P65" s="63"/>
      <c r="Q65" s="63"/>
      <c r="R65" s="63"/>
      <c r="S65" s="63"/>
      <c r="T65" s="63"/>
      <c r="U65" s="63"/>
      <c r="V65" s="63"/>
      <c r="W65" s="63"/>
      <c r="X65" s="63"/>
      <c r="Y65" s="63"/>
      <c r="Z65" s="63"/>
      <c r="AA65" s="63"/>
    </row>
    <row r="66" spans="3:27">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3:27">
      <c r="C67" s="63"/>
      <c r="D67" s="63"/>
      <c r="E67" s="63"/>
      <c r="F67" s="63"/>
      <c r="G67" s="63"/>
      <c r="H67" s="63"/>
      <c r="I67" s="63"/>
      <c r="J67" s="63"/>
      <c r="K67" s="63"/>
      <c r="L67" s="63"/>
      <c r="M67" s="63"/>
      <c r="N67" s="63"/>
      <c r="O67" s="63"/>
      <c r="P67" s="63"/>
      <c r="Q67" s="63"/>
      <c r="R67" s="63"/>
      <c r="S67" s="63"/>
      <c r="T67" s="63"/>
      <c r="U67" s="63"/>
      <c r="V67" s="63"/>
      <c r="W67" s="63"/>
      <c r="X67" s="63"/>
      <c r="Y67" s="63"/>
      <c r="Z67" s="63"/>
      <c r="AA67" s="63"/>
    </row>
    <row r="68" spans="3:27">
      <c r="C68" s="63"/>
      <c r="D68" s="63"/>
      <c r="E68" s="63"/>
      <c r="F68" s="63"/>
      <c r="G68" s="63"/>
      <c r="H68" s="63"/>
      <c r="I68" s="63"/>
      <c r="J68" s="63"/>
      <c r="K68" s="63"/>
      <c r="L68" s="63"/>
      <c r="M68" s="63"/>
      <c r="N68" s="63"/>
      <c r="O68" s="63"/>
      <c r="P68" s="63"/>
      <c r="Q68" s="63"/>
      <c r="R68" s="63"/>
      <c r="S68" s="63"/>
      <c r="T68" s="63"/>
      <c r="U68" s="63"/>
      <c r="V68" s="63"/>
      <c r="W68" s="63"/>
      <c r="X68" s="63"/>
      <c r="Y68" s="63"/>
      <c r="Z68" s="63"/>
      <c r="AA68" s="63"/>
    </row>
    <row r="69" spans="3:27">
      <c r="C69" s="63"/>
      <c r="D69" s="63"/>
      <c r="E69" s="63"/>
      <c r="F69" s="63"/>
      <c r="G69" s="63"/>
      <c r="H69" s="63"/>
      <c r="I69" s="63"/>
      <c r="J69" s="63"/>
      <c r="K69" s="63"/>
      <c r="L69" s="63"/>
      <c r="M69" s="63"/>
      <c r="N69" s="63"/>
      <c r="O69" s="63"/>
      <c r="P69" s="63"/>
      <c r="Q69" s="63"/>
      <c r="R69" s="63"/>
      <c r="S69" s="63"/>
      <c r="T69" s="63"/>
      <c r="U69" s="63"/>
      <c r="V69" s="63"/>
      <c r="W69" s="63"/>
      <c r="X69" s="63"/>
      <c r="Y69" s="63"/>
      <c r="Z69" s="63"/>
      <c r="AA69" s="63"/>
    </row>
    <row r="70" spans="3:27">
      <c r="C70" s="63"/>
      <c r="D70" s="63"/>
      <c r="E70" s="63"/>
      <c r="F70" s="63"/>
      <c r="G70" s="63"/>
      <c r="H70" s="63"/>
      <c r="I70" s="63"/>
      <c r="J70" s="63"/>
      <c r="K70" s="63"/>
      <c r="L70" s="63"/>
      <c r="M70" s="63"/>
      <c r="N70" s="63"/>
      <c r="O70" s="63"/>
      <c r="P70" s="63"/>
      <c r="Q70" s="63"/>
      <c r="R70" s="63"/>
      <c r="S70" s="63"/>
      <c r="T70" s="63"/>
      <c r="U70" s="63"/>
      <c r="V70" s="63"/>
      <c r="W70" s="63"/>
      <c r="X70" s="63"/>
      <c r="Y70" s="63"/>
      <c r="Z70" s="63"/>
      <c r="AA70" s="63"/>
    </row>
    <row r="71" spans="3:27">
      <c r="C71" s="63"/>
      <c r="D71" s="63"/>
      <c r="E71" s="63"/>
      <c r="F71" s="63"/>
      <c r="G71" s="63"/>
      <c r="H71" s="63"/>
      <c r="I71" s="63"/>
      <c r="J71" s="63"/>
      <c r="K71" s="63"/>
      <c r="L71" s="63"/>
      <c r="M71" s="63"/>
      <c r="N71" s="63"/>
      <c r="O71" s="63"/>
      <c r="P71" s="63"/>
      <c r="Q71" s="63"/>
      <c r="R71" s="63"/>
      <c r="S71" s="63"/>
      <c r="T71" s="63"/>
      <c r="U71" s="63"/>
      <c r="V71" s="63"/>
      <c r="W71" s="63"/>
      <c r="X71" s="63"/>
      <c r="Y71" s="63"/>
      <c r="Z71" s="63"/>
      <c r="AA71" s="63"/>
    </row>
    <row r="72" spans="3:27">
      <c r="C72" s="63"/>
      <c r="D72" s="63"/>
      <c r="E72" s="63"/>
      <c r="F72" s="63"/>
      <c r="G72" s="63"/>
      <c r="H72" s="63"/>
      <c r="I72" s="63"/>
      <c r="J72" s="63"/>
      <c r="K72" s="63"/>
      <c r="L72" s="63"/>
      <c r="M72" s="63"/>
      <c r="N72" s="63"/>
      <c r="O72" s="63"/>
      <c r="P72" s="63"/>
      <c r="Q72" s="63"/>
      <c r="R72" s="63"/>
      <c r="S72" s="63"/>
      <c r="T72" s="63"/>
      <c r="U72" s="63"/>
      <c r="V72" s="63"/>
      <c r="W72" s="63"/>
      <c r="X72" s="63"/>
      <c r="Y72" s="63"/>
      <c r="Z72" s="63"/>
      <c r="AA72" s="63"/>
    </row>
    <row r="73" spans="3:27">
      <c r="C73" s="63"/>
      <c r="D73" s="63"/>
      <c r="E73" s="63"/>
      <c r="F73" s="63"/>
      <c r="G73" s="63"/>
      <c r="H73" s="63"/>
      <c r="I73" s="63"/>
      <c r="J73" s="63"/>
      <c r="K73" s="63"/>
      <c r="L73" s="63"/>
      <c r="M73" s="63"/>
      <c r="N73" s="63"/>
      <c r="O73" s="63"/>
      <c r="P73" s="63"/>
      <c r="Q73" s="63"/>
      <c r="R73" s="63"/>
      <c r="S73" s="63"/>
      <c r="T73" s="63"/>
      <c r="U73" s="63"/>
      <c r="V73" s="63"/>
      <c r="W73" s="63"/>
      <c r="X73" s="63"/>
      <c r="Y73" s="63"/>
      <c r="Z73" s="63"/>
      <c r="AA73" s="63"/>
    </row>
    <row r="74" spans="3:27">
      <c r="C74" s="63"/>
      <c r="D74" s="63"/>
      <c r="E74" s="63"/>
      <c r="F74" s="63"/>
      <c r="G74" s="63"/>
      <c r="H74" s="63"/>
      <c r="I74" s="63"/>
      <c r="J74" s="63"/>
      <c r="K74" s="63"/>
      <c r="L74" s="63"/>
      <c r="M74" s="63"/>
      <c r="N74" s="63"/>
      <c r="O74" s="63"/>
      <c r="P74" s="63"/>
      <c r="Q74" s="63"/>
      <c r="R74" s="63"/>
      <c r="S74" s="63"/>
      <c r="T74" s="63"/>
      <c r="U74" s="63"/>
      <c r="V74" s="63"/>
      <c r="W74" s="63"/>
      <c r="X74" s="63"/>
      <c r="Y74" s="63"/>
      <c r="Z74" s="63"/>
      <c r="AA74" s="63"/>
    </row>
    <row r="75" spans="3:27">
      <c r="C75" s="63"/>
      <c r="D75" s="63"/>
      <c r="E75" s="63"/>
      <c r="F75" s="63"/>
      <c r="G75" s="63"/>
      <c r="H75" s="63"/>
      <c r="I75" s="63"/>
      <c r="J75" s="63"/>
      <c r="K75" s="63"/>
      <c r="L75" s="63"/>
      <c r="M75" s="63"/>
      <c r="N75" s="63"/>
      <c r="O75" s="63"/>
      <c r="P75" s="63"/>
      <c r="Q75" s="63"/>
      <c r="R75" s="63"/>
      <c r="S75" s="63"/>
      <c r="T75" s="63"/>
      <c r="U75" s="63"/>
      <c r="V75" s="63"/>
      <c r="W75" s="63"/>
      <c r="X75" s="63"/>
      <c r="Y75" s="63"/>
      <c r="Z75" s="63"/>
      <c r="AA75" s="63"/>
    </row>
    <row r="76" spans="3:27">
      <c r="C76" s="63"/>
      <c r="D76" s="63"/>
      <c r="E76" s="63"/>
      <c r="F76" s="63"/>
      <c r="G76" s="63"/>
      <c r="H76" s="63"/>
      <c r="I76" s="63"/>
      <c r="J76" s="63"/>
      <c r="K76" s="63"/>
      <c r="L76" s="63"/>
      <c r="M76" s="63"/>
      <c r="N76" s="63"/>
      <c r="O76" s="63"/>
      <c r="P76" s="63"/>
      <c r="Q76" s="63"/>
      <c r="R76" s="63"/>
      <c r="S76" s="63"/>
      <c r="T76" s="63"/>
      <c r="U76" s="63"/>
      <c r="V76" s="63"/>
      <c r="W76" s="63"/>
      <c r="X76" s="63"/>
      <c r="Y76" s="63"/>
      <c r="Z76" s="63"/>
      <c r="AA76" s="63"/>
    </row>
    <row r="77" spans="3:27">
      <c r="C77" s="63"/>
      <c r="D77" s="63"/>
      <c r="E77" s="63"/>
      <c r="F77" s="63"/>
      <c r="G77" s="63"/>
      <c r="H77" s="63"/>
      <c r="I77" s="63"/>
      <c r="J77" s="63"/>
      <c r="K77" s="63"/>
      <c r="L77" s="63"/>
      <c r="M77" s="63"/>
      <c r="N77" s="63"/>
      <c r="O77" s="63"/>
      <c r="P77" s="63"/>
      <c r="Q77" s="63"/>
      <c r="R77" s="63"/>
      <c r="S77" s="63"/>
      <c r="T77" s="63"/>
      <c r="U77" s="63"/>
      <c r="V77" s="63"/>
      <c r="W77" s="63"/>
      <c r="X77" s="63"/>
      <c r="Y77" s="63"/>
      <c r="Z77" s="63"/>
      <c r="AA77" s="63"/>
    </row>
    <row r="78" spans="3:27">
      <c r="C78" s="63"/>
      <c r="D78" s="63"/>
      <c r="E78" s="63"/>
      <c r="F78" s="63"/>
      <c r="G78" s="63"/>
      <c r="H78" s="63"/>
      <c r="I78" s="63"/>
      <c r="J78" s="63"/>
      <c r="K78" s="63"/>
      <c r="L78" s="63"/>
      <c r="M78" s="63"/>
      <c r="N78" s="63"/>
      <c r="O78" s="63"/>
      <c r="P78" s="63"/>
      <c r="Q78" s="63"/>
      <c r="R78" s="63"/>
      <c r="S78" s="63"/>
      <c r="T78" s="63"/>
      <c r="U78" s="63"/>
      <c r="V78" s="63"/>
      <c r="W78" s="63"/>
      <c r="X78" s="63"/>
      <c r="Y78" s="63"/>
      <c r="Z78" s="63"/>
      <c r="AA78" s="63"/>
    </row>
    <row r="79" spans="3:27">
      <c r="C79" s="63"/>
      <c r="D79" s="63"/>
      <c r="E79" s="63"/>
      <c r="F79" s="63"/>
      <c r="G79" s="63"/>
      <c r="H79" s="63"/>
      <c r="I79" s="63"/>
      <c r="J79" s="63"/>
      <c r="K79" s="63"/>
      <c r="L79" s="63"/>
      <c r="M79" s="63"/>
      <c r="N79" s="63"/>
      <c r="O79" s="63"/>
      <c r="P79" s="63"/>
      <c r="Q79" s="63"/>
      <c r="R79" s="63"/>
      <c r="S79" s="63"/>
      <c r="T79" s="63"/>
      <c r="U79" s="63"/>
      <c r="V79" s="63"/>
      <c r="W79" s="63"/>
      <c r="X79" s="63"/>
      <c r="Y79" s="63"/>
      <c r="Z79" s="63"/>
      <c r="AA79" s="63"/>
    </row>
    <row r="80" spans="3:27">
      <c r="C80" s="63"/>
      <c r="D80" s="63"/>
      <c r="E80" s="63"/>
      <c r="F80" s="63"/>
      <c r="G80" s="63"/>
      <c r="H80" s="63"/>
      <c r="I80" s="63"/>
      <c r="J80" s="63"/>
      <c r="K80" s="63"/>
      <c r="L80" s="63"/>
      <c r="M80" s="63"/>
      <c r="N80" s="63"/>
      <c r="O80" s="63"/>
      <c r="P80" s="63"/>
      <c r="Q80" s="63"/>
      <c r="R80" s="63"/>
      <c r="S80" s="63"/>
      <c r="T80" s="63"/>
      <c r="U80" s="63"/>
      <c r="V80" s="63"/>
      <c r="W80" s="63"/>
      <c r="X80" s="63"/>
      <c r="Y80" s="63"/>
      <c r="Z80" s="63"/>
      <c r="AA80" s="63"/>
    </row>
    <row r="81" spans="3:27">
      <c r="C81" s="63"/>
      <c r="D81" s="63"/>
      <c r="E81" s="63"/>
      <c r="F81" s="63"/>
      <c r="G81" s="63"/>
      <c r="H81" s="63"/>
      <c r="I81" s="63"/>
      <c r="J81" s="63"/>
      <c r="K81" s="63"/>
      <c r="L81" s="63"/>
      <c r="M81" s="63"/>
      <c r="N81" s="63"/>
      <c r="O81" s="63"/>
      <c r="P81" s="63"/>
      <c r="Q81" s="63"/>
      <c r="R81" s="63"/>
      <c r="S81" s="63"/>
      <c r="T81" s="63"/>
      <c r="U81" s="63"/>
      <c r="V81" s="63"/>
      <c r="W81" s="63"/>
      <c r="X81" s="63"/>
      <c r="Y81" s="63"/>
      <c r="Z81" s="63"/>
      <c r="AA81" s="63"/>
    </row>
    <row r="82" spans="3:27">
      <c r="C82" s="63"/>
      <c r="D82" s="63"/>
      <c r="E82" s="63"/>
      <c r="F82" s="63"/>
      <c r="G82" s="63"/>
      <c r="H82" s="63"/>
      <c r="I82" s="63"/>
      <c r="J82" s="63"/>
      <c r="K82" s="63"/>
      <c r="L82" s="63"/>
      <c r="M82" s="63"/>
      <c r="N82" s="63"/>
      <c r="O82" s="63"/>
      <c r="P82" s="63"/>
      <c r="Q82" s="63"/>
      <c r="R82" s="63"/>
      <c r="S82" s="63"/>
      <c r="T82" s="63"/>
      <c r="U82" s="63"/>
      <c r="V82" s="63"/>
      <c r="W82" s="63"/>
      <c r="X82" s="63"/>
      <c r="Y82" s="63"/>
      <c r="Z82" s="63"/>
      <c r="AA82" s="63"/>
    </row>
    <row r="83" spans="3:27">
      <c r="C83" s="63"/>
      <c r="D83" s="63"/>
      <c r="E83" s="63"/>
      <c r="F83" s="63"/>
      <c r="G83" s="63"/>
      <c r="H83" s="63"/>
      <c r="I83" s="63"/>
      <c r="J83" s="63"/>
      <c r="K83" s="63"/>
      <c r="L83" s="63"/>
      <c r="M83" s="63"/>
      <c r="N83" s="63"/>
      <c r="O83" s="63"/>
      <c r="P83" s="63"/>
      <c r="Q83" s="63"/>
      <c r="R83" s="63"/>
      <c r="S83" s="63"/>
      <c r="T83" s="63"/>
      <c r="U83" s="63"/>
      <c r="V83" s="63"/>
      <c r="W83" s="63"/>
      <c r="X83" s="63"/>
      <c r="Y83" s="63"/>
      <c r="Z83" s="63"/>
      <c r="AA83" s="63"/>
    </row>
    <row r="84" spans="3:27">
      <c r="C84" s="63"/>
      <c r="D84" s="63"/>
      <c r="E84" s="63"/>
      <c r="F84" s="63"/>
      <c r="G84" s="63"/>
      <c r="H84" s="63"/>
      <c r="I84" s="63"/>
      <c r="J84" s="63"/>
      <c r="K84" s="63"/>
      <c r="L84" s="63"/>
      <c r="M84" s="63"/>
      <c r="N84" s="63"/>
      <c r="O84" s="63"/>
      <c r="P84" s="63"/>
      <c r="Q84" s="63"/>
      <c r="R84" s="63"/>
      <c r="S84" s="63"/>
      <c r="T84" s="63"/>
      <c r="U84" s="63"/>
      <c r="V84" s="63"/>
      <c r="W84" s="63"/>
      <c r="X84" s="63"/>
      <c r="Y84" s="63"/>
      <c r="Z84" s="63"/>
      <c r="AA84" s="63"/>
    </row>
    <row r="85" spans="3:27">
      <c r="C85" s="63"/>
      <c r="D85" s="63"/>
      <c r="E85" s="63"/>
      <c r="F85" s="63"/>
      <c r="G85" s="63"/>
      <c r="H85" s="63"/>
      <c r="I85" s="63"/>
      <c r="J85" s="63"/>
      <c r="K85" s="63"/>
      <c r="L85" s="63"/>
      <c r="M85" s="63"/>
      <c r="N85" s="63"/>
      <c r="O85" s="63"/>
      <c r="P85" s="63"/>
      <c r="Q85" s="63"/>
      <c r="R85" s="63"/>
      <c r="S85" s="63"/>
      <c r="T85" s="63"/>
      <c r="U85" s="63"/>
      <c r="V85" s="63"/>
      <c r="W85" s="63"/>
      <c r="X85" s="63"/>
      <c r="Y85" s="63"/>
      <c r="Z85" s="63"/>
      <c r="AA85" s="63"/>
    </row>
    <row r="86" spans="3:27">
      <c r="C86" s="63"/>
      <c r="D86" s="63"/>
      <c r="E86" s="63"/>
      <c r="F86" s="63"/>
      <c r="G86" s="63"/>
      <c r="H86" s="63"/>
      <c r="I86" s="63"/>
      <c r="J86" s="63"/>
      <c r="K86" s="63"/>
      <c r="L86" s="63"/>
      <c r="M86" s="63"/>
      <c r="N86" s="63"/>
      <c r="O86" s="63"/>
      <c r="P86" s="63"/>
      <c r="Q86" s="63"/>
      <c r="R86" s="63"/>
      <c r="S86" s="63"/>
      <c r="T86" s="63"/>
      <c r="U86" s="63"/>
      <c r="V86" s="63"/>
      <c r="W86" s="63"/>
      <c r="X86" s="63"/>
      <c r="Y86" s="63"/>
      <c r="Z86" s="63"/>
      <c r="AA86" s="63"/>
    </row>
    <row r="87" spans="3:27">
      <c r="C87" s="63"/>
      <c r="D87" s="63"/>
      <c r="E87" s="63"/>
      <c r="F87" s="63"/>
      <c r="G87" s="63"/>
      <c r="H87" s="63"/>
      <c r="I87" s="63"/>
      <c r="J87" s="63"/>
      <c r="K87" s="63"/>
      <c r="L87" s="63"/>
      <c r="M87" s="63"/>
      <c r="N87" s="63"/>
      <c r="O87" s="63"/>
      <c r="P87" s="63"/>
      <c r="Q87" s="63"/>
      <c r="R87" s="63"/>
      <c r="S87" s="63"/>
      <c r="T87" s="63"/>
      <c r="U87" s="63"/>
      <c r="V87" s="63"/>
      <c r="W87" s="63"/>
      <c r="X87" s="63"/>
      <c r="Y87" s="63"/>
      <c r="Z87" s="63"/>
      <c r="AA87" s="63"/>
    </row>
    <row r="88" spans="3:27">
      <c r="C88" s="63"/>
      <c r="D88" s="63"/>
      <c r="E88" s="63"/>
      <c r="F88" s="63"/>
      <c r="G88" s="63"/>
      <c r="H88" s="63"/>
      <c r="I88" s="63"/>
      <c r="J88" s="63"/>
      <c r="K88" s="63"/>
      <c r="L88" s="63"/>
      <c r="M88" s="63"/>
      <c r="N88" s="63"/>
      <c r="O88" s="63"/>
      <c r="P88" s="63"/>
      <c r="Q88" s="63"/>
      <c r="R88" s="63"/>
      <c r="S88" s="63"/>
      <c r="T88" s="63"/>
      <c r="U88" s="63"/>
      <c r="V88" s="63"/>
      <c r="W88" s="63"/>
      <c r="X88" s="63"/>
      <c r="Y88" s="63"/>
      <c r="Z88" s="63"/>
      <c r="AA88" s="63"/>
    </row>
    <row r="89" spans="3:27">
      <c r="C89" s="63"/>
      <c r="D89" s="63"/>
      <c r="E89" s="63"/>
      <c r="F89" s="63"/>
      <c r="G89" s="63"/>
      <c r="H89" s="63"/>
      <c r="I89" s="63"/>
      <c r="J89" s="63"/>
      <c r="K89" s="63"/>
      <c r="L89" s="63"/>
      <c r="M89" s="63"/>
      <c r="N89" s="63"/>
      <c r="O89" s="63"/>
      <c r="P89" s="63"/>
      <c r="Q89" s="63"/>
      <c r="R89" s="63"/>
      <c r="S89" s="63"/>
      <c r="T89" s="63"/>
      <c r="U89" s="63"/>
      <c r="V89" s="63"/>
      <c r="W89" s="63"/>
      <c r="X89" s="63"/>
      <c r="Y89" s="63"/>
      <c r="Z89" s="63"/>
      <c r="AA89" s="63"/>
    </row>
    <row r="90" spans="3:27">
      <c r="C90" s="63"/>
      <c r="D90" s="63"/>
      <c r="E90" s="63"/>
      <c r="F90" s="63"/>
      <c r="G90" s="63"/>
      <c r="H90" s="63"/>
      <c r="I90" s="63"/>
      <c r="J90" s="63"/>
      <c r="K90" s="63"/>
      <c r="L90" s="63"/>
      <c r="M90" s="63"/>
      <c r="N90" s="63"/>
      <c r="O90" s="63"/>
      <c r="P90" s="63"/>
      <c r="Q90" s="63"/>
      <c r="R90" s="63"/>
      <c r="S90" s="63"/>
      <c r="T90" s="63"/>
      <c r="U90" s="63"/>
      <c r="V90" s="63"/>
      <c r="W90" s="63"/>
      <c r="X90" s="63"/>
      <c r="Y90" s="63"/>
      <c r="Z90" s="63"/>
      <c r="AA90" s="63"/>
    </row>
    <row r="91" spans="3:27">
      <c r="C91" s="63"/>
      <c r="D91" s="63"/>
      <c r="E91" s="63"/>
      <c r="F91" s="63"/>
      <c r="G91" s="63"/>
      <c r="H91" s="63"/>
      <c r="I91" s="63"/>
      <c r="J91" s="63"/>
      <c r="K91" s="63"/>
      <c r="L91" s="63"/>
      <c r="M91" s="63"/>
      <c r="N91" s="63"/>
      <c r="O91" s="63"/>
      <c r="P91" s="63"/>
      <c r="Q91" s="63"/>
      <c r="R91" s="63"/>
      <c r="S91" s="63"/>
      <c r="T91" s="63"/>
      <c r="U91" s="63"/>
      <c r="V91" s="63"/>
      <c r="W91" s="63"/>
      <c r="X91" s="63"/>
      <c r="Y91" s="63"/>
      <c r="Z91" s="63"/>
      <c r="AA91" s="63"/>
    </row>
    <row r="92" spans="3:27">
      <c r="C92" s="63"/>
      <c r="D92" s="63"/>
      <c r="E92" s="63"/>
      <c r="F92" s="63"/>
      <c r="G92" s="63"/>
      <c r="H92" s="63"/>
      <c r="I92" s="63"/>
      <c r="J92" s="63"/>
      <c r="K92" s="63"/>
      <c r="L92" s="63"/>
      <c r="M92" s="63"/>
      <c r="N92" s="63"/>
      <c r="O92" s="63"/>
      <c r="P92" s="63"/>
      <c r="Q92" s="63"/>
      <c r="R92" s="63"/>
      <c r="S92" s="63"/>
      <c r="T92" s="63"/>
      <c r="U92" s="63"/>
      <c r="V92" s="63"/>
      <c r="W92" s="63"/>
      <c r="X92" s="63"/>
      <c r="Y92" s="63"/>
      <c r="Z92" s="63"/>
      <c r="AA92" s="63"/>
    </row>
    <row r="93" spans="3:27">
      <c r="C93" s="63"/>
      <c r="D93" s="63"/>
      <c r="E93" s="63"/>
      <c r="F93" s="63"/>
      <c r="G93" s="63"/>
      <c r="H93" s="63"/>
      <c r="I93" s="63"/>
      <c r="J93" s="63"/>
      <c r="K93" s="63"/>
      <c r="L93" s="63"/>
      <c r="M93" s="63"/>
      <c r="N93" s="63"/>
      <c r="O93" s="63"/>
      <c r="P93" s="63"/>
      <c r="Q93" s="63"/>
      <c r="R93" s="63"/>
      <c r="S93" s="63"/>
      <c r="T93" s="63"/>
      <c r="U93" s="63"/>
      <c r="V93" s="63"/>
      <c r="W93" s="63"/>
      <c r="X93" s="63"/>
      <c r="Y93" s="63"/>
      <c r="Z93" s="63"/>
      <c r="AA93" s="63"/>
    </row>
    <row r="101" ht="6" customHeight="1"/>
  </sheetData>
  <mergeCells count="108">
    <mergeCell ref="B2:G4"/>
    <mergeCell ref="H2:AB2"/>
    <mergeCell ref="H3:O3"/>
    <mergeCell ref="P3:AB3"/>
    <mergeCell ref="H4:AB4"/>
    <mergeCell ref="AE26:AE27"/>
    <mergeCell ref="K30:R30"/>
    <mergeCell ref="S30:W30"/>
    <mergeCell ref="X30:AA30"/>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X28:Z28"/>
    <mergeCell ref="T28:V28"/>
    <mergeCell ref="O28:R28"/>
    <mergeCell ref="K28:N28"/>
    <mergeCell ref="C34:AA34"/>
    <mergeCell ref="C35:G35"/>
    <mergeCell ref="K35:AA35"/>
    <mergeCell ref="C26:H26"/>
    <mergeCell ref="I26:AA26"/>
    <mergeCell ref="C28:H28"/>
    <mergeCell ref="I28:J28"/>
    <mergeCell ref="K32:N32"/>
    <mergeCell ref="O32:R32"/>
    <mergeCell ref="K31:N31"/>
    <mergeCell ref="O31:R31"/>
    <mergeCell ref="S31:T31"/>
    <mergeCell ref="U31:W31"/>
    <mergeCell ref="X31:Y31"/>
    <mergeCell ref="Z31:AA31"/>
    <mergeCell ref="C36:G36"/>
    <mergeCell ref="K36:AA36"/>
    <mergeCell ref="C37:G37"/>
    <mergeCell ref="K37:AA37"/>
    <mergeCell ref="C38:G38"/>
    <mergeCell ref="K38:AA38"/>
    <mergeCell ref="S32:T32"/>
    <mergeCell ref="U32:W32"/>
    <mergeCell ref="X32:Y32"/>
    <mergeCell ref="Z32:AA32"/>
    <mergeCell ref="C30:J32"/>
    <mergeCell ref="C39:G39"/>
    <mergeCell ref="K39:AA39"/>
    <mergeCell ref="V53:AA55"/>
    <mergeCell ref="N53:U55"/>
    <mergeCell ref="N56:U56"/>
    <mergeCell ref="N57:U57"/>
    <mergeCell ref="V56:AA56"/>
    <mergeCell ref="V57:AA57"/>
    <mergeCell ref="C40:G40"/>
    <mergeCell ref="K40:AA40"/>
    <mergeCell ref="C57:G57"/>
    <mergeCell ref="H57:I57"/>
    <mergeCell ref="J57:M57"/>
    <mergeCell ref="N58:U58"/>
    <mergeCell ref="N59:U59"/>
    <mergeCell ref="N60:U60"/>
    <mergeCell ref="C43:AA44"/>
    <mergeCell ref="C45:AA50"/>
    <mergeCell ref="C53:G55"/>
    <mergeCell ref="H53:I55"/>
    <mergeCell ref="J53:M55"/>
    <mergeCell ref="C56:G56"/>
    <mergeCell ref="H56:I56"/>
    <mergeCell ref="J56:M56"/>
    <mergeCell ref="J61:M61"/>
    <mergeCell ref="C58:G58"/>
    <mergeCell ref="H58:I58"/>
    <mergeCell ref="J58:M58"/>
    <mergeCell ref="C59:G59"/>
    <mergeCell ref="H59:I59"/>
    <mergeCell ref="J59:M59"/>
    <mergeCell ref="N61:U61"/>
    <mergeCell ref="V58:AA58"/>
    <mergeCell ref="V59:AA59"/>
    <mergeCell ref="V60:AA60"/>
    <mergeCell ref="V61:AA61"/>
    <mergeCell ref="C60:G60"/>
    <mergeCell ref="H60:I60"/>
    <mergeCell ref="J60:M60"/>
    <mergeCell ref="C61:G61"/>
    <mergeCell ref="H61:I6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AB101"/>
  <sheetViews>
    <sheetView view="pageBreakPreview" topLeftCell="A22" zoomScaleNormal="100" zoomScaleSheetLayoutView="100" zoomScalePageLayoutView="70" workbookViewId="0">
      <selection activeCell="Q24" sqref="Q24:AA24"/>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4.5703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202</v>
      </c>
      <c r="J7" s="671"/>
      <c r="K7" s="671"/>
      <c r="L7" s="671"/>
      <c r="M7" s="671"/>
      <c r="N7" s="671"/>
      <c r="O7" s="671"/>
      <c r="P7" s="671"/>
      <c r="Q7" s="671"/>
      <c r="R7" s="671"/>
      <c r="S7" s="671"/>
      <c r="T7" s="671"/>
      <c r="U7" s="671"/>
      <c r="V7" s="671"/>
      <c r="W7" s="671"/>
      <c r="X7" s="671"/>
      <c r="Y7" s="671"/>
      <c r="Z7" s="671"/>
      <c r="AA7" s="672"/>
      <c r="AB7" s="29"/>
    </row>
    <row r="8" spans="2:28" ht="5.45" customHeight="1"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203</v>
      </c>
      <c r="J10" s="682"/>
      <c r="K10" s="682"/>
      <c r="L10" s="682"/>
      <c r="M10" s="682"/>
      <c r="N10" s="682"/>
      <c r="O10" s="682"/>
      <c r="P10" s="682"/>
      <c r="Q10" s="683"/>
      <c r="R10" s="678" t="s">
        <v>227</v>
      </c>
      <c r="S10" s="679"/>
      <c r="T10" s="679"/>
      <c r="U10" s="680"/>
      <c r="V10" s="592" t="s">
        <v>228</v>
      </c>
      <c r="W10" s="593"/>
      <c r="X10" s="593"/>
      <c r="Y10" s="593"/>
      <c r="Z10" s="593"/>
      <c r="AA10" s="594"/>
      <c r="AB10" s="29"/>
    </row>
    <row r="11" spans="2:28" ht="14.45" customHeight="1" thickBot="1">
      <c r="B11" s="28"/>
      <c r="C11" s="658"/>
      <c r="D11" s="659"/>
      <c r="E11" s="659"/>
      <c r="F11" s="659"/>
      <c r="G11" s="659"/>
      <c r="H11" s="660"/>
      <c r="I11" s="684"/>
      <c r="J11" s="685"/>
      <c r="K11" s="685"/>
      <c r="L11" s="685"/>
      <c r="M11" s="685"/>
      <c r="N11" s="685"/>
      <c r="O11" s="685"/>
      <c r="P11" s="685"/>
      <c r="Q11" s="686"/>
      <c r="R11" s="627" t="s">
        <v>204</v>
      </c>
      <c r="S11" s="687"/>
      <c r="T11" s="687"/>
      <c r="U11" s="688"/>
      <c r="V11" s="608">
        <v>5</v>
      </c>
      <c r="W11" s="676"/>
      <c r="X11" s="676"/>
      <c r="Y11" s="676"/>
      <c r="Z11" s="676"/>
      <c r="AA11" s="677"/>
      <c r="AB11" s="29"/>
    </row>
    <row r="12" spans="2:28" ht="10.9"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959</v>
      </c>
      <c r="J13" s="662"/>
      <c r="K13" s="662"/>
      <c r="L13" s="662"/>
      <c r="M13" s="662"/>
      <c r="N13" s="662"/>
      <c r="O13" s="662"/>
      <c r="P13" s="662"/>
      <c r="Q13" s="662"/>
      <c r="R13" s="662"/>
      <c r="S13" s="663"/>
      <c r="T13" s="655" t="s">
        <v>231</v>
      </c>
      <c r="U13" s="656"/>
      <c r="V13" s="656"/>
      <c r="W13" s="656"/>
      <c r="X13" s="656"/>
      <c r="Y13" s="656"/>
      <c r="Z13" s="656"/>
      <c r="AA13" s="657"/>
      <c r="AB13" s="35"/>
    </row>
    <row r="14" spans="2:28" ht="23.45"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9.6"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0.9" customHeight="1" thickBot="1">
      <c r="B16" s="33"/>
      <c r="C16" s="621" t="s">
        <v>233</v>
      </c>
      <c r="D16" s="622"/>
      <c r="E16" s="622"/>
      <c r="F16" s="622"/>
      <c r="G16" s="622"/>
      <c r="H16" s="623"/>
      <c r="I16" s="624" t="s">
        <v>960</v>
      </c>
      <c r="J16" s="625"/>
      <c r="K16" s="625"/>
      <c r="L16" s="625"/>
      <c r="M16" s="625"/>
      <c r="N16" s="625"/>
      <c r="O16" s="625"/>
      <c r="P16" s="625"/>
      <c r="Q16" s="625"/>
      <c r="R16" s="625"/>
      <c r="S16" s="625"/>
      <c r="T16" s="625"/>
      <c r="U16" s="625"/>
      <c r="V16" s="625"/>
      <c r="W16" s="625"/>
      <c r="X16" s="625"/>
      <c r="Y16" s="625"/>
      <c r="Z16" s="625"/>
      <c r="AA16" s="626"/>
      <c r="AB16" s="35"/>
    </row>
    <row r="17" spans="2:28" ht="8.4499999999999993"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60" customHeight="1" thickBot="1">
      <c r="B18" s="33"/>
      <c r="C18" s="621" t="s">
        <v>276</v>
      </c>
      <c r="D18" s="622"/>
      <c r="E18" s="622"/>
      <c r="F18" s="622"/>
      <c r="G18" s="622"/>
      <c r="H18" s="623"/>
      <c r="I18" s="624" t="s">
        <v>961</v>
      </c>
      <c r="J18" s="625"/>
      <c r="K18" s="625"/>
      <c r="L18" s="625"/>
      <c r="M18" s="625"/>
      <c r="N18" s="625"/>
      <c r="O18" s="625"/>
      <c r="P18" s="625"/>
      <c r="Q18" s="625"/>
      <c r="R18" s="625"/>
      <c r="S18" s="625"/>
      <c r="T18" s="625"/>
      <c r="U18" s="625"/>
      <c r="V18" s="625"/>
      <c r="W18" s="625"/>
      <c r="X18" s="625"/>
      <c r="Y18" s="625"/>
      <c r="Z18" s="625"/>
      <c r="AA18" s="626"/>
      <c r="AB18" s="35"/>
    </row>
    <row r="19" spans="2:28" ht="9.6"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5" customHeight="1">
      <c r="B20" s="33"/>
      <c r="C20" s="631" t="s">
        <v>237</v>
      </c>
      <c r="D20" s="632"/>
      <c r="E20" s="632"/>
      <c r="F20" s="632"/>
      <c r="G20" s="632"/>
      <c r="H20" s="633"/>
      <c r="I20" s="637" t="s">
        <v>658</v>
      </c>
      <c r="J20" s="638"/>
      <c r="K20" s="638"/>
      <c r="L20" s="639"/>
      <c r="M20" s="592" t="s">
        <v>239</v>
      </c>
      <c r="N20" s="593"/>
      <c r="O20" s="593"/>
      <c r="P20" s="593"/>
      <c r="Q20" s="593"/>
      <c r="R20" s="593"/>
      <c r="S20" s="594"/>
      <c r="T20" s="592" t="s">
        <v>240</v>
      </c>
      <c r="U20" s="593"/>
      <c r="V20" s="593"/>
      <c r="W20" s="593"/>
      <c r="X20" s="593"/>
      <c r="Y20" s="593"/>
      <c r="Z20" s="593"/>
      <c r="AA20" s="594"/>
      <c r="AB20" s="35"/>
    </row>
    <row r="21" spans="2:28" ht="13.15" customHeight="1" thickBot="1">
      <c r="B21" s="33"/>
      <c r="C21" s="634"/>
      <c r="D21" s="635"/>
      <c r="E21" s="635"/>
      <c r="F21" s="635"/>
      <c r="G21" s="635"/>
      <c r="H21" s="636"/>
      <c r="I21" s="640"/>
      <c r="J21" s="641"/>
      <c r="K21" s="641"/>
      <c r="L21" s="642"/>
      <c r="M21" s="605" t="s">
        <v>241</v>
      </c>
      <c r="N21" s="606"/>
      <c r="O21" s="606"/>
      <c r="P21" s="606"/>
      <c r="Q21" s="606"/>
      <c r="R21" s="606"/>
      <c r="S21" s="607"/>
      <c r="T21" s="608" t="s">
        <v>242</v>
      </c>
      <c r="U21" s="606"/>
      <c r="V21" s="606"/>
      <c r="W21" s="606"/>
      <c r="X21" s="606"/>
      <c r="Y21" s="606"/>
      <c r="Z21" s="606"/>
      <c r="AA21" s="607"/>
      <c r="AB21" s="35"/>
    </row>
    <row r="22" spans="2:28" ht="8.4499999999999993"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2.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8.5" customHeight="1" thickBot="1">
      <c r="B24" s="33"/>
      <c r="C24" s="595" t="s">
        <v>962</v>
      </c>
      <c r="D24" s="596"/>
      <c r="E24" s="596"/>
      <c r="F24" s="596"/>
      <c r="G24" s="596"/>
      <c r="H24" s="596"/>
      <c r="I24" s="597"/>
      <c r="J24" s="595" t="s">
        <v>963</v>
      </c>
      <c r="K24" s="596"/>
      <c r="L24" s="596"/>
      <c r="M24" s="596"/>
      <c r="N24" s="596"/>
      <c r="O24" s="596"/>
      <c r="P24" s="597"/>
      <c r="Q24" s="598" t="s">
        <v>964</v>
      </c>
      <c r="R24" s="599"/>
      <c r="S24" s="599"/>
      <c r="T24" s="599"/>
      <c r="U24" s="599"/>
      <c r="V24" s="599"/>
      <c r="W24" s="599"/>
      <c r="X24" s="599"/>
      <c r="Y24" s="599"/>
      <c r="Z24" s="599"/>
      <c r="AA24" s="600"/>
      <c r="AB24" s="35"/>
    </row>
    <row r="25" spans="2:28" ht="12.7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8.9" customHeight="1" thickBot="1">
      <c r="B26" s="33"/>
      <c r="C26" s="621" t="s">
        <v>249</v>
      </c>
      <c r="D26" s="622"/>
      <c r="E26" s="622"/>
      <c r="F26" s="622"/>
      <c r="G26" s="622"/>
      <c r="H26" s="623"/>
      <c r="I26" s="624" t="s">
        <v>205</v>
      </c>
      <c r="J26" s="625"/>
      <c r="K26" s="625"/>
      <c r="L26" s="625"/>
      <c r="M26" s="625"/>
      <c r="N26" s="625"/>
      <c r="O26" s="625"/>
      <c r="P26" s="625"/>
      <c r="Q26" s="625"/>
      <c r="R26" s="625"/>
      <c r="S26" s="625"/>
      <c r="T26" s="625"/>
      <c r="U26" s="625"/>
      <c r="V26" s="625"/>
      <c r="W26" s="625"/>
      <c r="X26" s="625"/>
      <c r="Y26" s="625"/>
      <c r="Z26" s="625"/>
      <c r="AA26" s="626"/>
      <c r="AB26" s="35"/>
    </row>
    <row r="27" spans="2:28" ht="7.1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2" customHeight="1" thickBot="1">
      <c r="B28" s="33"/>
      <c r="C28" s="621" t="s">
        <v>250</v>
      </c>
      <c r="D28" s="622"/>
      <c r="E28" s="622"/>
      <c r="F28" s="622"/>
      <c r="G28" s="622"/>
      <c r="H28" s="623"/>
      <c r="I28" s="627">
        <v>1</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8.4499999999999993"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1.4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3.15" customHeight="1" thickBot="1">
      <c r="B32" s="33"/>
      <c r="C32" s="586"/>
      <c r="D32" s="587"/>
      <c r="E32" s="587"/>
      <c r="F32" s="587"/>
      <c r="G32" s="587"/>
      <c r="H32" s="587"/>
      <c r="I32" s="587"/>
      <c r="J32" s="588"/>
      <c r="K32" s="601">
        <v>0</v>
      </c>
      <c r="L32" s="602"/>
      <c r="M32" s="602"/>
      <c r="N32" s="602"/>
      <c r="O32" s="603">
        <v>0.59</v>
      </c>
      <c r="P32" s="602"/>
      <c r="Q32" s="602"/>
      <c r="R32" s="602"/>
      <c r="S32" s="603">
        <v>0.6</v>
      </c>
      <c r="T32" s="602"/>
      <c r="U32" s="603">
        <v>0.69</v>
      </c>
      <c r="V32" s="602"/>
      <c r="W32" s="602"/>
      <c r="X32" s="603">
        <v>0.7</v>
      </c>
      <c r="Y32" s="602"/>
      <c r="Z32" s="603">
        <v>1</v>
      </c>
      <c r="AA32" s="604"/>
      <c r="AB32" s="35"/>
    </row>
    <row r="33" spans="2:28" ht="8.4499999999999993"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0.9" customHeight="1"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97.5" customHeight="1" thickBot="1">
      <c r="B35" s="40"/>
      <c r="C35" s="849" t="s">
        <v>258</v>
      </c>
      <c r="D35" s="850"/>
      <c r="E35" s="850"/>
      <c r="F35" s="850"/>
      <c r="G35" s="851"/>
      <c r="H35" s="42" t="s">
        <v>965</v>
      </c>
      <c r="I35" s="42" t="s">
        <v>966</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30.75" customHeight="1">
      <c r="B36" s="40"/>
      <c r="C36" s="801" t="s">
        <v>611</v>
      </c>
      <c r="D36" s="2270"/>
      <c r="E36" s="2270"/>
      <c r="F36" s="2270"/>
      <c r="G36" s="2271"/>
      <c r="H36" s="10">
        <v>16</v>
      </c>
      <c r="I36" s="10">
        <v>14</v>
      </c>
      <c r="J36" s="80">
        <f>I36/H36</f>
        <v>0.875</v>
      </c>
      <c r="K36" s="988" t="s">
        <v>967</v>
      </c>
      <c r="L36" s="989"/>
      <c r="M36" s="989"/>
      <c r="N36" s="989"/>
      <c r="O36" s="989"/>
      <c r="P36" s="989"/>
      <c r="Q36" s="989"/>
      <c r="R36" s="989"/>
      <c r="S36" s="989"/>
      <c r="T36" s="989"/>
      <c r="U36" s="989"/>
      <c r="V36" s="989"/>
      <c r="W36" s="989"/>
      <c r="X36" s="989"/>
      <c r="Y36" s="989"/>
      <c r="Z36" s="989"/>
      <c r="AA36" s="990"/>
      <c r="AB36" s="35"/>
    </row>
    <row r="37" spans="2:28" s="41" customFormat="1" ht="30.75" customHeight="1">
      <c r="B37" s="40"/>
      <c r="C37" s="801" t="s">
        <v>614</v>
      </c>
      <c r="D37" s="2270"/>
      <c r="E37" s="2270"/>
      <c r="F37" s="2270"/>
      <c r="G37" s="2271"/>
      <c r="H37" s="10"/>
      <c r="I37" s="10"/>
      <c r="J37" s="80" t="e">
        <f>I37/H37</f>
        <v>#DIV/0!</v>
      </c>
      <c r="K37" s="2144"/>
      <c r="L37" s="2145"/>
      <c r="M37" s="2145"/>
      <c r="N37" s="2145"/>
      <c r="O37" s="2145"/>
      <c r="P37" s="2145"/>
      <c r="Q37" s="2145"/>
      <c r="R37" s="2145"/>
      <c r="S37" s="2145"/>
      <c r="T37" s="2145"/>
      <c r="U37" s="2145"/>
      <c r="V37" s="2145"/>
      <c r="W37" s="2145"/>
      <c r="X37" s="2145"/>
      <c r="Y37" s="2145"/>
      <c r="Z37" s="2145"/>
      <c r="AA37" s="2146"/>
      <c r="AB37" s="35"/>
    </row>
    <row r="38" spans="2:28" s="41" customFormat="1" ht="30.75" customHeight="1">
      <c r="B38" s="40"/>
      <c r="C38" s="801" t="s">
        <v>629</v>
      </c>
      <c r="D38" s="2270"/>
      <c r="E38" s="2270"/>
      <c r="F38" s="2270"/>
      <c r="G38" s="2271"/>
      <c r="H38" s="10"/>
      <c r="I38" s="10"/>
      <c r="J38" s="80" t="e">
        <f>I38/H38</f>
        <v>#DIV/0!</v>
      </c>
      <c r="K38" s="2144"/>
      <c r="L38" s="2145"/>
      <c r="M38" s="2145"/>
      <c r="N38" s="2145"/>
      <c r="O38" s="2145"/>
      <c r="P38" s="2145"/>
      <c r="Q38" s="2145"/>
      <c r="R38" s="2145"/>
      <c r="S38" s="2145"/>
      <c r="T38" s="2145"/>
      <c r="U38" s="2145"/>
      <c r="V38" s="2145"/>
      <c r="W38" s="2145"/>
      <c r="X38" s="2145"/>
      <c r="Y38" s="2145"/>
      <c r="Z38" s="2145"/>
      <c r="AA38" s="2146"/>
      <c r="AB38" s="35"/>
    </row>
    <row r="39" spans="2:28" s="41" customFormat="1" ht="26.25" customHeight="1" thickBot="1">
      <c r="B39" s="40"/>
      <c r="C39" s="801" t="s">
        <v>630</v>
      </c>
      <c r="D39" s="2270"/>
      <c r="E39" s="2270"/>
      <c r="F39" s="2270"/>
      <c r="G39" s="2271"/>
      <c r="H39" s="389"/>
      <c r="I39" s="389"/>
      <c r="J39" s="80" t="e">
        <f>I39/H39</f>
        <v>#DIV/0!</v>
      </c>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316">
        <f>SUM(H36:H39)</f>
        <v>16</v>
      </c>
      <c r="I40" s="316">
        <f>SUM(I36:I39)</f>
        <v>14</v>
      </c>
      <c r="J40" s="388">
        <f>I40/H40</f>
        <v>0.875</v>
      </c>
      <c r="K40" s="846"/>
      <c r="L40" s="847"/>
      <c r="M40" s="847"/>
      <c r="N40" s="847"/>
      <c r="O40" s="847"/>
      <c r="P40" s="847"/>
      <c r="Q40" s="847"/>
      <c r="R40" s="847"/>
      <c r="S40" s="847"/>
      <c r="T40" s="847"/>
      <c r="U40" s="847"/>
      <c r="V40" s="847"/>
      <c r="W40" s="847"/>
      <c r="X40" s="847"/>
      <c r="Y40" s="847"/>
      <c r="Z40" s="847"/>
      <c r="AA40" s="848"/>
      <c r="AB40" s="35"/>
    </row>
    <row r="41" spans="2:28" s="41" customFormat="1" ht="9.7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1.25" customHeight="1"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739" t="s">
        <v>266</v>
      </c>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1"/>
      <c r="AB43" s="35"/>
    </row>
    <row r="44" spans="2:28" ht="1.1499999999999999" customHeight="1" thickBot="1">
      <c r="B44" s="33"/>
      <c r="C44" s="742"/>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4"/>
      <c r="AB44" s="35"/>
    </row>
    <row r="45" spans="2:28">
      <c r="B45" s="33"/>
      <c r="C45" s="768"/>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ht="90" customHeight="1" thickBot="1">
      <c r="B51" s="33"/>
      <c r="C51" s="821"/>
      <c r="D51" s="822"/>
      <c r="E51" s="822"/>
      <c r="F51" s="822"/>
      <c r="G51" s="822"/>
      <c r="H51" s="822"/>
      <c r="I51" s="822"/>
      <c r="J51" s="822"/>
      <c r="K51" s="822"/>
      <c r="L51" s="822"/>
      <c r="M51" s="822"/>
      <c r="N51" s="822"/>
      <c r="O51" s="822"/>
      <c r="P51" s="822"/>
      <c r="Q51" s="822"/>
      <c r="R51" s="822"/>
      <c r="S51" s="822"/>
      <c r="T51" s="822"/>
      <c r="U51" s="822"/>
      <c r="V51" s="822"/>
      <c r="W51" s="822"/>
      <c r="X51" s="822"/>
      <c r="Y51" s="822"/>
      <c r="Z51" s="822"/>
      <c r="AA51" s="823"/>
      <c r="AB51" s="35"/>
    </row>
    <row r="52" spans="2:28" ht="9" customHeight="1">
      <c r="B52" s="50"/>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52"/>
    </row>
    <row r="53" spans="2:28" ht="6" customHeight="1" thickBot="1">
      <c r="B53" s="53"/>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55"/>
    </row>
    <row r="54" spans="2:28" ht="15.75">
      <c r="B54" s="56"/>
      <c r="C54" s="716" t="s">
        <v>258</v>
      </c>
      <c r="D54" s="717"/>
      <c r="E54" s="717"/>
      <c r="F54" s="717"/>
      <c r="G54" s="718"/>
      <c r="H54" s="716" t="s">
        <v>288</v>
      </c>
      <c r="I54" s="718"/>
      <c r="J54" s="716" t="s">
        <v>268</v>
      </c>
      <c r="K54" s="717"/>
      <c r="L54" s="717"/>
      <c r="M54" s="718"/>
      <c r="N54" s="716" t="s">
        <v>269</v>
      </c>
      <c r="O54" s="717"/>
      <c r="P54" s="717"/>
      <c r="Q54" s="717"/>
      <c r="R54" s="717"/>
      <c r="S54" s="717"/>
      <c r="T54" s="717"/>
      <c r="U54" s="718"/>
      <c r="V54" s="722" t="s">
        <v>270</v>
      </c>
      <c r="W54" s="722"/>
      <c r="X54" s="722"/>
      <c r="Y54" s="722"/>
      <c r="Z54" s="722"/>
      <c r="AA54" s="723"/>
      <c r="AB54" s="57"/>
    </row>
    <row r="55" spans="2:28" ht="10.9" customHeight="1" thickBot="1">
      <c r="B55" s="58"/>
      <c r="C55" s="719"/>
      <c r="D55" s="720"/>
      <c r="E55" s="720"/>
      <c r="F55" s="720"/>
      <c r="G55" s="721"/>
      <c r="H55" s="719"/>
      <c r="I55" s="721"/>
      <c r="J55" s="719"/>
      <c r="K55" s="720"/>
      <c r="L55" s="720"/>
      <c r="M55" s="721"/>
      <c r="N55" s="719"/>
      <c r="O55" s="720"/>
      <c r="P55" s="720"/>
      <c r="Q55" s="720"/>
      <c r="R55" s="720"/>
      <c r="S55" s="720"/>
      <c r="T55" s="720"/>
      <c r="U55" s="721"/>
      <c r="V55" s="724"/>
      <c r="W55" s="724"/>
      <c r="X55" s="724"/>
      <c r="Y55" s="724"/>
      <c r="Z55" s="724"/>
      <c r="AA55" s="725"/>
      <c r="AB55" s="57"/>
    </row>
    <row r="56" spans="2:28" ht="16.5" hidden="1" thickBot="1">
      <c r="B56" s="58"/>
      <c r="C56" s="719"/>
      <c r="D56" s="720"/>
      <c r="E56" s="720"/>
      <c r="F56" s="720"/>
      <c r="G56" s="721"/>
      <c r="H56" s="719"/>
      <c r="I56" s="721"/>
      <c r="J56" s="719"/>
      <c r="K56" s="720"/>
      <c r="L56" s="720"/>
      <c r="M56" s="721"/>
      <c r="N56" s="784"/>
      <c r="O56" s="785"/>
      <c r="P56" s="785"/>
      <c r="Q56" s="785"/>
      <c r="R56" s="785"/>
      <c r="S56" s="785"/>
      <c r="T56" s="785"/>
      <c r="U56" s="786"/>
      <c r="V56" s="787"/>
      <c r="W56" s="787"/>
      <c r="X56" s="787"/>
      <c r="Y56" s="787"/>
      <c r="Z56" s="787"/>
      <c r="AA56" s="788"/>
      <c r="AB56" s="57"/>
    </row>
    <row r="57" spans="2:28" ht="39.75" customHeight="1">
      <c r="B57" s="56"/>
      <c r="C57" s="2153" t="s">
        <v>968</v>
      </c>
      <c r="D57" s="2154"/>
      <c r="E57" s="2154"/>
      <c r="F57" s="2154"/>
      <c r="G57" s="2154"/>
      <c r="H57" s="2155" t="s">
        <v>969</v>
      </c>
      <c r="I57" s="2154"/>
      <c r="J57" s="2150" t="s">
        <v>970</v>
      </c>
      <c r="K57" s="1526"/>
      <c r="L57" s="1526"/>
      <c r="M57" s="1526"/>
      <c r="N57" s="2078" t="s">
        <v>448</v>
      </c>
      <c r="O57" s="2079"/>
      <c r="P57" s="2079"/>
      <c r="Q57" s="2079"/>
      <c r="R57" s="2079"/>
      <c r="S57" s="2079"/>
      <c r="T57" s="2079"/>
      <c r="U57" s="2080"/>
      <c r="V57" s="2081" t="s">
        <v>971</v>
      </c>
      <c r="W57" s="2082"/>
      <c r="X57" s="2082"/>
      <c r="Y57" s="2082"/>
      <c r="Z57" s="2082"/>
      <c r="AA57" s="2083"/>
      <c r="AB57" s="59"/>
    </row>
    <row r="58" spans="2:28">
      <c r="B58" s="56"/>
      <c r="C58" s="2151"/>
      <c r="D58" s="2152"/>
      <c r="E58" s="2152"/>
      <c r="F58" s="2152"/>
      <c r="G58" s="2152"/>
      <c r="H58" s="2152"/>
      <c r="I58" s="2152"/>
      <c r="J58" s="2152"/>
      <c r="K58" s="2152"/>
      <c r="L58" s="2152"/>
      <c r="M58" s="2152"/>
      <c r="N58" s="2147"/>
      <c r="O58" s="2148"/>
      <c r="P58" s="2148"/>
      <c r="Q58" s="2148"/>
      <c r="R58" s="2148"/>
      <c r="S58" s="2148"/>
      <c r="T58" s="2148"/>
      <c r="U58" s="2149"/>
      <c r="V58" s="2147"/>
      <c r="W58" s="2148"/>
      <c r="X58" s="2148"/>
      <c r="Y58" s="2148"/>
      <c r="Z58" s="2148"/>
      <c r="AA58" s="2156"/>
      <c r="AB58" s="59"/>
    </row>
    <row r="59" spans="2:28">
      <c r="B59" s="56"/>
      <c r="C59" s="2151"/>
      <c r="D59" s="2152"/>
      <c r="E59" s="2152"/>
      <c r="F59" s="2152"/>
      <c r="G59" s="2152"/>
      <c r="H59" s="2152"/>
      <c r="I59" s="2152"/>
      <c r="J59" s="2152"/>
      <c r="K59" s="2152"/>
      <c r="L59" s="2152"/>
      <c r="M59" s="2152"/>
      <c r="N59" s="2147"/>
      <c r="O59" s="2148"/>
      <c r="P59" s="2148"/>
      <c r="Q59" s="2148"/>
      <c r="R59" s="2148"/>
      <c r="S59" s="2148"/>
      <c r="T59" s="2148"/>
      <c r="U59" s="2149"/>
      <c r="V59" s="2147"/>
      <c r="W59" s="2148"/>
      <c r="X59" s="2148"/>
      <c r="Y59" s="2148"/>
      <c r="Z59" s="2148"/>
      <c r="AA59" s="2156"/>
      <c r="AB59" s="59"/>
    </row>
    <row r="60" spans="2:28">
      <c r="B60" s="56"/>
      <c r="C60" s="2151"/>
      <c r="D60" s="2152"/>
      <c r="E60" s="2152"/>
      <c r="F60" s="2152"/>
      <c r="G60" s="2152"/>
      <c r="H60" s="2152"/>
      <c r="I60" s="2152"/>
      <c r="J60" s="2152"/>
      <c r="K60" s="2152"/>
      <c r="L60" s="2152"/>
      <c r="M60" s="2152"/>
      <c r="N60" s="2147"/>
      <c r="O60" s="2148"/>
      <c r="P60" s="2148"/>
      <c r="Q60" s="2148"/>
      <c r="R60" s="2148"/>
      <c r="S60" s="2148"/>
      <c r="T60" s="2148"/>
      <c r="U60" s="2149"/>
      <c r="V60" s="2147"/>
      <c r="W60" s="2148"/>
      <c r="X60" s="2148"/>
      <c r="Y60" s="2148"/>
      <c r="Z60" s="2148"/>
      <c r="AA60" s="2156"/>
      <c r="AB60" s="59"/>
    </row>
    <row r="61" spans="2:28">
      <c r="B61" s="56"/>
      <c r="C61" s="2151"/>
      <c r="D61" s="2152"/>
      <c r="E61" s="2152"/>
      <c r="F61" s="2152"/>
      <c r="G61" s="2152"/>
      <c r="H61" s="2152"/>
      <c r="I61" s="2152"/>
      <c r="J61" s="2152"/>
      <c r="K61" s="2152"/>
      <c r="L61" s="2152"/>
      <c r="M61" s="2152"/>
      <c r="N61" s="2147"/>
      <c r="O61" s="2148"/>
      <c r="P61" s="2148"/>
      <c r="Q61" s="2148"/>
      <c r="R61" s="2148"/>
      <c r="S61" s="2148"/>
      <c r="T61" s="2148"/>
      <c r="U61" s="2149"/>
      <c r="V61" s="2147"/>
      <c r="W61" s="2148"/>
      <c r="X61" s="2148"/>
      <c r="Y61" s="2148"/>
      <c r="Z61" s="2148"/>
      <c r="AA61" s="2156"/>
      <c r="AB61" s="59"/>
    </row>
    <row r="62" spans="2:28">
      <c r="B62" s="60"/>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62"/>
    </row>
    <row r="101" ht="6" customHeight="1"/>
  </sheetData>
  <mergeCells count="102">
    <mergeCell ref="N60:U60"/>
    <mergeCell ref="N61:U61"/>
    <mergeCell ref="V60:AA60"/>
    <mergeCell ref="V61:AA61"/>
    <mergeCell ref="C60:G60"/>
    <mergeCell ref="H60:I60"/>
    <mergeCell ref="J60:M60"/>
    <mergeCell ref="C61:G61"/>
    <mergeCell ref="H61:I61"/>
    <mergeCell ref="J61:M61"/>
    <mergeCell ref="C59:G59"/>
    <mergeCell ref="H59:I59"/>
    <mergeCell ref="J59:M59"/>
    <mergeCell ref="C57:G57"/>
    <mergeCell ref="H57:I57"/>
    <mergeCell ref="N59:U59"/>
    <mergeCell ref="V57:AA57"/>
    <mergeCell ref="V58:AA58"/>
    <mergeCell ref="V59:AA59"/>
    <mergeCell ref="C39:G39"/>
    <mergeCell ref="K39:AA39"/>
    <mergeCell ref="V54:AA56"/>
    <mergeCell ref="N54:U56"/>
    <mergeCell ref="N57:U57"/>
    <mergeCell ref="N58:U58"/>
    <mergeCell ref="Q23:AA23"/>
    <mergeCell ref="C24:I24"/>
    <mergeCell ref="J24:P24"/>
    <mergeCell ref="Q24:AA24"/>
    <mergeCell ref="J57:M57"/>
    <mergeCell ref="C58:G58"/>
    <mergeCell ref="H58:I58"/>
    <mergeCell ref="J58:M58"/>
    <mergeCell ref="C36:G36"/>
    <mergeCell ref="K36:AA36"/>
    <mergeCell ref="J54:M56"/>
    <mergeCell ref="C40:G40"/>
    <mergeCell ref="K40:AA40"/>
    <mergeCell ref="C43:AA44"/>
    <mergeCell ref="C45:AA51"/>
    <mergeCell ref="C54:G56"/>
    <mergeCell ref="H54:I56"/>
    <mergeCell ref="C18:H18"/>
    <mergeCell ref="I18:AA18"/>
    <mergeCell ref="C37:G37"/>
    <mergeCell ref="C38:G38"/>
    <mergeCell ref="K37:AA37"/>
    <mergeCell ref="K38:AA38"/>
    <mergeCell ref="K30:R30"/>
    <mergeCell ref="S30:W30"/>
    <mergeCell ref="X30:AA30"/>
    <mergeCell ref="K31:N31"/>
    <mergeCell ref="C34:AA34"/>
    <mergeCell ref="C35:G35"/>
    <mergeCell ref="R10:U10"/>
    <mergeCell ref="I10:Q11"/>
    <mergeCell ref="R11:U11"/>
    <mergeCell ref="C10:H11"/>
    <mergeCell ref="K28:N28"/>
    <mergeCell ref="C26:H26"/>
    <mergeCell ref="I26:AA26"/>
    <mergeCell ref="C28:H28"/>
    <mergeCell ref="I28:J28"/>
    <mergeCell ref="X28:Z28"/>
    <mergeCell ref="C20:H21"/>
    <mergeCell ref="I20:L21"/>
    <mergeCell ref="M20:S20"/>
    <mergeCell ref="T20:AA20"/>
    <mergeCell ref="M21:S21"/>
    <mergeCell ref="T21:AA21"/>
    <mergeCell ref="C13:H14"/>
    <mergeCell ref="I13:S14"/>
    <mergeCell ref="T13:AA13"/>
    <mergeCell ref="T14:AA14"/>
    <mergeCell ref="T28:V28"/>
    <mergeCell ref="O28:R28"/>
    <mergeCell ref="C16:H16"/>
    <mergeCell ref="I16:AA16"/>
    <mergeCell ref="C30:J32"/>
    <mergeCell ref="K35:AA35"/>
    <mergeCell ref="K32:N32"/>
    <mergeCell ref="O32:R32"/>
    <mergeCell ref="S32:T32"/>
    <mergeCell ref="U32:W32"/>
    <mergeCell ref="X32:Y32"/>
    <mergeCell ref="Z32:AA32"/>
    <mergeCell ref="B2:G4"/>
    <mergeCell ref="H2:AB2"/>
    <mergeCell ref="H3:O3"/>
    <mergeCell ref="P3:AB3"/>
    <mergeCell ref="H4:AB4"/>
    <mergeCell ref="O31:R31"/>
    <mergeCell ref="S31:T31"/>
    <mergeCell ref="U31:W31"/>
    <mergeCell ref="X31:Y31"/>
    <mergeCell ref="Z31:AA31"/>
    <mergeCell ref="C23:I23"/>
    <mergeCell ref="J23:P23"/>
    <mergeCell ref="C7:H8"/>
    <mergeCell ref="I7:AA8"/>
    <mergeCell ref="V10:AA10"/>
    <mergeCell ref="V11:AA11"/>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B99"/>
  <sheetViews>
    <sheetView view="pageBreakPreview" topLeftCell="A7" zoomScaleNormal="100" zoomScaleSheetLayoutView="100" zoomScalePageLayoutView="70" workbookViewId="0">
      <selection activeCell="C30" sqref="C30:J32"/>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4.5703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202</v>
      </c>
      <c r="J7" s="671"/>
      <c r="K7" s="671"/>
      <c r="L7" s="671"/>
      <c r="M7" s="671"/>
      <c r="N7" s="671"/>
      <c r="O7" s="671"/>
      <c r="P7" s="671"/>
      <c r="Q7" s="671"/>
      <c r="R7" s="671"/>
      <c r="S7" s="671"/>
      <c r="T7" s="671"/>
      <c r="U7" s="671"/>
      <c r="V7" s="671"/>
      <c r="W7" s="671"/>
      <c r="X7" s="671"/>
      <c r="Y7" s="671"/>
      <c r="Z7" s="671"/>
      <c r="AA7" s="672"/>
      <c r="AB7" s="29"/>
    </row>
    <row r="8" spans="2:28" ht="5.45" customHeight="1"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206</v>
      </c>
      <c r="J10" s="682"/>
      <c r="K10" s="682"/>
      <c r="L10" s="682"/>
      <c r="M10" s="682"/>
      <c r="N10" s="682"/>
      <c r="O10" s="682"/>
      <c r="P10" s="682"/>
      <c r="Q10" s="683"/>
      <c r="R10" s="678" t="s">
        <v>227</v>
      </c>
      <c r="S10" s="679"/>
      <c r="T10" s="679"/>
      <c r="U10" s="680"/>
      <c r="V10" s="592" t="s">
        <v>228</v>
      </c>
      <c r="W10" s="593"/>
      <c r="X10" s="593"/>
      <c r="Y10" s="593"/>
      <c r="Z10" s="593"/>
      <c r="AA10" s="594"/>
      <c r="AB10" s="29"/>
    </row>
    <row r="11" spans="2:28" ht="14.45" customHeight="1" thickBot="1">
      <c r="B11" s="28"/>
      <c r="C11" s="658"/>
      <c r="D11" s="659"/>
      <c r="E11" s="659"/>
      <c r="F11" s="659"/>
      <c r="G11" s="659"/>
      <c r="H11" s="660"/>
      <c r="I11" s="684"/>
      <c r="J11" s="685"/>
      <c r="K11" s="685"/>
      <c r="L11" s="685"/>
      <c r="M11" s="685"/>
      <c r="N11" s="685"/>
      <c r="O11" s="685"/>
      <c r="P11" s="685"/>
      <c r="Q11" s="686"/>
      <c r="R11" s="627" t="s">
        <v>207</v>
      </c>
      <c r="S11" s="687"/>
      <c r="T11" s="687"/>
      <c r="U11" s="688"/>
      <c r="V11" s="608">
        <v>4</v>
      </c>
      <c r="W11" s="676"/>
      <c r="X11" s="676"/>
      <c r="Y11" s="676"/>
      <c r="Z11" s="676"/>
      <c r="AA11" s="677"/>
      <c r="AB11" s="29"/>
    </row>
    <row r="12" spans="2:28" ht="10.9"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972</v>
      </c>
      <c r="J13" s="662"/>
      <c r="K13" s="662"/>
      <c r="L13" s="662"/>
      <c r="M13" s="662"/>
      <c r="N13" s="662"/>
      <c r="O13" s="662"/>
      <c r="P13" s="662"/>
      <c r="Q13" s="662"/>
      <c r="R13" s="662"/>
      <c r="S13" s="663"/>
      <c r="T13" s="655" t="s">
        <v>231</v>
      </c>
      <c r="U13" s="656"/>
      <c r="V13" s="656"/>
      <c r="W13" s="656"/>
      <c r="X13" s="656"/>
      <c r="Y13" s="656"/>
      <c r="Z13" s="656"/>
      <c r="AA13" s="657"/>
      <c r="AB13" s="35"/>
    </row>
    <row r="14" spans="2:28" ht="23.45" customHeight="1" thickBot="1">
      <c r="B14" s="33"/>
      <c r="C14" s="658"/>
      <c r="D14" s="659"/>
      <c r="E14" s="659"/>
      <c r="F14" s="659"/>
      <c r="G14" s="659"/>
      <c r="H14" s="660"/>
      <c r="I14" s="664"/>
      <c r="J14" s="665"/>
      <c r="K14" s="665"/>
      <c r="L14" s="665"/>
      <c r="M14" s="665"/>
      <c r="N14" s="665"/>
      <c r="O14" s="665"/>
      <c r="P14" s="665"/>
      <c r="Q14" s="665"/>
      <c r="R14" s="665"/>
      <c r="S14" s="666"/>
      <c r="T14" s="667" t="s">
        <v>232</v>
      </c>
      <c r="U14" s="668"/>
      <c r="V14" s="668"/>
      <c r="W14" s="668"/>
      <c r="X14" s="668"/>
      <c r="Y14" s="668"/>
      <c r="Z14" s="668"/>
      <c r="AA14" s="669"/>
      <c r="AB14" s="35"/>
    </row>
    <row r="15" spans="2:28" ht="9.6"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40.9" customHeight="1" thickBot="1">
      <c r="B16" s="33"/>
      <c r="C16" s="621" t="s">
        <v>233</v>
      </c>
      <c r="D16" s="622"/>
      <c r="E16" s="622"/>
      <c r="F16" s="622"/>
      <c r="G16" s="622"/>
      <c r="H16" s="623"/>
      <c r="I16" s="624" t="s">
        <v>973</v>
      </c>
      <c r="J16" s="625"/>
      <c r="K16" s="625"/>
      <c r="L16" s="625"/>
      <c r="M16" s="625"/>
      <c r="N16" s="625"/>
      <c r="O16" s="625"/>
      <c r="P16" s="625"/>
      <c r="Q16" s="625"/>
      <c r="R16" s="625"/>
      <c r="S16" s="625"/>
      <c r="T16" s="625"/>
      <c r="U16" s="625"/>
      <c r="V16" s="625"/>
      <c r="W16" s="625"/>
      <c r="X16" s="625"/>
      <c r="Y16" s="625"/>
      <c r="Z16" s="625"/>
      <c r="AA16" s="626"/>
      <c r="AB16" s="35"/>
    </row>
    <row r="17" spans="2:28" ht="8.4499999999999993"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45" customHeight="1" thickBot="1">
      <c r="B18" s="33"/>
      <c r="C18" s="621" t="s">
        <v>276</v>
      </c>
      <c r="D18" s="622"/>
      <c r="E18" s="622"/>
      <c r="F18" s="622"/>
      <c r="G18" s="622"/>
      <c r="H18" s="623"/>
      <c r="I18" s="624" t="s">
        <v>974</v>
      </c>
      <c r="J18" s="625"/>
      <c r="K18" s="625"/>
      <c r="L18" s="625"/>
      <c r="M18" s="625"/>
      <c r="N18" s="625"/>
      <c r="O18" s="625"/>
      <c r="P18" s="625"/>
      <c r="Q18" s="625"/>
      <c r="R18" s="625"/>
      <c r="S18" s="625"/>
      <c r="T18" s="625"/>
      <c r="U18" s="625"/>
      <c r="V18" s="625"/>
      <c r="W18" s="625"/>
      <c r="X18" s="625"/>
      <c r="Y18" s="625"/>
      <c r="Z18" s="625"/>
      <c r="AA18" s="626"/>
      <c r="AB18" s="35"/>
    </row>
    <row r="19" spans="2:28" ht="9.6"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5" customHeight="1">
      <c r="B20" s="33"/>
      <c r="C20" s="631" t="s">
        <v>237</v>
      </c>
      <c r="D20" s="632"/>
      <c r="E20" s="632"/>
      <c r="F20" s="632"/>
      <c r="G20" s="632"/>
      <c r="H20" s="633"/>
      <c r="I20" s="637" t="s">
        <v>634</v>
      </c>
      <c r="J20" s="638"/>
      <c r="K20" s="638"/>
      <c r="L20" s="639"/>
      <c r="M20" s="592" t="s">
        <v>239</v>
      </c>
      <c r="N20" s="593"/>
      <c r="O20" s="593"/>
      <c r="P20" s="593"/>
      <c r="Q20" s="593"/>
      <c r="R20" s="593"/>
      <c r="S20" s="594"/>
      <c r="T20" s="592" t="s">
        <v>240</v>
      </c>
      <c r="U20" s="593"/>
      <c r="V20" s="593"/>
      <c r="W20" s="593"/>
      <c r="X20" s="593"/>
      <c r="Y20" s="593"/>
      <c r="Z20" s="593"/>
      <c r="AA20" s="594"/>
      <c r="AB20" s="35"/>
    </row>
    <row r="21" spans="2:28" ht="13.15" customHeight="1" thickBot="1">
      <c r="B21" s="33"/>
      <c r="C21" s="634"/>
      <c r="D21" s="635"/>
      <c r="E21" s="635"/>
      <c r="F21" s="635"/>
      <c r="G21" s="635"/>
      <c r="H21" s="636"/>
      <c r="I21" s="640"/>
      <c r="J21" s="641"/>
      <c r="K21" s="641"/>
      <c r="L21" s="642"/>
      <c r="M21" s="605" t="s">
        <v>635</v>
      </c>
      <c r="N21" s="606"/>
      <c r="O21" s="606"/>
      <c r="P21" s="606"/>
      <c r="Q21" s="606"/>
      <c r="R21" s="606"/>
      <c r="S21" s="607"/>
      <c r="T21" s="608" t="s">
        <v>242</v>
      </c>
      <c r="U21" s="606"/>
      <c r="V21" s="606"/>
      <c r="W21" s="606"/>
      <c r="X21" s="606"/>
      <c r="Y21" s="606"/>
      <c r="Z21" s="606"/>
      <c r="AA21" s="607"/>
      <c r="AB21" s="35"/>
    </row>
    <row r="22" spans="2:28" ht="8.4499999999999993"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2.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24.6" customHeight="1" thickBot="1">
      <c r="B24" s="33"/>
      <c r="C24" s="595" t="s">
        <v>962</v>
      </c>
      <c r="D24" s="596"/>
      <c r="E24" s="596"/>
      <c r="F24" s="596"/>
      <c r="G24" s="596"/>
      <c r="H24" s="596"/>
      <c r="I24" s="597"/>
      <c r="J24" s="595" t="s">
        <v>963</v>
      </c>
      <c r="K24" s="596"/>
      <c r="L24" s="596"/>
      <c r="M24" s="596"/>
      <c r="N24" s="596"/>
      <c r="O24" s="596"/>
      <c r="P24" s="597"/>
      <c r="Q24" s="598" t="s">
        <v>964</v>
      </c>
      <c r="R24" s="599"/>
      <c r="S24" s="599"/>
      <c r="T24" s="599"/>
      <c r="U24" s="599"/>
      <c r="V24" s="599"/>
      <c r="W24" s="599"/>
      <c r="X24" s="599"/>
      <c r="Y24" s="599"/>
      <c r="Z24" s="599"/>
      <c r="AA24" s="600"/>
      <c r="AB24" s="35"/>
    </row>
    <row r="25" spans="2:28" ht="8.4499999999999993"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8.9" customHeight="1" thickBot="1">
      <c r="B26" s="33"/>
      <c r="C26" s="621" t="s">
        <v>249</v>
      </c>
      <c r="D26" s="622"/>
      <c r="E26" s="622"/>
      <c r="F26" s="622"/>
      <c r="G26" s="622"/>
      <c r="H26" s="623"/>
      <c r="I26" s="624" t="s">
        <v>208</v>
      </c>
      <c r="J26" s="625"/>
      <c r="K26" s="625"/>
      <c r="L26" s="625"/>
      <c r="M26" s="625"/>
      <c r="N26" s="625"/>
      <c r="O26" s="625"/>
      <c r="P26" s="625"/>
      <c r="Q26" s="625"/>
      <c r="R26" s="625"/>
      <c r="S26" s="625"/>
      <c r="T26" s="625"/>
      <c r="U26" s="625"/>
      <c r="V26" s="625"/>
      <c r="W26" s="625"/>
      <c r="X26" s="625"/>
      <c r="Y26" s="625"/>
      <c r="Z26" s="625"/>
      <c r="AA26" s="626"/>
      <c r="AB26" s="35"/>
    </row>
    <row r="27" spans="2:28" ht="7.15"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2" customHeight="1" thickBot="1">
      <c r="B28" s="33"/>
      <c r="C28" s="621" t="s">
        <v>250</v>
      </c>
      <c r="D28" s="622"/>
      <c r="E28" s="622"/>
      <c r="F28" s="622"/>
      <c r="G28" s="622"/>
      <c r="H28" s="623"/>
      <c r="I28" s="627">
        <v>0.88</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8.4499999999999993"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1.4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3.15" customHeight="1" thickBot="1">
      <c r="B32" s="33"/>
      <c r="C32" s="586"/>
      <c r="D32" s="587"/>
      <c r="E32" s="587"/>
      <c r="F32" s="587"/>
      <c r="G32" s="587"/>
      <c r="H32" s="587"/>
      <c r="I32" s="587"/>
      <c r="J32" s="588"/>
      <c r="K32" s="601">
        <v>0</v>
      </c>
      <c r="L32" s="602"/>
      <c r="M32" s="602"/>
      <c r="N32" s="602"/>
      <c r="O32" s="603">
        <v>0.89</v>
      </c>
      <c r="P32" s="602"/>
      <c r="Q32" s="602"/>
      <c r="R32" s="602"/>
      <c r="S32" s="603">
        <v>0.9</v>
      </c>
      <c r="T32" s="602"/>
      <c r="U32" s="603">
        <v>0.99</v>
      </c>
      <c r="V32" s="602"/>
      <c r="W32" s="602"/>
      <c r="X32" s="603">
        <v>1</v>
      </c>
      <c r="Y32" s="602"/>
      <c r="Z32" s="603">
        <v>1</v>
      </c>
      <c r="AA32" s="604"/>
      <c r="AB32" s="35"/>
    </row>
    <row r="33" spans="2:28" ht="8.4499999999999993"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0.9" customHeight="1"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88.9" customHeight="1" thickBot="1">
      <c r="B35" s="40"/>
      <c r="C35" s="849" t="s">
        <v>258</v>
      </c>
      <c r="D35" s="850"/>
      <c r="E35" s="850"/>
      <c r="F35" s="850"/>
      <c r="G35" s="851"/>
      <c r="H35" s="42" t="s">
        <v>975</v>
      </c>
      <c r="I35" s="42" t="s">
        <v>976</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19.899999999999999" customHeight="1">
      <c r="B36" s="40"/>
      <c r="C36" s="801" t="s">
        <v>977</v>
      </c>
      <c r="D36" s="2270"/>
      <c r="E36" s="2270"/>
      <c r="F36" s="2270"/>
      <c r="G36" s="2271"/>
      <c r="H36" s="10"/>
      <c r="I36" s="10"/>
      <c r="J36" s="80" t="e">
        <f>+H36/I36</f>
        <v>#DIV/0!</v>
      </c>
      <c r="K36" s="988"/>
      <c r="L36" s="989"/>
      <c r="M36" s="989"/>
      <c r="N36" s="989"/>
      <c r="O36" s="989"/>
      <c r="P36" s="989"/>
      <c r="Q36" s="989"/>
      <c r="R36" s="989"/>
      <c r="S36" s="989"/>
      <c r="T36" s="989"/>
      <c r="U36" s="989"/>
      <c r="V36" s="989"/>
      <c r="W36" s="989"/>
      <c r="X36" s="989"/>
      <c r="Y36" s="989"/>
      <c r="Z36" s="989"/>
      <c r="AA36" s="990"/>
      <c r="AB36" s="35"/>
    </row>
    <row r="37" spans="2:28" s="41" customFormat="1" ht="15" thickBot="1">
      <c r="B37" s="40"/>
      <c r="C37" s="801" t="s">
        <v>978</v>
      </c>
      <c r="D37" s="2270"/>
      <c r="E37" s="2270"/>
      <c r="F37" s="2270"/>
      <c r="G37" s="2271"/>
      <c r="H37" s="389"/>
      <c r="I37" s="389"/>
      <c r="J37" s="391" t="e">
        <f>+H37/I37</f>
        <v>#DIV/0!</v>
      </c>
      <c r="K37" s="986"/>
      <c r="L37" s="962"/>
      <c r="M37" s="962"/>
      <c r="N37" s="962"/>
      <c r="O37" s="962"/>
      <c r="P37" s="962"/>
      <c r="Q37" s="962"/>
      <c r="R37" s="962"/>
      <c r="S37" s="962"/>
      <c r="T37" s="962"/>
      <c r="U37" s="962"/>
      <c r="V37" s="962"/>
      <c r="W37" s="962"/>
      <c r="X37" s="962"/>
      <c r="Y37" s="962"/>
      <c r="Z37" s="962"/>
      <c r="AA37" s="987"/>
      <c r="AB37" s="35"/>
    </row>
    <row r="38" spans="2:28" s="41" customFormat="1" ht="15.75" customHeight="1" thickBot="1">
      <c r="B38" s="40"/>
      <c r="C38" s="843" t="s">
        <v>265</v>
      </c>
      <c r="D38" s="844"/>
      <c r="E38" s="844"/>
      <c r="F38" s="844"/>
      <c r="G38" s="845"/>
      <c r="H38" s="316">
        <f>SUM(H36:H37)</f>
        <v>0</v>
      </c>
      <c r="I38" s="316">
        <f>SUM(I36:I37)</f>
        <v>0</v>
      </c>
      <c r="J38" s="390" t="e">
        <f>+(H38/I38)</f>
        <v>#DIV/0!</v>
      </c>
      <c r="K38" s="846"/>
      <c r="L38" s="847"/>
      <c r="M38" s="847"/>
      <c r="N38" s="847"/>
      <c r="O38" s="847"/>
      <c r="P38" s="847"/>
      <c r="Q38" s="847"/>
      <c r="R38" s="847"/>
      <c r="S38" s="847"/>
      <c r="T38" s="847"/>
      <c r="U38" s="847"/>
      <c r="V38" s="847"/>
      <c r="W38" s="847"/>
      <c r="X38" s="847"/>
      <c r="Y38" s="847"/>
      <c r="Z38" s="847"/>
      <c r="AA38" s="848"/>
      <c r="AB38" s="35"/>
    </row>
    <row r="39" spans="2:28" s="41" customFormat="1" ht="5.25" customHeight="1">
      <c r="B39" s="40"/>
      <c r="C39" s="34"/>
      <c r="D39" s="34"/>
      <c r="E39" s="34"/>
      <c r="F39" s="34"/>
      <c r="G39" s="34"/>
      <c r="H39" s="154"/>
      <c r="I39" s="154"/>
      <c r="J39" s="155"/>
      <c r="K39" s="34"/>
      <c r="L39" s="34"/>
      <c r="M39" s="34"/>
      <c r="N39" s="34"/>
      <c r="O39" s="34"/>
      <c r="P39" s="34"/>
      <c r="Q39" s="34"/>
      <c r="R39" s="34"/>
      <c r="S39" s="34"/>
      <c r="T39" s="34"/>
      <c r="U39" s="34"/>
      <c r="V39" s="34"/>
      <c r="W39" s="34"/>
      <c r="X39" s="34"/>
      <c r="Y39" s="34"/>
      <c r="Z39" s="34"/>
      <c r="AA39" s="34"/>
      <c r="AB39" s="35"/>
    </row>
    <row r="40" spans="2:28" s="41" customFormat="1" ht="6" customHeight="1"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c r="B41" s="40"/>
      <c r="C41" s="739" t="s">
        <v>266</v>
      </c>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1"/>
      <c r="AB41" s="35"/>
    </row>
    <row r="42" spans="2:28" ht="1.1499999999999999" customHeight="1" thickBot="1">
      <c r="B42" s="33"/>
      <c r="C42" s="742"/>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4"/>
      <c r="AB42" s="35"/>
    </row>
    <row r="43" spans="2:28">
      <c r="B43" s="33"/>
      <c r="C43" s="768" t="s">
        <v>287</v>
      </c>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7"/>
      <c r="AB43" s="35"/>
    </row>
    <row r="44" spans="2:28">
      <c r="B44" s="33"/>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20"/>
      <c r="AB44" s="35"/>
    </row>
    <row r="45" spans="2:28">
      <c r="B45" s="33"/>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ht="15" thickBot="1">
      <c r="B49" s="33"/>
      <c r="C49" s="821"/>
      <c r="D49" s="822"/>
      <c r="E49" s="822"/>
      <c r="F49" s="822"/>
      <c r="G49" s="822"/>
      <c r="H49" s="822"/>
      <c r="I49" s="822"/>
      <c r="J49" s="822"/>
      <c r="K49" s="822"/>
      <c r="L49" s="822"/>
      <c r="M49" s="822"/>
      <c r="N49" s="822"/>
      <c r="O49" s="822"/>
      <c r="P49" s="822"/>
      <c r="Q49" s="822"/>
      <c r="R49" s="822"/>
      <c r="S49" s="822"/>
      <c r="T49" s="822"/>
      <c r="U49" s="822"/>
      <c r="V49" s="822"/>
      <c r="W49" s="822"/>
      <c r="X49" s="822"/>
      <c r="Y49" s="822"/>
      <c r="Z49" s="822"/>
      <c r="AA49" s="823"/>
      <c r="AB49" s="35"/>
    </row>
    <row r="50" spans="2:28" ht="9" customHeight="1">
      <c r="B50" s="50"/>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52"/>
    </row>
    <row r="51" spans="2:28" ht="6" customHeight="1" thickBot="1">
      <c r="B51" s="53"/>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55"/>
    </row>
    <row r="52" spans="2:28" ht="15.75">
      <c r="B52" s="56"/>
      <c r="C52" s="716" t="s">
        <v>258</v>
      </c>
      <c r="D52" s="717"/>
      <c r="E52" s="717"/>
      <c r="F52" s="717"/>
      <c r="G52" s="718"/>
      <c r="H52" s="716" t="s">
        <v>288</v>
      </c>
      <c r="I52" s="718"/>
      <c r="J52" s="716" t="s">
        <v>268</v>
      </c>
      <c r="K52" s="717"/>
      <c r="L52" s="717"/>
      <c r="M52" s="718"/>
      <c r="N52" s="716" t="s">
        <v>269</v>
      </c>
      <c r="O52" s="717"/>
      <c r="P52" s="717"/>
      <c r="Q52" s="717"/>
      <c r="R52" s="717"/>
      <c r="S52" s="717"/>
      <c r="T52" s="717"/>
      <c r="U52" s="718"/>
      <c r="V52" s="722" t="s">
        <v>270</v>
      </c>
      <c r="W52" s="722"/>
      <c r="X52" s="722"/>
      <c r="Y52" s="722"/>
      <c r="Z52" s="722"/>
      <c r="AA52" s="723"/>
      <c r="AB52" s="57"/>
    </row>
    <row r="53" spans="2:28" ht="10.9" customHeight="1" thickBot="1">
      <c r="B53" s="58"/>
      <c r="C53" s="719"/>
      <c r="D53" s="720"/>
      <c r="E53" s="720"/>
      <c r="F53" s="720"/>
      <c r="G53" s="721"/>
      <c r="H53" s="719"/>
      <c r="I53" s="721"/>
      <c r="J53" s="719"/>
      <c r="K53" s="720"/>
      <c r="L53" s="720"/>
      <c r="M53" s="721"/>
      <c r="N53" s="719"/>
      <c r="O53" s="720"/>
      <c r="P53" s="720"/>
      <c r="Q53" s="720"/>
      <c r="R53" s="720"/>
      <c r="S53" s="720"/>
      <c r="T53" s="720"/>
      <c r="U53" s="721"/>
      <c r="V53" s="724"/>
      <c r="W53" s="724"/>
      <c r="X53" s="724"/>
      <c r="Y53" s="724"/>
      <c r="Z53" s="724"/>
      <c r="AA53" s="725"/>
      <c r="AB53" s="57"/>
    </row>
    <row r="54" spans="2:28" ht="16.5" hidden="1" thickBot="1">
      <c r="B54" s="58"/>
      <c r="C54" s="719"/>
      <c r="D54" s="720"/>
      <c r="E54" s="720"/>
      <c r="F54" s="720"/>
      <c r="G54" s="721"/>
      <c r="H54" s="719"/>
      <c r="I54" s="721"/>
      <c r="J54" s="719"/>
      <c r="K54" s="720"/>
      <c r="L54" s="720"/>
      <c r="M54" s="721"/>
      <c r="N54" s="784"/>
      <c r="O54" s="785"/>
      <c r="P54" s="785"/>
      <c r="Q54" s="785"/>
      <c r="R54" s="785"/>
      <c r="S54" s="785"/>
      <c r="T54" s="785"/>
      <c r="U54" s="786"/>
      <c r="V54" s="787"/>
      <c r="W54" s="787"/>
      <c r="X54" s="787"/>
      <c r="Y54" s="787"/>
      <c r="Z54" s="787"/>
      <c r="AA54" s="788"/>
      <c r="AB54" s="57"/>
    </row>
    <row r="55" spans="2:28" ht="17.45" customHeight="1">
      <c r="B55" s="56"/>
      <c r="C55" s="2157"/>
      <c r="D55" s="2158"/>
      <c r="E55" s="2158"/>
      <c r="F55" s="2158"/>
      <c r="G55" s="2158"/>
      <c r="H55" s="2158"/>
      <c r="I55" s="2158"/>
      <c r="J55" s="920"/>
      <c r="K55" s="919"/>
      <c r="L55" s="919"/>
      <c r="M55" s="919"/>
      <c r="N55" s="1090"/>
      <c r="O55" s="1091"/>
      <c r="P55" s="1091"/>
      <c r="Q55" s="1091"/>
      <c r="R55" s="1091"/>
      <c r="S55" s="1091"/>
      <c r="T55" s="1091"/>
      <c r="U55" s="1093"/>
      <c r="V55" s="1981"/>
      <c r="W55" s="1982"/>
      <c r="X55" s="1982"/>
      <c r="Y55" s="1982"/>
      <c r="Z55" s="1982"/>
      <c r="AA55" s="1983"/>
      <c r="AB55" s="59"/>
    </row>
    <row r="56" spans="2:28">
      <c r="B56" s="56"/>
      <c r="C56" s="645"/>
      <c r="D56" s="646"/>
      <c r="E56" s="646"/>
      <c r="F56" s="646"/>
      <c r="G56" s="646"/>
      <c r="H56" s="646"/>
      <c r="I56" s="646"/>
      <c r="J56" s="646"/>
      <c r="K56" s="646"/>
      <c r="L56" s="646"/>
      <c r="M56" s="646"/>
      <c r="N56" s="910"/>
      <c r="O56" s="911"/>
      <c r="P56" s="911"/>
      <c r="Q56" s="911"/>
      <c r="R56" s="911"/>
      <c r="S56" s="911"/>
      <c r="T56" s="911"/>
      <c r="U56" s="912"/>
      <c r="V56" s="910"/>
      <c r="W56" s="911"/>
      <c r="X56" s="911"/>
      <c r="Y56" s="911"/>
      <c r="Z56" s="911"/>
      <c r="AA56" s="913"/>
      <c r="AB56" s="59"/>
    </row>
    <row r="57" spans="2:28">
      <c r="B57" s="56"/>
      <c r="C57" s="645"/>
      <c r="D57" s="646"/>
      <c r="E57" s="646"/>
      <c r="F57" s="646"/>
      <c r="G57" s="646"/>
      <c r="H57" s="646"/>
      <c r="I57" s="646"/>
      <c r="J57" s="646"/>
      <c r="K57" s="646"/>
      <c r="L57" s="646"/>
      <c r="M57" s="646"/>
      <c r="N57" s="910"/>
      <c r="O57" s="911"/>
      <c r="P57" s="911"/>
      <c r="Q57" s="911"/>
      <c r="R57" s="911"/>
      <c r="S57" s="911"/>
      <c r="T57" s="911"/>
      <c r="U57" s="912"/>
      <c r="V57" s="910"/>
      <c r="W57" s="911"/>
      <c r="X57" s="911"/>
      <c r="Y57" s="911"/>
      <c r="Z57" s="911"/>
      <c r="AA57" s="913"/>
      <c r="AB57" s="59"/>
    </row>
    <row r="58" spans="2:28">
      <c r="B58" s="56"/>
      <c r="C58" s="645"/>
      <c r="D58" s="646"/>
      <c r="E58" s="646"/>
      <c r="F58" s="646"/>
      <c r="G58" s="646"/>
      <c r="H58" s="646"/>
      <c r="I58" s="646"/>
      <c r="J58" s="646"/>
      <c r="K58" s="646"/>
      <c r="L58" s="646"/>
      <c r="M58" s="646"/>
      <c r="N58" s="910"/>
      <c r="O58" s="911"/>
      <c r="P58" s="911"/>
      <c r="Q58" s="911"/>
      <c r="R58" s="911"/>
      <c r="S58" s="911"/>
      <c r="T58" s="911"/>
      <c r="U58" s="912"/>
      <c r="V58" s="910"/>
      <c r="W58" s="911"/>
      <c r="X58" s="911"/>
      <c r="Y58" s="911"/>
      <c r="Z58" s="911"/>
      <c r="AA58" s="913"/>
      <c r="AB58" s="59"/>
    </row>
    <row r="59" spans="2:28">
      <c r="B59" s="56"/>
      <c r="C59" s="645"/>
      <c r="D59" s="646"/>
      <c r="E59" s="646"/>
      <c r="F59" s="646"/>
      <c r="G59" s="646"/>
      <c r="H59" s="646"/>
      <c r="I59" s="646"/>
      <c r="J59" s="646"/>
      <c r="K59" s="646"/>
      <c r="L59" s="646"/>
      <c r="M59" s="646"/>
      <c r="N59" s="910"/>
      <c r="O59" s="911"/>
      <c r="P59" s="911"/>
      <c r="Q59" s="911"/>
      <c r="R59" s="911"/>
      <c r="S59" s="911"/>
      <c r="T59" s="911"/>
      <c r="U59" s="912"/>
      <c r="V59" s="910"/>
      <c r="W59" s="911"/>
      <c r="X59" s="911"/>
      <c r="Y59" s="911"/>
      <c r="Z59" s="911"/>
      <c r="AA59" s="913"/>
      <c r="AB59" s="59"/>
    </row>
    <row r="60" spans="2:28">
      <c r="B60" s="60"/>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62"/>
    </row>
    <row r="99" ht="6" customHeight="1"/>
  </sheetData>
  <mergeCells count="98">
    <mergeCell ref="C10:H11"/>
    <mergeCell ref="C7:H8"/>
    <mergeCell ref="I7:AA8"/>
    <mergeCell ref="V10:AA10"/>
    <mergeCell ref="V11:AA11"/>
    <mergeCell ref="R10:U10"/>
    <mergeCell ref="I10:Q11"/>
    <mergeCell ref="R11:U11"/>
    <mergeCell ref="B2:G4"/>
    <mergeCell ref="H2:AB2"/>
    <mergeCell ref="H3:O3"/>
    <mergeCell ref="P3:AB3"/>
    <mergeCell ref="H4:AB4"/>
    <mergeCell ref="C13:H14"/>
    <mergeCell ref="I13:S14"/>
    <mergeCell ref="T13:AA13"/>
    <mergeCell ref="T14:AA14"/>
    <mergeCell ref="T28:V28"/>
    <mergeCell ref="O28:R28"/>
    <mergeCell ref="C16:H16"/>
    <mergeCell ref="I16:AA16"/>
    <mergeCell ref="C18:H18"/>
    <mergeCell ref="I18:AA18"/>
    <mergeCell ref="C20:H21"/>
    <mergeCell ref="I20:L21"/>
    <mergeCell ref="M20:S20"/>
    <mergeCell ref="T20:AA20"/>
    <mergeCell ref="M21:S21"/>
    <mergeCell ref="T21:AA21"/>
    <mergeCell ref="C26:H26"/>
    <mergeCell ref="I26:AA26"/>
    <mergeCell ref="C28:H28"/>
    <mergeCell ref="I28:J28"/>
    <mergeCell ref="K32:N32"/>
    <mergeCell ref="O32:R32"/>
    <mergeCell ref="K30:R30"/>
    <mergeCell ref="S30:W30"/>
    <mergeCell ref="X30:AA30"/>
    <mergeCell ref="K31:N31"/>
    <mergeCell ref="O31:R31"/>
    <mergeCell ref="S31:T31"/>
    <mergeCell ref="U31:W31"/>
    <mergeCell ref="X31:Y31"/>
    <mergeCell ref="Z31:AA31"/>
    <mergeCell ref="X28:Z28"/>
    <mergeCell ref="K28:N28"/>
    <mergeCell ref="C34:AA34"/>
    <mergeCell ref="C35:G35"/>
    <mergeCell ref="K35:AA35"/>
    <mergeCell ref="S32:T32"/>
    <mergeCell ref="U32:W32"/>
    <mergeCell ref="X32:Y32"/>
    <mergeCell ref="Z32:AA32"/>
    <mergeCell ref="C30:J32"/>
    <mergeCell ref="C23:I23"/>
    <mergeCell ref="J23:P23"/>
    <mergeCell ref="Q23:AA23"/>
    <mergeCell ref="C24:I24"/>
    <mergeCell ref="J24:P24"/>
    <mergeCell ref="Q24:AA24"/>
    <mergeCell ref="C36:G36"/>
    <mergeCell ref="K36:AA36"/>
    <mergeCell ref="C37:G37"/>
    <mergeCell ref="K37:AA37"/>
    <mergeCell ref="V52:AA54"/>
    <mergeCell ref="N52:U54"/>
    <mergeCell ref="N55:U55"/>
    <mergeCell ref="N56:U56"/>
    <mergeCell ref="N57:U57"/>
    <mergeCell ref="V55:AA55"/>
    <mergeCell ref="V56:AA56"/>
    <mergeCell ref="V57:AA57"/>
    <mergeCell ref="C38:G38"/>
    <mergeCell ref="K38:AA38"/>
    <mergeCell ref="C41:AA42"/>
    <mergeCell ref="C43:AA49"/>
    <mergeCell ref="C52:G54"/>
    <mergeCell ref="H52:I54"/>
    <mergeCell ref="J52:M54"/>
    <mergeCell ref="C57:G57"/>
    <mergeCell ref="H57:I57"/>
    <mergeCell ref="J57:M57"/>
    <mergeCell ref="C55:G55"/>
    <mergeCell ref="H55:I55"/>
    <mergeCell ref="J55:M55"/>
    <mergeCell ref="C56:G56"/>
    <mergeCell ref="H56:I56"/>
    <mergeCell ref="J56:M56"/>
    <mergeCell ref="N59:U59"/>
    <mergeCell ref="V58:AA58"/>
    <mergeCell ref="V59:AA59"/>
    <mergeCell ref="C58:G58"/>
    <mergeCell ref="H58:I58"/>
    <mergeCell ref="J58:M58"/>
    <mergeCell ref="C59:G59"/>
    <mergeCell ref="H59:I59"/>
    <mergeCell ref="J59:M59"/>
    <mergeCell ref="N58:U58"/>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AB114"/>
  <sheetViews>
    <sheetView zoomScaleNormal="100" zoomScaleSheetLayoutView="100" zoomScalePageLayoutView="70" workbookViewId="0">
      <selection activeCell="I18" sqref="I18:AA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9.7109375" style="20" customWidth="1"/>
    <col min="9" max="9" width="18.710937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2161" t="s">
        <v>223</v>
      </c>
      <c r="Q3" s="2161"/>
      <c r="R3" s="2161"/>
      <c r="S3" s="2161"/>
      <c r="T3" s="2161"/>
      <c r="U3" s="2161"/>
      <c r="V3" s="2161"/>
      <c r="W3" s="2161"/>
      <c r="X3" s="2161"/>
      <c r="Y3" s="2161"/>
      <c r="Z3" s="2161"/>
      <c r="AA3" s="2161"/>
      <c r="AB3" s="216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3.2" customHeight="1">
      <c r="H5" s="22"/>
      <c r="I5" s="22"/>
      <c r="J5" s="22"/>
      <c r="K5" s="22"/>
      <c r="L5" s="22"/>
      <c r="M5" s="22"/>
      <c r="N5" s="22"/>
      <c r="O5" s="22"/>
      <c r="P5" s="22"/>
      <c r="Q5" s="22"/>
      <c r="R5" s="22"/>
      <c r="S5" s="22"/>
      <c r="T5" s="22"/>
      <c r="U5" s="22"/>
      <c r="V5" s="22"/>
      <c r="W5" s="22"/>
      <c r="X5" s="22"/>
      <c r="Y5" s="22"/>
      <c r="Z5" s="22"/>
      <c r="AA5" s="22"/>
      <c r="AB5" s="22"/>
    </row>
    <row r="6" spans="2:28" ht="5.25"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209</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3.75"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210</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211</v>
      </c>
      <c r="S11" s="687"/>
      <c r="T11" s="687"/>
      <c r="U11" s="688"/>
      <c r="V11" s="608">
        <v>9</v>
      </c>
      <c r="W11" s="676"/>
      <c r="X11" s="676"/>
      <c r="Y11" s="676"/>
      <c r="Z11" s="676"/>
      <c r="AA11" s="677"/>
      <c r="AB11" s="29"/>
    </row>
    <row r="12" spans="2:28" ht="1.5" hidden="1"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1072" t="s">
        <v>979</v>
      </c>
      <c r="J13" s="1073"/>
      <c r="K13" s="1073"/>
      <c r="L13" s="1073"/>
      <c r="M13" s="1073"/>
      <c r="N13" s="1073"/>
      <c r="O13" s="1073"/>
      <c r="P13" s="1073"/>
      <c r="Q13" s="1073"/>
      <c r="R13" s="1073"/>
      <c r="S13" s="1074"/>
      <c r="T13" s="655" t="s">
        <v>231</v>
      </c>
      <c r="U13" s="656"/>
      <c r="V13" s="656"/>
      <c r="W13" s="656"/>
      <c r="X13" s="656"/>
      <c r="Y13" s="656"/>
      <c r="Z13" s="656"/>
      <c r="AA13" s="657"/>
      <c r="AB13" s="35"/>
    </row>
    <row r="14" spans="2:28" ht="64.5" customHeight="1" thickBot="1">
      <c r="B14" s="33"/>
      <c r="C14" s="658"/>
      <c r="D14" s="659"/>
      <c r="E14" s="659"/>
      <c r="F14" s="659"/>
      <c r="G14" s="659"/>
      <c r="H14" s="660"/>
      <c r="I14" s="1075"/>
      <c r="J14" s="1076"/>
      <c r="K14" s="1076"/>
      <c r="L14" s="1076"/>
      <c r="M14" s="1076"/>
      <c r="N14" s="1076"/>
      <c r="O14" s="1076"/>
      <c r="P14" s="1076"/>
      <c r="Q14" s="1076"/>
      <c r="R14" s="1076"/>
      <c r="S14" s="1077"/>
      <c r="T14" s="667" t="s">
        <v>232</v>
      </c>
      <c r="U14" s="668"/>
      <c r="V14" s="668"/>
      <c r="W14" s="668"/>
      <c r="X14" s="668"/>
      <c r="Y14" s="668"/>
      <c r="Z14" s="668"/>
      <c r="AA14" s="669"/>
      <c r="AB14" s="35"/>
    </row>
    <row r="15" spans="2:28" ht="6.75"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980</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276</v>
      </c>
      <c r="D18" s="622"/>
      <c r="E18" s="622"/>
      <c r="F18" s="622"/>
      <c r="G18" s="622"/>
      <c r="H18" s="623"/>
      <c r="I18" s="624" t="s">
        <v>981</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1.75" customHeight="1">
      <c r="B20" s="33"/>
      <c r="C20" s="631" t="s">
        <v>237</v>
      </c>
      <c r="D20" s="632"/>
      <c r="E20" s="632"/>
      <c r="F20" s="632"/>
      <c r="G20" s="632"/>
      <c r="H20" s="633"/>
      <c r="I20" s="637" t="s">
        <v>982</v>
      </c>
      <c r="J20" s="638"/>
      <c r="K20" s="638"/>
      <c r="L20" s="639"/>
      <c r="M20" s="592" t="s">
        <v>239</v>
      </c>
      <c r="N20" s="593"/>
      <c r="O20" s="593"/>
      <c r="P20" s="593"/>
      <c r="Q20" s="593"/>
      <c r="R20" s="593"/>
      <c r="S20" s="594"/>
      <c r="T20" s="592" t="s">
        <v>240</v>
      </c>
      <c r="U20" s="593"/>
      <c r="V20" s="593"/>
      <c r="W20" s="593"/>
      <c r="X20" s="593"/>
      <c r="Y20" s="593"/>
      <c r="Z20" s="593"/>
      <c r="AA20" s="594"/>
      <c r="AB20" s="35"/>
    </row>
    <row r="21" spans="2:28" ht="21.75" customHeight="1" thickBot="1">
      <c r="B21" s="33"/>
      <c r="C21" s="634"/>
      <c r="D21" s="635"/>
      <c r="E21" s="635"/>
      <c r="F21" s="635"/>
      <c r="G21" s="635"/>
      <c r="H21" s="636"/>
      <c r="I21" s="640"/>
      <c r="J21" s="641"/>
      <c r="K21" s="641"/>
      <c r="L21" s="642"/>
      <c r="M21" s="605" t="s">
        <v>18</v>
      </c>
      <c r="N21" s="606"/>
      <c r="O21" s="606"/>
      <c r="P21" s="606"/>
      <c r="Q21" s="606"/>
      <c r="R21" s="606"/>
      <c r="S21" s="607"/>
      <c r="T21" s="608" t="s">
        <v>302</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7"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30.2" customHeight="1" thickBot="1">
      <c r="B24" s="33"/>
      <c r="C24" s="595" t="s">
        <v>983</v>
      </c>
      <c r="D24" s="596"/>
      <c r="E24" s="596"/>
      <c r="F24" s="596"/>
      <c r="G24" s="596"/>
      <c r="H24" s="596"/>
      <c r="I24" s="597"/>
      <c r="J24" s="595" t="s">
        <v>209</v>
      </c>
      <c r="K24" s="596"/>
      <c r="L24" s="596"/>
      <c r="M24" s="596"/>
      <c r="N24" s="596"/>
      <c r="O24" s="596"/>
      <c r="P24" s="597"/>
      <c r="Q24" s="598" t="s">
        <v>342</v>
      </c>
      <c r="R24" s="599"/>
      <c r="S24" s="599"/>
      <c r="T24" s="599"/>
      <c r="U24" s="599"/>
      <c r="V24" s="599"/>
      <c r="W24" s="599"/>
      <c r="X24" s="599"/>
      <c r="Y24" s="599"/>
      <c r="Z24" s="599"/>
      <c r="AA24" s="600"/>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50.25" customHeight="1" thickBot="1">
      <c r="B26" s="33"/>
      <c r="C26" s="621" t="s">
        <v>249</v>
      </c>
      <c r="D26" s="622"/>
      <c r="E26" s="622"/>
      <c r="F26" s="622"/>
      <c r="G26" s="622"/>
      <c r="H26" s="623"/>
      <c r="I26" s="624" t="s">
        <v>984</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45" customHeight="1" thickBot="1">
      <c r="B28" s="33"/>
      <c r="C28" s="621" t="s">
        <v>250</v>
      </c>
      <c r="D28" s="622"/>
      <c r="E28" s="622"/>
      <c r="F28" s="622"/>
      <c r="G28" s="622"/>
      <c r="H28" s="623"/>
      <c r="I28" s="627">
        <v>1</v>
      </c>
      <c r="J28" s="624"/>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1084">
        <v>0</v>
      </c>
      <c r="L32" s="1082"/>
      <c r="M32" s="1082"/>
      <c r="N32" s="1082"/>
      <c r="O32" s="1082">
        <v>0.6</v>
      </c>
      <c r="P32" s="1082"/>
      <c r="Q32" s="1082"/>
      <c r="R32" s="1082"/>
      <c r="S32" s="1082">
        <v>0.61</v>
      </c>
      <c r="T32" s="1082"/>
      <c r="U32" s="1082">
        <v>0.79</v>
      </c>
      <c r="V32" s="1082"/>
      <c r="W32" s="1082"/>
      <c r="X32" s="1082">
        <v>0.8</v>
      </c>
      <c r="Y32" s="1082"/>
      <c r="Z32" s="1082">
        <v>1</v>
      </c>
      <c r="AA32" s="1083"/>
      <c r="AB32" s="35"/>
    </row>
    <row r="33" spans="2:28"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28" s="41" customFormat="1" ht="84.2" customHeight="1" thickBot="1">
      <c r="B35" s="40"/>
      <c r="C35" s="849" t="s">
        <v>258</v>
      </c>
      <c r="D35" s="850"/>
      <c r="E35" s="850"/>
      <c r="F35" s="850"/>
      <c r="G35" s="851"/>
      <c r="H35" s="75" t="s">
        <v>985</v>
      </c>
      <c r="I35" s="75" t="s">
        <v>986</v>
      </c>
      <c r="J35" s="75" t="s">
        <v>261</v>
      </c>
      <c r="K35" s="983" t="s">
        <v>262</v>
      </c>
      <c r="L35" s="984"/>
      <c r="M35" s="984"/>
      <c r="N35" s="984"/>
      <c r="O35" s="984"/>
      <c r="P35" s="984"/>
      <c r="Q35" s="984"/>
      <c r="R35" s="984"/>
      <c r="S35" s="984"/>
      <c r="T35" s="984"/>
      <c r="U35" s="984"/>
      <c r="V35" s="984"/>
      <c r="W35" s="984"/>
      <c r="X35" s="984"/>
      <c r="Y35" s="984"/>
      <c r="Z35" s="984"/>
      <c r="AA35" s="985"/>
      <c r="AB35" s="35"/>
    </row>
    <row r="36" spans="2:28" s="41" customFormat="1" ht="45.75" customHeight="1">
      <c r="B36" s="40"/>
      <c r="C36" s="801" t="s">
        <v>987</v>
      </c>
      <c r="D36" s="2270"/>
      <c r="E36" s="2270"/>
      <c r="F36" s="2270"/>
      <c r="G36" s="2271"/>
      <c r="H36" s="370">
        <v>14</v>
      </c>
      <c r="I36" s="370">
        <v>11</v>
      </c>
      <c r="J36" s="80">
        <f>+H36/I36</f>
        <v>1.2727272727272727</v>
      </c>
      <c r="K36" s="988" t="s">
        <v>988</v>
      </c>
      <c r="L36" s="989"/>
      <c r="M36" s="989"/>
      <c r="N36" s="989"/>
      <c r="O36" s="989"/>
      <c r="P36" s="989"/>
      <c r="Q36" s="989"/>
      <c r="R36" s="989"/>
      <c r="S36" s="989"/>
      <c r="T36" s="989"/>
      <c r="U36" s="989"/>
      <c r="V36" s="989"/>
      <c r="W36" s="989"/>
      <c r="X36" s="989"/>
      <c r="Y36" s="989"/>
      <c r="Z36" s="989"/>
      <c r="AA36" s="990"/>
      <c r="AB36" s="35"/>
    </row>
    <row r="37" spans="2:28" s="41" customFormat="1">
      <c r="B37" s="40"/>
      <c r="C37" s="801" t="s">
        <v>989</v>
      </c>
      <c r="D37" s="2270"/>
      <c r="E37" s="2270"/>
      <c r="F37" s="2270"/>
      <c r="G37" s="2271"/>
      <c r="H37" s="149"/>
      <c r="I37" s="149"/>
      <c r="J37" s="80" t="e">
        <f>+H37/I37</f>
        <v>#DIV/0!</v>
      </c>
      <c r="K37" s="986"/>
      <c r="L37" s="962"/>
      <c r="M37" s="962"/>
      <c r="N37" s="962"/>
      <c r="O37" s="962"/>
      <c r="P37" s="962"/>
      <c r="Q37" s="962"/>
      <c r="R37" s="962"/>
      <c r="S37" s="962"/>
      <c r="T37" s="962"/>
      <c r="U37" s="962"/>
      <c r="V37" s="962"/>
      <c r="W37" s="962"/>
      <c r="X37" s="962"/>
      <c r="Y37" s="962"/>
      <c r="Z37" s="962"/>
      <c r="AA37" s="987"/>
      <c r="AB37" s="35"/>
    </row>
    <row r="38" spans="2:28" s="41" customFormat="1" ht="41.25" customHeight="1">
      <c r="B38" s="40"/>
      <c r="C38" s="801" t="s">
        <v>990</v>
      </c>
      <c r="D38" s="2270"/>
      <c r="E38" s="2270"/>
      <c r="F38" s="2270"/>
      <c r="G38" s="2271"/>
      <c r="H38" s="149"/>
      <c r="I38" s="149"/>
      <c r="J38" s="80" t="e">
        <f>+H38/I38</f>
        <v>#DIV/0!</v>
      </c>
      <c r="K38" s="986"/>
      <c r="L38" s="962"/>
      <c r="M38" s="962"/>
      <c r="N38" s="962"/>
      <c r="O38" s="962"/>
      <c r="P38" s="962"/>
      <c r="Q38" s="962"/>
      <c r="R38" s="962"/>
      <c r="S38" s="962"/>
      <c r="T38" s="962"/>
      <c r="U38" s="962"/>
      <c r="V38" s="962"/>
      <c r="W38" s="962"/>
      <c r="X38" s="962"/>
      <c r="Y38" s="962"/>
      <c r="Z38" s="962"/>
      <c r="AA38" s="987"/>
      <c r="AB38" s="35"/>
    </row>
    <row r="39" spans="2:28" s="41" customFormat="1" ht="40.700000000000003" customHeight="1" thickBot="1">
      <c r="B39" s="40"/>
      <c r="C39" s="801" t="s">
        <v>991</v>
      </c>
      <c r="D39" s="2270"/>
      <c r="E39" s="2270"/>
      <c r="F39" s="2270"/>
      <c r="G39" s="2271"/>
      <c r="H39" s="149"/>
      <c r="I39" s="149"/>
      <c r="J39" s="80" t="e">
        <f>+H39/I39</f>
        <v>#DIV/0!</v>
      </c>
      <c r="K39" s="986"/>
      <c r="L39" s="962"/>
      <c r="M39" s="962"/>
      <c r="N39" s="962"/>
      <c r="O39" s="962"/>
      <c r="P39" s="962"/>
      <c r="Q39" s="962"/>
      <c r="R39" s="962"/>
      <c r="S39" s="962"/>
      <c r="T39" s="962"/>
      <c r="U39" s="962"/>
      <c r="V39" s="962"/>
      <c r="W39" s="962"/>
      <c r="X39" s="962"/>
      <c r="Y39" s="962"/>
      <c r="Z39" s="962"/>
      <c r="AA39" s="987"/>
      <c r="AB39" s="35"/>
    </row>
    <row r="40" spans="2:28" s="41" customFormat="1" ht="15.75" customHeight="1" thickBot="1">
      <c r="B40" s="40"/>
      <c r="C40" s="843" t="s">
        <v>265</v>
      </c>
      <c r="D40" s="844"/>
      <c r="E40" s="844"/>
      <c r="F40" s="844"/>
      <c r="G40" s="845"/>
      <c r="H40" s="152"/>
      <c r="I40" s="152"/>
      <c r="J40" s="153"/>
      <c r="K40" s="846"/>
      <c r="L40" s="847"/>
      <c r="M40" s="847"/>
      <c r="N40" s="847"/>
      <c r="O40" s="847"/>
      <c r="P40" s="847"/>
      <c r="Q40" s="847"/>
      <c r="R40" s="847"/>
      <c r="S40" s="847"/>
      <c r="T40" s="847"/>
      <c r="U40" s="847"/>
      <c r="V40" s="847"/>
      <c r="W40" s="847"/>
      <c r="X40" s="847"/>
      <c r="Y40" s="847"/>
      <c r="Z40" s="847"/>
      <c r="AA40" s="848"/>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287</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2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28"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28"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28"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28" ht="16.5" thickBot="1">
      <c r="B62" s="58"/>
      <c r="C62" s="827"/>
      <c r="D62" s="828"/>
      <c r="E62" s="828"/>
      <c r="F62" s="828"/>
      <c r="G62" s="829"/>
      <c r="H62" s="827"/>
      <c r="I62" s="829"/>
      <c r="J62" s="827"/>
      <c r="K62" s="828"/>
      <c r="L62" s="828"/>
      <c r="M62" s="829"/>
      <c r="N62" s="830"/>
      <c r="O62" s="831"/>
      <c r="P62" s="831"/>
      <c r="Q62" s="831"/>
      <c r="R62" s="831"/>
      <c r="S62" s="831"/>
      <c r="T62" s="831"/>
      <c r="U62" s="832"/>
      <c r="V62" s="1085"/>
      <c r="W62" s="1085"/>
      <c r="X62" s="1085"/>
      <c r="Y62" s="1085"/>
      <c r="Z62" s="1085"/>
      <c r="AA62" s="1086"/>
      <c r="AB62" s="57"/>
    </row>
    <row r="63" spans="2:28" ht="103.5" customHeight="1">
      <c r="B63" s="56"/>
      <c r="C63" s="918" t="s">
        <v>378</v>
      </c>
      <c r="D63" s="919"/>
      <c r="E63" s="919"/>
      <c r="F63" s="919"/>
      <c r="G63" s="919"/>
      <c r="H63" s="920">
        <v>1</v>
      </c>
      <c r="I63" s="919"/>
      <c r="J63" s="920">
        <v>1.27</v>
      </c>
      <c r="K63" s="919"/>
      <c r="L63" s="919"/>
      <c r="M63" s="919"/>
      <c r="N63" s="2160" t="s">
        <v>988</v>
      </c>
      <c r="O63" s="1091"/>
      <c r="P63" s="1091"/>
      <c r="Q63" s="1091"/>
      <c r="R63" s="1091"/>
      <c r="S63" s="1091"/>
      <c r="T63" s="1091"/>
      <c r="U63" s="1093"/>
      <c r="V63" s="1090" t="s">
        <v>992</v>
      </c>
      <c r="W63" s="1091"/>
      <c r="X63" s="1091"/>
      <c r="Y63" s="1091"/>
      <c r="Z63" s="1091"/>
      <c r="AA63" s="1092"/>
      <c r="AB63" s="59"/>
    </row>
    <row r="64" spans="2:28">
      <c r="B64" s="56"/>
      <c r="C64" s="645" t="s">
        <v>381</v>
      </c>
      <c r="D64" s="646"/>
      <c r="E64" s="646"/>
      <c r="F64" s="646"/>
      <c r="G64" s="646"/>
      <c r="H64" s="646"/>
      <c r="I64" s="646"/>
      <c r="J64" s="2159"/>
      <c r="K64" s="2159"/>
      <c r="L64" s="2159"/>
      <c r="M64" s="2159"/>
      <c r="N64" s="910"/>
      <c r="O64" s="911"/>
      <c r="P64" s="911"/>
      <c r="Q64" s="911"/>
      <c r="R64" s="911"/>
      <c r="S64" s="911"/>
      <c r="T64" s="911"/>
      <c r="U64" s="912"/>
      <c r="V64" s="910"/>
      <c r="W64" s="911"/>
      <c r="X64" s="911"/>
      <c r="Y64" s="911"/>
      <c r="Z64" s="911"/>
      <c r="AA64" s="913"/>
      <c r="AB64" s="59"/>
    </row>
    <row r="65" spans="2:28">
      <c r="B65" s="56"/>
      <c r="C65" s="645" t="s">
        <v>382</v>
      </c>
      <c r="D65" s="646"/>
      <c r="E65" s="646"/>
      <c r="F65" s="646"/>
      <c r="G65" s="646"/>
      <c r="H65" s="646"/>
      <c r="I65" s="646"/>
      <c r="J65" s="646"/>
      <c r="K65" s="646"/>
      <c r="L65" s="646"/>
      <c r="M65" s="646"/>
      <c r="N65" s="910"/>
      <c r="O65" s="911"/>
      <c r="P65" s="911"/>
      <c r="Q65" s="911"/>
      <c r="R65" s="911"/>
      <c r="S65" s="911"/>
      <c r="T65" s="911"/>
      <c r="U65" s="912"/>
      <c r="V65" s="910"/>
      <c r="W65" s="911"/>
      <c r="X65" s="911"/>
      <c r="Y65" s="911"/>
      <c r="Z65" s="911"/>
      <c r="AA65" s="913"/>
      <c r="AB65" s="59"/>
    </row>
    <row r="66" spans="2:28">
      <c r="B66" s="56"/>
      <c r="C66" s="645" t="s">
        <v>383</v>
      </c>
      <c r="D66" s="646"/>
      <c r="E66" s="646"/>
      <c r="F66" s="646"/>
      <c r="G66" s="646"/>
      <c r="H66" s="646"/>
      <c r="I66" s="646"/>
      <c r="J66" s="646"/>
      <c r="K66" s="646"/>
      <c r="L66" s="646"/>
      <c r="M66" s="646"/>
      <c r="N66" s="910"/>
      <c r="O66" s="911"/>
      <c r="P66" s="911"/>
      <c r="Q66" s="911"/>
      <c r="R66" s="911"/>
      <c r="S66" s="911"/>
      <c r="T66" s="911"/>
      <c r="U66" s="912"/>
      <c r="V66" s="910"/>
      <c r="W66" s="911"/>
      <c r="X66" s="911"/>
      <c r="Y66" s="911"/>
      <c r="Z66" s="911"/>
      <c r="AA66" s="913"/>
      <c r="AB66" s="59"/>
    </row>
    <row r="67" spans="2:28">
      <c r="B67" s="56"/>
      <c r="C67" s="645"/>
      <c r="D67" s="646"/>
      <c r="E67" s="646"/>
      <c r="F67" s="646"/>
      <c r="G67" s="646"/>
      <c r="H67" s="646"/>
      <c r="I67" s="646"/>
      <c r="J67" s="646"/>
      <c r="K67" s="646"/>
      <c r="L67" s="646"/>
      <c r="M67" s="646"/>
      <c r="N67" s="910"/>
      <c r="O67" s="911"/>
      <c r="P67" s="911"/>
      <c r="Q67" s="911"/>
      <c r="R67" s="911"/>
      <c r="S67" s="911"/>
      <c r="T67" s="911"/>
      <c r="U67" s="912"/>
      <c r="V67" s="910"/>
      <c r="W67" s="911"/>
      <c r="X67" s="911"/>
      <c r="Y67" s="911"/>
      <c r="Z67" s="911"/>
      <c r="AA67" s="913"/>
      <c r="AB67" s="59"/>
    </row>
    <row r="68" spans="2:28">
      <c r="B68" s="56"/>
      <c r="C68" s="645"/>
      <c r="D68" s="646"/>
      <c r="E68" s="646"/>
      <c r="F68" s="646"/>
      <c r="G68" s="646"/>
      <c r="H68" s="646"/>
      <c r="I68" s="646"/>
      <c r="J68" s="646"/>
      <c r="K68" s="646"/>
      <c r="L68" s="646"/>
      <c r="M68" s="646"/>
      <c r="N68" s="910"/>
      <c r="O68" s="911"/>
      <c r="P68" s="911"/>
      <c r="Q68" s="911"/>
      <c r="R68" s="911"/>
      <c r="S68" s="911"/>
      <c r="T68" s="911"/>
      <c r="U68" s="912"/>
      <c r="V68" s="910"/>
      <c r="W68" s="911"/>
      <c r="X68" s="911"/>
      <c r="Y68" s="911"/>
      <c r="Z68" s="911"/>
      <c r="AA68" s="913"/>
      <c r="AB68" s="59"/>
    </row>
    <row r="69" spans="2:28">
      <c r="B69" s="56"/>
      <c r="C69" s="645"/>
      <c r="D69" s="646"/>
      <c r="E69" s="646"/>
      <c r="F69" s="646"/>
      <c r="G69" s="646"/>
      <c r="H69" s="646"/>
      <c r="I69" s="646"/>
      <c r="J69" s="646"/>
      <c r="K69" s="646"/>
      <c r="L69" s="646"/>
      <c r="M69" s="646"/>
      <c r="N69" s="910"/>
      <c r="O69" s="911"/>
      <c r="P69" s="911"/>
      <c r="Q69" s="911"/>
      <c r="R69" s="911"/>
      <c r="S69" s="911"/>
      <c r="T69" s="911"/>
      <c r="U69" s="912"/>
      <c r="V69" s="910"/>
      <c r="W69" s="911"/>
      <c r="X69" s="911"/>
      <c r="Y69" s="911"/>
      <c r="Z69" s="911"/>
      <c r="AA69" s="913"/>
      <c r="AB69" s="59"/>
    </row>
    <row r="70" spans="2:28">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c r="B72" s="56"/>
      <c r="C72" s="645"/>
      <c r="D72" s="646"/>
      <c r="E72" s="646"/>
      <c r="F72" s="646"/>
      <c r="G72" s="646"/>
      <c r="H72" s="646"/>
      <c r="I72" s="646"/>
      <c r="J72" s="646"/>
      <c r="K72" s="646"/>
      <c r="L72" s="646"/>
      <c r="M72" s="646"/>
      <c r="N72" s="910"/>
      <c r="O72" s="911"/>
      <c r="P72" s="911"/>
      <c r="Q72" s="911"/>
      <c r="R72" s="911"/>
      <c r="S72" s="911"/>
      <c r="T72" s="911"/>
      <c r="U72" s="912"/>
      <c r="V72" s="910"/>
      <c r="W72" s="911"/>
      <c r="X72" s="911"/>
      <c r="Y72" s="911"/>
      <c r="Z72" s="911"/>
      <c r="AA72" s="913"/>
      <c r="AB72" s="59"/>
    </row>
    <row r="73" spans="2:28">
      <c r="B73" s="56"/>
      <c r="C73" s="645"/>
      <c r="D73" s="646"/>
      <c r="E73" s="646"/>
      <c r="F73" s="646"/>
      <c r="G73" s="646"/>
      <c r="H73" s="646"/>
      <c r="I73" s="646"/>
      <c r="J73" s="646"/>
      <c r="K73" s="646"/>
      <c r="L73" s="646"/>
      <c r="M73" s="646"/>
      <c r="N73" s="910"/>
      <c r="O73" s="911"/>
      <c r="P73" s="911"/>
      <c r="Q73" s="911"/>
      <c r="R73" s="911"/>
      <c r="S73" s="911"/>
      <c r="T73" s="911"/>
      <c r="U73" s="912"/>
      <c r="V73" s="910"/>
      <c r="W73" s="911"/>
      <c r="X73" s="911"/>
      <c r="Y73" s="911"/>
      <c r="Z73" s="911"/>
      <c r="AA73" s="913"/>
      <c r="AB73" s="59"/>
    </row>
    <row r="74" spans="2:28" ht="15.75" customHeight="1" thickBot="1">
      <c r="B74" s="56"/>
      <c r="C74" s="647"/>
      <c r="D74" s="648"/>
      <c r="E74" s="648"/>
      <c r="F74" s="648"/>
      <c r="G74" s="648"/>
      <c r="H74" s="648"/>
      <c r="I74" s="648"/>
      <c r="J74" s="648"/>
      <c r="K74" s="648"/>
      <c r="L74" s="648"/>
      <c r="M74" s="648"/>
      <c r="N74" s="914"/>
      <c r="O74" s="915"/>
      <c r="P74" s="915"/>
      <c r="Q74" s="915"/>
      <c r="R74" s="915"/>
      <c r="S74" s="915"/>
      <c r="T74" s="915"/>
      <c r="U74" s="916"/>
      <c r="V74" s="914"/>
      <c r="W74" s="915"/>
      <c r="X74" s="915"/>
      <c r="Y74" s="915"/>
      <c r="Z74" s="915"/>
      <c r="AA74" s="917"/>
      <c r="AB74" s="59"/>
    </row>
    <row r="75" spans="2:28">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C106"/>
  <sheetViews>
    <sheetView showGridLines="0" topLeftCell="A21" zoomScaleNormal="100" zoomScaleSheetLayoutView="90" zoomScalePageLayoutView="80" workbookViewId="0">
      <selection activeCell="K37" sqref="K37:AA37"/>
    </sheetView>
  </sheetViews>
  <sheetFormatPr defaultColWidth="3.7109375" defaultRowHeight="14.25"/>
  <cols>
    <col min="1" max="1" width="2" style="20" customWidth="1"/>
    <col min="2" max="2" width="2.85546875" style="20" customWidth="1"/>
    <col min="3" max="6" width="2.7109375" style="20" customWidth="1"/>
    <col min="7" max="7" width="4.28515625" style="20" customWidth="1"/>
    <col min="8" max="8" width="12.42578125" style="20" customWidth="1"/>
    <col min="9" max="9" width="15.7109375" style="20" customWidth="1"/>
    <col min="10" max="10" width="15" style="20" customWidth="1"/>
    <col min="11" max="27" width="5.28515625" style="20" customWidth="1"/>
    <col min="28" max="28" width="2" style="20" customWidth="1"/>
    <col min="29" max="29" width="1.5703125" style="20" customWidth="1"/>
    <col min="30" max="16384" width="3.7109375" style="20"/>
  </cols>
  <sheetData>
    <row r="1" spans="2:28" ht="9" customHeight="1"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ustomHeight="1">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customHeight="1"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8.25" customHeight="1">
      <c r="H5" s="22"/>
      <c r="I5" s="22"/>
      <c r="J5" s="22"/>
      <c r="K5" s="22"/>
      <c r="L5" s="22"/>
      <c r="M5" s="22"/>
      <c r="N5" s="22"/>
      <c r="O5" s="22"/>
      <c r="P5" s="22"/>
      <c r="Q5" s="22"/>
      <c r="R5" s="22"/>
      <c r="S5" s="22"/>
      <c r="T5" s="22"/>
      <c r="U5" s="22"/>
      <c r="V5" s="22"/>
      <c r="W5" s="22"/>
      <c r="X5" s="22"/>
      <c r="Y5" s="22"/>
      <c r="Z5" s="22"/>
      <c r="AA5" s="22"/>
      <c r="AB5" s="22"/>
    </row>
    <row r="6" spans="2:28" ht="9"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2208" t="s">
        <v>214</v>
      </c>
      <c r="J7" s="2209"/>
      <c r="K7" s="2209"/>
      <c r="L7" s="2209"/>
      <c r="M7" s="2209"/>
      <c r="N7" s="2209"/>
      <c r="O7" s="2209"/>
      <c r="P7" s="2209"/>
      <c r="Q7" s="2209"/>
      <c r="R7" s="2209"/>
      <c r="S7" s="2209"/>
      <c r="T7" s="2209"/>
      <c r="U7" s="2209"/>
      <c r="V7" s="2209"/>
      <c r="W7" s="2209"/>
      <c r="X7" s="2209"/>
      <c r="Y7" s="2209"/>
      <c r="Z7" s="2209"/>
      <c r="AA7" s="2210"/>
      <c r="AB7" s="29"/>
    </row>
    <row r="8" spans="2:28" ht="15.75" thickBot="1">
      <c r="B8" s="28"/>
      <c r="C8" s="658"/>
      <c r="D8" s="659"/>
      <c r="E8" s="659"/>
      <c r="F8" s="659"/>
      <c r="G8" s="659"/>
      <c r="H8" s="660"/>
      <c r="I8" s="2211"/>
      <c r="J8" s="2212"/>
      <c r="K8" s="2212"/>
      <c r="L8" s="2212"/>
      <c r="M8" s="2212"/>
      <c r="N8" s="2212"/>
      <c r="O8" s="2212"/>
      <c r="P8" s="2212"/>
      <c r="Q8" s="2212"/>
      <c r="R8" s="2212"/>
      <c r="S8" s="2212"/>
      <c r="T8" s="2212"/>
      <c r="U8" s="2212"/>
      <c r="V8" s="2212"/>
      <c r="W8" s="2212"/>
      <c r="X8" s="2212"/>
      <c r="Y8" s="2212"/>
      <c r="Z8" s="2212"/>
      <c r="AA8" s="2213"/>
      <c r="AB8" s="29"/>
    </row>
    <row r="9" spans="2:28" ht="6.75"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402"/>
      <c r="AB9" s="29"/>
    </row>
    <row r="10" spans="2:28" ht="15" customHeight="1" thickBot="1">
      <c r="B10" s="28"/>
      <c r="C10" s="655" t="s">
        <v>226</v>
      </c>
      <c r="D10" s="656"/>
      <c r="E10" s="656"/>
      <c r="F10" s="656"/>
      <c r="G10" s="656"/>
      <c r="H10" s="657"/>
      <c r="I10" s="2190" t="s">
        <v>993</v>
      </c>
      <c r="J10" s="2191"/>
      <c r="K10" s="2191"/>
      <c r="L10" s="2191"/>
      <c r="M10" s="2191"/>
      <c r="N10" s="2191"/>
      <c r="O10" s="2191"/>
      <c r="P10" s="2191"/>
      <c r="Q10" s="2192"/>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2193"/>
      <c r="J11" s="2194"/>
      <c r="K11" s="2194"/>
      <c r="L11" s="2194"/>
      <c r="M11" s="2194"/>
      <c r="N11" s="2194"/>
      <c r="O11" s="2194"/>
      <c r="P11" s="2194"/>
      <c r="Q11" s="2195"/>
      <c r="R11" s="627" t="s">
        <v>216</v>
      </c>
      <c r="S11" s="687"/>
      <c r="T11" s="687"/>
      <c r="U11" s="688"/>
      <c r="V11" s="2205">
        <v>11</v>
      </c>
      <c r="W11" s="2206"/>
      <c r="X11" s="2206"/>
      <c r="Y11" s="2206"/>
      <c r="Z11" s="2206"/>
      <c r="AA11" s="2207"/>
      <c r="AB11" s="29"/>
    </row>
    <row r="12" spans="2:28" ht="5.2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97"/>
      <c r="AB12" s="35"/>
    </row>
    <row r="13" spans="2:28" ht="15" customHeight="1">
      <c r="B13" s="33"/>
      <c r="C13" s="2196" t="s">
        <v>229</v>
      </c>
      <c r="D13" s="2197"/>
      <c r="E13" s="2197"/>
      <c r="F13" s="2197"/>
      <c r="G13" s="2197"/>
      <c r="H13" s="2198"/>
      <c r="I13" s="661" t="s">
        <v>994</v>
      </c>
      <c r="J13" s="662"/>
      <c r="K13" s="662"/>
      <c r="L13" s="662"/>
      <c r="M13" s="662"/>
      <c r="N13" s="662"/>
      <c r="O13" s="662"/>
      <c r="P13" s="662"/>
      <c r="Q13" s="662"/>
      <c r="R13" s="662"/>
      <c r="S13" s="663"/>
      <c r="T13" s="2202" t="s">
        <v>231</v>
      </c>
      <c r="U13" s="2203"/>
      <c r="V13" s="2203"/>
      <c r="W13" s="2203"/>
      <c r="X13" s="2203"/>
      <c r="Y13" s="2203"/>
      <c r="Z13" s="2203"/>
      <c r="AA13" s="2204"/>
      <c r="AB13" s="35"/>
    </row>
    <row r="14" spans="2:28" ht="30" customHeight="1" thickBot="1">
      <c r="B14" s="33"/>
      <c r="C14" s="2199"/>
      <c r="D14" s="2200"/>
      <c r="E14" s="2200"/>
      <c r="F14" s="2200"/>
      <c r="G14" s="2200"/>
      <c r="H14" s="2201"/>
      <c r="I14" s="664"/>
      <c r="J14" s="665"/>
      <c r="K14" s="665"/>
      <c r="L14" s="665"/>
      <c r="M14" s="665"/>
      <c r="N14" s="665"/>
      <c r="O14" s="665"/>
      <c r="P14" s="665"/>
      <c r="Q14" s="665"/>
      <c r="R14" s="665"/>
      <c r="S14" s="666"/>
      <c r="T14" s="2187" t="s">
        <v>274</v>
      </c>
      <c r="U14" s="2188"/>
      <c r="V14" s="2188"/>
      <c r="W14" s="2188"/>
      <c r="X14" s="2188"/>
      <c r="Y14" s="2188"/>
      <c r="Z14" s="2188"/>
      <c r="AA14" s="2189"/>
      <c r="AB14" s="35"/>
    </row>
    <row r="15" spans="2:28" ht="6" customHeight="1" thickBot="1">
      <c r="B15" s="33"/>
      <c r="C15" s="34"/>
      <c r="D15" s="34"/>
      <c r="E15" s="34"/>
      <c r="F15" s="34"/>
      <c r="G15" s="34"/>
      <c r="H15" s="34"/>
      <c r="I15" s="401"/>
      <c r="J15" s="401"/>
      <c r="K15" s="401"/>
      <c r="L15" s="401"/>
      <c r="M15" s="401"/>
      <c r="N15" s="401"/>
      <c r="O15" s="401"/>
      <c r="P15" s="401"/>
      <c r="Q15" s="401"/>
      <c r="R15" s="401"/>
      <c r="S15" s="401"/>
      <c r="T15" s="401"/>
      <c r="U15" s="401"/>
      <c r="V15" s="401"/>
      <c r="W15" s="401"/>
      <c r="X15" s="401"/>
      <c r="Y15" s="401"/>
      <c r="Z15" s="401"/>
      <c r="AA15" s="400"/>
      <c r="AB15" s="35"/>
    </row>
    <row r="16" spans="2:28" ht="23.25" customHeight="1" thickBot="1">
      <c r="B16" s="33"/>
      <c r="C16" s="2178" t="s">
        <v>233</v>
      </c>
      <c r="D16" s="2179"/>
      <c r="E16" s="2179"/>
      <c r="F16" s="2179"/>
      <c r="G16" s="2179"/>
      <c r="H16" s="2180"/>
      <c r="I16" s="624" t="s">
        <v>995</v>
      </c>
      <c r="J16" s="625"/>
      <c r="K16" s="625"/>
      <c r="L16" s="625"/>
      <c r="M16" s="625"/>
      <c r="N16" s="625"/>
      <c r="O16" s="625"/>
      <c r="P16" s="625"/>
      <c r="Q16" s="625"/>
      <c r="R16" s="625"/>
      <c r="S16" s="625"/>
      <c r="T16" s="625"/>
      <c r="U16" s="625"/>
      <c r="V16" s="625"/>
      <c r="W16" s="625"/>
      <c r="X16" s="625"/>
      <c r="Y16" s="625"/>
      <c r="Z16" s="625"/>
      <c r="AA16" s="626"/>
      <c r="AB16" s="35"/>
    </row>
    <row r="17" spans="2:28" ht="6.75" customHeight="1" thickBot="1">
      <c r="B17" s="33"/>
      <c r="C17" s="399"/>
      <c r="D17" s="399"/>
      <c r="E17" s="399"/>
      <c r="F17" s="399"/>
      <c r="G17" s="399"/>
      <c r="H17" s="399"/>
      <c r="I17" s="36"/>
      <c r="J17" s="36"/>
      <c r="K17" s="36"/>
      <c r="L17" s="36"/>
      <c r="M17" s="36"/>
      <c r="N17" s="36"/>
      <c r="O17" s="36"/>
      <c r="P17" s="36"/>
      <c r="Q17" s="36"/>
      <c r="R17" s="36"/>
      <c r="S17" s="36"/>
      <c r="T17" s="36"/>
      <c r="U17" s="36"/>
      <c r="V17" s="36"/>
      <c r="W17" s="36"/>
      <c r="X17" s="36"/>
      <c r="Y17" s="36"/>
      <c r="Z17" s="36"/>
      <c r="AA17" s="398"/>
      <c r="AB17" s="35"/>
    </row>
    <row r="18" spans="2:28" ht="44.25" customHeight="1" thickBot="1">
      <c r="B18" s="33"/>
      <c r="C18" s="2178" t="s">
        <v>276</v>
      </c>
      <c r="D18" s="2179"/>
      <c r="E18" s="2179"/>
      <c r="F18" s="2179"/>
      <c r="G18" s="2179"/>
      <c r="H18" s="2180"/>
      <c r="I18" s="624" t="s">
        <v>996</v>
      </c>
      <c r="J18" s="625"/>
      <c r="K18" s="625"/>
      <c r="L18" s="625"/>
      <c r="M18" s="625"/>
      <c r="N18" s="625"/>
      <c r="O18" s="625"/>
      <c r="P18" s="625"/>
      <c r="Q18" s="625"/>
      <c r="R18" s="625"/>
      <c r="S18" s="625"/>
      <c r="T18" s="625"/>
      <c r="U18" s="625"/>
      <c r="V18" s="625"/>
      <c r="W18" s="625"/>
      <c r="X18" s="625"/>
      <c r="Y18" s="625"/>
      <c r="Z18" s="625"/>
      <c r="AA18" s="626"/>
      <c r="AB18" s="35"/>
    </row>
    <row r="19" spans="2:28" ht="6.7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98"/>
      <c r="AB19" s="35"/>
    </row>
    <row r="20" spans="2:28" ht="14.25" customHeight="1">
      <c r="B20" s="33"/>
      <c r="C20" s="631" t="s">
        <v>237</v>
      </c>
      <c r="D20" s="632"/>
      <c r="E20" s="632"/>
      <c r="F20" s="632"/>
      <c r="G20" s="632"/>
      <c r="H20" s="633"/>
      <c r="I20" s="637" t="s">
        <v>325</v>
      </c>
      <c r="J20" s="638"/>
      <c r="K20" s="638"/>
      <c r="L20" s="639"/>
      <c r="M20" s="592" t="s">
        <v>239</v>
      </c>
      <c r="N20" s="593"/>
      <c r="O20" s="593"/>
      <c r="P20" s="593"/>
      <c r="Q20" s="593"/>
      <c r="R20" s="593"/>
      <c r="S20" s="594"/>
      <c r="T20" s="592" t="s">
        <v>240</v>
      </c>
      <c r="U20" s="593"/>
      <c r="V20" s="593"/>
      <c r="W20" s="593"/>
      <c r="X20" s="593"/>
      <c r="Y20" s="593"/>
      <c r="Z20" s="593"/>
      <c r="AA20" s="594"/>
      <c r="AB20" s="35"/>
    </row>
    <row r="21" spans="2:28" ht="21.75" customHeight="1" thickBot="1">
      <c r="B21" s="33"/>
      <c r="C21" s="634"/>
      <c r="D21" s="635"/>
      <c r="E21" s="635"/>
      <c r="F21" s="635"/>
      <c r="G21" s="635"/>
      <c r="H21" s="636"/>
      <c r="I21" s="640"/>
      <c r="J21" s="641"/>
      <c r="K21" s="641"/>
      <c r="L21" s="642"/>
      <c r="M21" s="605" t="s">
        <v>357</v>
      </c>
      <c r="N21" s="606"/>
      <c r="O21" s="606"/>
      <c r="P21" s="606"/>
      <c r="Q21" s="606"/>
      <c r="R21" s="606"/>
      <c r="S21" s="607"/>
      <c r="T21" s="608" t="s">
        <v>302</v>
      </c>
      <c r="U21" s="606"/>
      <c r="V21" s="606"/>
      <c r="W21" s="606"/>
      <c r="X21" s="606"/>
      <c r="Y21" s="606"/>
      <c r="Z21" s="606"/>
      <c r="AA21" s="607"/>
      <c r="AB21" s="35"/>
    </row>
    <row r="22" spans="2:28" ht="6.75"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97"/>
      <c r="AB22" s="35"/>
    </row>
    <row r="23" spans="2:28" ht="23.25" customHeight="1">
      <c r="B23" s="33"/>
      <c r="C23" s="2184" t="s">
        <v>243</v>
      </c>
      <c r="D23" s="2185"/>
      <c r="E23" s="2185"/>
      <c r="F23" s="2185"/>
      <c r="G23" s="2185"/>
      <c r="H23" s="2185"/>
      <c r="I23" s="2186"/>
      <c r="J23" s="2184" t="s">
        <v>244</v>
      </c>
      <c r="K23" s="2185"/>
      <c r="L23" s="2185"/>
      <c r="M23" s="2185"/>
      <c r="N23" s="2185"/>
      <c r="O23" s="2185"/>
      <c r="P23" s="2186"/>
      <c r="Q23" s="2184" t="s">
        <v>245</v>
      </c>
      <c r="R23" s="2185"/>
      <c r="S23" s="2185"/>
      <c r="T23" s="2185"/>
      <c r="U23" s="2185"/>
      <c r="V23" s="2185"/>
      <c r="W23" s="2185"/>
      <c r="X23" s="2185"/>
      <c r="Y23" s="2185"/>
      <c r="Z23" s="2185"/>
      <c r="AA23" s="2186"/>
      <c r="AB23" s="35"/>
    </row>
    <row r="24" spans="2:28" ht="31.5" customHeight="1" thickBot="1">
      <c r="B24" s="33"/>
      <c r="C24" s="595" t="s">
        <v>997</v>
      </c>
      <c r="D24" s="596"/>
      <c r="E24" s="596"/>
      <c r="F24" s="596"/>
      <c r="G24" s="596"/>
      <c r="H24" s="596"/>
      <c r="I24" s="597"/>
      <c r="J24" s="595" t="s">
        <v>998</v>
      </c>
      <c r="K24" s="596"/>
      <c r="L24" s="596"/>
      <c r="M24" s="596"/>
      <c r="N24" s="596"/>
      <c r="O24" s="596"/>
      <c r="P24" s="597"/>
      <c r="Q24" s="598" t="s">
        <v>999</v>
      </c>
      <c r="R24" s="599"/>
      <c r="S24" s="599"/>
      <c r="T24" s="599"/>
      <c r="U24" s="599"/>
      <c r="V24" s="599"/>
      <c r="W24" s="599"/>
      <c r="X24" s="599"/>
      <c r="Y24" s="599"/>
      <c r="Z24" s="599"/>
      <c r="AA24" s="600"/>
      <c r="AB24" s="35"/>
    </row>
    <row r="25" spans="2:28" ht="7.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97"/>
      <c r="AB25" s="35"/>
    </row>
    <row r="26" spans="2:28" ht="26.25" customHeight="1" thickBot="1">
      <c r="B26" s="33"/>
      <c r="C26" s="2178" t="s">
        <v>249</v>
      </c>
      <c r="D26" s="2179"/>
      <c r="E26" s="2179"/>
      <c r="F26" s="2179"/>
      <c r="G26" s="2179"/>
      <c r="H26" s="2180"/>
      <c r="I26" s="624" t="s">
        <v>217</v>
      </c>
      <c r="J26" s="625"/>
      <c r="K26" s="625"/>
      <c r="L26" s="625"/>
      <c r="M26" s="625"/>
      <c r="N26" s="625"/>
      <c r="O26" s="625"/>
      <c r="P26" s="625"/>
      <c r="Q26" s="625"/>
      <c r="R26" s="625"/>
      <c r="S26" s="625"/>
      <c r="T26" s="625"/>
      <c r="U26" s="625"/>
      <c r="V26" s="625"/>
      <c r="W26" s="625"/>
      <c r="X26" s="625"/>
      <c r="Y26" s="625"/>
      <c r="Z26" s="625"/>
      <c r="AA26" s="626"/>
      <c r="AB26" s="35"/>
    </row>
    <row r="27" spans="2:28" ht="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98"/>
      <c r="AB27" s="35"/>
    </row>
    <row r="28" spans="2:28" ht="30.75" customHeight="1" thickBot="1">
      <c r="B28" s="33"/>
      <c r="C28" s="2178" t="s">
        <v>250</v>
      </c>
      <c r="D28" s="2179"/>
      <c r="E28" s="2179"/>
      <c r="F28" s="2179"/>
      <c r="G28" s="2179"/>
      <c r="H28" s="2180"/>
      <c r="I28" s="627">
        <v>0.9</v>
      </c>
      <c r="J28" s="624"/>
      <c r="K28" s="1877" t="s">
        <v>251</v>
      </c>
      <c r="L28" s="1878"/>
      <c r="M28" s="1878"/>
      <c r="N28" s="2181"/>
      <c r="O28" s="872" t="s">
        <v>252</v>
      </c>
      <c r="P28" s="1813"/>
      <c r="Q28" s="1813"/>
      <c r="R28" s="1814"/>
      <c r="S28" s="385" t="s">
        <v>254</v>
      </c>
      <c r="T28" s="1813" t="s">
        <v>253</v>
      </c>
      <c r="U28" s="1813"/>
      <c r="V28" s="1814"/>
      <c r="W28" s="38"/>
      <c r="X28" s="1491" t="s">
        <v>255</v>
      </c>
      <c r="Y28" s="2182"/>
      <c r="Z28" s="2183"/>
      <c r="AA28" s="39"/>
      <c r="AB28" s="35"/>
    </row>
    <row r="29" spans="2:28" ht="6.75"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97"/>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2173">
        <v>0</v>
      </c>
      <c r="L32" s="2174"/>
      <c r="M32" s="2174"/>
      <c r="N32" s="2174"/>
      <c r="O32" s="2175">
        <v>0.79900000000000004</v>
      </c>
      <c r="P32" s="2174"/>
      <c r="Q32" s="2174"/>
      <c r="R32" s="2174"/>
      <c r="S32" s="2176">
        <v>0.8</v>
      </c>
      <c r="T32" s="2174"/>
      <c r="U32" s="2175">
        <v>0.89900000000000002</v>
      </c>
      <c r="V32" s="2174"/>
      <c r="W32" s="2174"/>
      <c r="X32" s="2176">
        <v>0.9</v>
      </c>
      <c r="Y32" s="2174"/>
      <c r="Z32" s="2176">
        <v>1</v>
      </c>
      <c r="AA32" s="2177"/>
      <c r="AB32" s="35"/>
    </row>
    <row r="33" spans="2:28" ht="6.75"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97"/>
      <c r="AB33" s="35"/>
    </row>
    <row r="34" spans="2:28" s="41" customFormat="1" ht="15.75" customHeight="1">
      <c r="B34" s="40"/>
      <c r="C34" s="1881" t="s">
        <v>257</v>
      </c>
      <c r="D34" s="2172"/>
      <c r="E34" s="2172"/>
      <c r="F34" s="2172"/>
      <c r="G34" s="2172"/>
      <c r="H34" s="2172"/>
      <c r="I34" s="2172"/>
      <c r="J34" s="2172"/>
      <c r="K34" s="2172"/>
      <c r="L34" s="2172"/>
      <c r="M34" s="2172"/>
      <c r="N34" s="2172"/>
      <c r="O34" s="2172"/>
      <c r="P34" s="2172"/>
      <c r="Q34" s="2172"/>
      <c r="R34" s="2172"/>
      <c r="S34" s="2172"/>
      <c r="T34" s="2172"/>
      <c r="U34" s="2172"/>
      <c r="V34" s="2172"/>
      <c r="W34" s="2172"/>
      <c r="X34" s="2172"/>
      <c r="Y34" s="2172"/>
      <c r="Z34" s="2172"/>
      <c r="AA34" s="1883"/>
      <c r="AB34" s="35"/>
    </row>
    <row r="35" spans="2:28" s="41" customFormat="1" ht="57" customHeight="1">
      <c r="B35" s="40"/>
      <c r="C35" s="2167" t="s">
        <v>258</v>
      </c>
      <c r="D35" s="2168"/>
      <c r="E35" s="2168"/>
      <c r="F35" s="2168"/>
      <c r="G35" s="2168"/>
      <c r="H35" s="164" t="s">
        <v>1000</v>
      </c>
      <c r="I35" s="164" t="s">
        <v>1001</v>
      </c>
      <c r="J35" s="396" t="s">
        <v>1002</v>
      </c>
      <c r="K35" s="960" t="s">
        <v>262</v>
      </c>
      <c r="L35" s="960"/>
      <c r="M35" s="960"/>
      <c r="N35" s="960"/>
      <c r="O35" s="960"/>
      <c r="P35" s="960"/>
      <c r="Q35" s="960"/>
      <c r="R35" s="960"/>
      <c r="S35" s="960"/>
      <c r="T35" s="960"/>
      <c r="U35" s="960"/>
      <c r="V35" s="960"/>
      <c r="W35" s="960"/>
      <c r="X35" s="960"/>
      <c r="Y35" s="960"/>
      <c r="Z35" s="960"/>
      <c r="AA35" s="2169"/>
      <c r="AB35" s="35"/>
    </row>
    <row r="36" spans="2:28" s="41" customFormat="1" ht="80.25" customHeight="1">
      <c r="B36" s="40"/>
      <c r="C36" s="1809" t="s">
        <v>410</v>
      </c>
      <c r="D36" s="2272"/>
      <c r="E36" s="2272"/>
      <c r="F36" s="2272"/>
      <c r="G36" s="2272"/>
      <c r="H36" s="15">
        <f>+[31]CUMPLIMIENTO!T56</f>
        <v>36</v>
      </c>
      <c r="I36" s="15">
        <f>+[31]CUMPLIMIENTO!O55</f>
        <v>37</v>
      </c>
      <c r="J36" s="161">
        <f>+H36/I36</f>
        <v>0.97297297297297303</v>
      </c>
      <c r="K36" s="2170" t="s">
        <v>1003</v>
      </c>
      <c r="L36" s="2170"/>
      <c r="M36" s="2170"/>
      <c r="N36" s="2170"/>
      <c r="O36" s="2170"/>
      <c r="P36" s="2170"/>
      <c r="Q36" s="2170"/>
      <c r="R36" s="2170"/>
      <c r="S36" s="2170"/>
      <c r="T36" s="2170"/>
      <c r="U36" s="2170"/>
      <c r="V36" s="2170"/>
      <c r="W36" s="2170"/>
      <c r="X36" s="2170"/>
      <c r="Y36" s="2170"/>
      <c r="Z36" s="2170"/>
      <c r="AA36" s="2171"/>
      <c r="AB36" s="35"/>
    </row>
    <row r="37" spans="2:28" s="41" customFormat="1" ht="36.75" customHeight="1">
      <c r="B37" s="40"/>
      <c r="C37" s="1809" t="s">
        <v>413</v>
      </c>
      <c r="D37" s="2272"/>
      <c r="E37" s="2272"/>
      <c r="F37" s="2272"/>
      <c r="G37" s="2272"/>
      <c r="H37" s="15"/>
      <c r="I37" s="15">
        <f>+[31]CUMPLIMIENTO!P55</f>
        <v>23</v>
      </c>
      <c r="J37" s="161">
        <f>+H37/I37</f>
        <v>0</v>
      </c>
      <c r="K37" s="962"/>
      <c r="L37" s="962"/>
      <c r="M37" s="962"/>
      <c r="N37" s="962"/>
      <c r="O37" s="962"/>
      <c r="P37" s="962"/>
      <c r="Q37" s="962"/>
      <c r="R37" s="962"/>
      <c r="S37" s="962"/>
      <c r="T37" s="962"/>
      <c r="U37" s="962"/>
      <c r="V37" s="962"/>
      <c r="W37" s="962"/>
      <c r="X37" s="962"/>
      <c r="Y37" s="962"/>
      <c r="Z37" s="962"/>
      <c r="AA37" s="987"/>
      <c r="AB37" s="35"/>
    </row>
    <row r="38" spans="2:28" s="41" customFormat="1" ht="36.75" customHeight="1">
      <c r="B38" s="40"/>
      <c r="C38" s="1809" t="s">
        <v>414</v>
      </c>
      <c r="D38" s="2272"/>
      <c r="E38" s="2272"/>
      <c r="F38" s="2272"/>
      <c r="G38" s="2272"/>
      <c r="H38" s="15"/>
      <c r="I38" s="15">
        <f>+[31]CUMPLIMIENTO!Q55</f>
        <v>37</v>
      </c>
      <c r="J38" s="161">
        <f>+H38/I38</f>
        <v>0</v>
      </c>
      <c r="K38" s="962"/>
      <c r="L38" s="962"/>
      <c r="M38" s="962"/>
      <c r="N38" s="962"/>
      <c r="O38" s="962"/>
      <c r="P38" s="962"/>
      <c r="Q38" s="962"/>
      <c r="R38" s="962"/>
      <c r="S38" s="962"/>
      <c r="T38" s="962"/>
      <c r="U38" s="962"/>
      <c r="V38" s="962"/>
      <c r="W38" s="962"/>
      <c r="X38" s="962"/>
      <c r="Y38" s="962"/>
      <c r="Z38" s="962"/>
      <c r="AA38" s="987"/>
      <c r="AB38" s="35"/>
    </row>
    <row r="39" spans="2:28" s="41" customFormat="1" ht="36.75" customHeight="1" thickBot="1">
      <c r="B39" s="40"/>
      <c r="C39" s="2099" t="s">
        <v>415</v>
      </c>
      <c r="D39" s="2421"/>
      <c r="E39" s="2421"/>
      <c r="F39" s="2421"/>
      <c r="G39" s="2421"/>
      <c r="H39" s="395"/>
      <c r="I39" s="395">
        <f>+[31]CUMPLIMIENTO!R55</f>
        <v>31</v>
      </c>
      <c r="J39" s="394">
        <f>+H39/I39</f>
        <v>0</v>
      </c>
      <c r="K39" s="2165"/>
      <c r="L39" s="2165"/>
      <c r="M39" s="2165"/>
      <c r="N39" s="2165"/>
      <c r="O39" s="2165"/>
      <c r="P39" s="2165"/>
      <c r="Q39" s="2165"/>
      <c r="R39" s="2165"/>
      <c r="S39" s="2165"/>
      <c r="T39" s="2165"/>
      <c r="U39" s="2165"/>
      <c r="V39" s="2165"/>
      <c r="W39" s="2165"/>
      <c r="X39" s="2165"/>
      <c r="Y39" s="2165"/>
      <c r="Z39" s="2165"/>
      <c r="AA39" s="2166"/>
      <c r="AB39" s="35"/>
    </row>
    <row r="40" spans="2:28" s="41" customFormat="1" ht="4.5" customHeight="1"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28" s="41" customForma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9"/>
      <c r="AB41" s="35"/>
    </row>
    <row r="42" spans="2:28" s="41" customFormat="1" ht="15" customHeight="1" thickBot="1">
      <c r="B42" s="33"/>
      <c r="C42" s="967"/>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9"/>
      <c r="AB42" s="35"/>
    </row>
    <row r="43" spans="2:28" s="41" customFormat="1" ht="165" customHeight="1" thickBot="1">
      <c r="B43" s="33"/>
      <c r="C43" s="1818" t="s">
        <v>287</v>
      </c>
      <c r="D43" s="1819"/>
      <c r="E43" s="1819"/>
      <c r="F43" s="1819"/>
      <c r="G43" s="1819"/>
      <c r="H43" s="1819"/>
      <c r="I43" s="1819"/>
      <c r="J43" s="1819"/>
      <c r="K43" s="1819"/>
      <c r="L43" s="1819"/>
      <c r="M43" s="1819"/>
      <c r="N43" s="1819"/>
      <c r="O43" s="1819"/>
      <c r="P43" s="1819"/>
      <c r="Q43" s="1819"/>
      <c r="R43" s="1819"/>
      <c r="S43" s="1819"/>
      <c r="T43" s="1819"/>
      <c r="U43" s="1819"/>
      <c r="V43" s="1819"/>
      <c r="W43" s="1819"/>
      <c r="X43" s="1819"/>
      <c r="Y43" s="1819"/>
      <c r="Z43" s="1819"/>
      <c r="AA43" s="1820"/>
      <c r="AB43" s="35"/>
    </row>
    <row r="44" spans="2:28" ht="7.5" customHeight="1">
      <c r="B44" s="50"/>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52"/>
    </row>
    <row r="45" spans="2:28" ht="8.25" customHeight="1" thickBot="1">
      <c r="B45" s="53"/>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55"/>
    </row>
    <row r="46" spans="2:28" ht="15.75" customHeight="1">
      <c r="B46" s="56"/>
      <c r="C46" s="2089" t="s">
        <v>258</v>
      </c>
      <c r="D46" s="2090"/>
      <c r="E46" s="2090"/>
      <c r="F46" s="2090"/>
      <c r="G46" s="2090"/>
      <c r="H46" s="2090" t="s">
        <v>288</v>
      </c>
      <c r="I46" s="2090"/>
      <c r="J46" s="2090" t="s">
        <v>268</v>
      </c>
      <c r="K46" s="2090"/>
      <c r="L46" s="2090"/>
      <c r="M46" s="2090"/>
      <c r="N46" s="2090" t="s">
        <v>269</v>
      </c>
      <c r="O46" s="2090"/>
      <c r="P46" s="2090"/>
      <c r="Q46" s="2090"/>
      <c r="R46" s="2090"/>
      <c r="S46" s="2090"/>
      <c r="T46" s="2090"/>
      <c r="U46" s="2090"/>
      <c r="V46" s="2094" t="s">
        <v>270</v>
      </c>
      <c r="W46" s="2094"/>
      <c r="X46" s="2094"/>
      <c r="Y46" s="2094"/>
      <c r="Z46" s="2094"/>
      <c r="AA46" s="2095"/>
      <c r="AB46" s="57"/>
    </row>
    <row r="47" spans="2:28" ht="15.75">
      <c r="B47" s="58"/>
      <c r="C47" s="1809" t="s">
        <v>410</v>
      </c>
      <c r="D47" s="2272"/>
      <c r="E47" s="2272"/>
      <c r="F47" s="2272"/>
      <c r="G47" s="2272"/>
      <c r="H47" s="646"/>
      <c r="I47" s="646"/>
      <c r="J47" s="646"/>
      <c r="K47" s="646"/>
      <c r="L47" s="646"/>
      <c r="M47" s="646"/>
      <c r="N47" s="646"/>
      <c r="O47" s="646"/>
      <c r="P47" s="646"/>
      <c r="Q47" s="646"/>
      <c r="R47" s="646"/>
      <c r="S47" s="646"/>
      <c r="T47" s="646"/>
      <c r="U47" s="646"/>
      <c r="V47" s="646"/>
      <c r="W47" s="646"/>
      <c r="X47" s="646"/>
      <c r="Y47" s="646"/>
      <c r="Z47" s="646"/>
      <c r="AA47" s="1589"/>
      <c r="AB47" s="57"/>
    </row>
    <row r="48" spans="2:28" ht="14.25" customHeight="1">
      <c r="B48" s="56"/>
      <c r="C48" s="1809" t="s">
        <v>413</v>
      </c>
      <c r="D48" s="2272"/>
      <c r="E48" s="2272"/>
      <c r="F48" s="2272"/>
      <c r="G48" s="2272"/>
      <c r="H48" s="646"/>
      <c r="I48" s="646"/>
      <c r="J48" s="646"/>
      <c r="K48" s="646"/>
      <c r="L48" s="646"/>
      <c r="M48" s="646"/>
      <c r="N48" s="2163"/>
      <c r="O48" s="2163"/>
      <c r="P48" s="2163"/>
      <c r="Q48" s="2163"/>
      <c r="R48" s="2163"/>
      <c r="S48" s="2163"/>
      <c r="T48" s="2163"/>
      <c r="U48" s="2163"/>
      <c r="V48" s="2163"/>
      <c r="W48" s="2163"/>
      <c r="X48" s="2163"/>
      <c r="Y48" s="2163"/>
      <c r="Z48" s="2163"/>
      <c r="AA48" s="2164"/>
      <c r="AB48" s="59"/>
    </row>
    <row r="49" spans="1:29" ht="14.25" customHeight="1">
      <c r="B49" s="56"/>
      <c r="C49" s="1809" t="s">
        <v>414</v>
      </c>
      <c r="D49" s="2272"/>
      <c r="E49" s="2272"/>
      <c r="F49" s="2272"/>
      <c r="G49" s="2272"/>
      <c r="H49" s="646"/>
      <c r="I49" s="646"/>
      <c r="J49" s="646"/>
      <c r="K49" s="646"/>
      <c r="L49" s="646"/>
      <c r="M49" s="646"/>
      <c r="N49" s="646"/>
      <c r="O49" s="646"/>
      <c r="P49" s="646"/>
      <c r="Q49" s="646"/>
      <c r="R49" s="646"/>
      <c r="S49" s="646"/>
      <c r="T49" s="646"/>
      <c r="U49" s="646"/>
      <c r="V49" s="646"/>
      <c r="W49" s="646"/>
      <c r="X49" s="646"/>
      <c r="Y49" s="646"/>
      <c r="Z49" s="646"/>
      <c r="AA49" s="1589"/>
      <c r="AB49" s="59"/>
    </row>
    <row r="50" spans="1:29" ht="14.25" customHeight="1" thickBot="1">
      <c r="B50" s="56"/>
      <c r="C50" s="2099" t="s">
        <v>415</v>
      </c>
      <c r="D50" s="2421"/>
      <c r="E50" s="2421"/>
      <c r="F50" s="2421"/>
      <c r="G50" s="2421"/>
      <c r="H50" s="648"/>
      <c r="I50" s="648"/>
      <c r="J50" s="648"/>
      <c r="K50" s="648"/>
      <c r="L50" s="648"/>
      <c r="M50" s="648"/>
      <c r="N50" s="648"/>
      <c r="O50" s="648"/>
      <c r="P50" s="648"/>
      <c r="Q50" s="648"/>
      <c r="R50" s="648"/>
      <c r="S50" s="648"/>
      <c r="T50" s="648"/>
      <c r="U50" s="648"/>
      <c r="V50" s="648"/>
      <c r="W50" s="648"/>
      <c r="X50" s="648"/>
      <c r="Y50" s="648"/>
      <c r="Z50" s="648"/>
      <c r="AA50" s="1590"/>
      <c r="AB50" s="59"/>
    </row>
    <row r="51" spans="1:29" ht="6" customHeight="1">
      <c r="B51" s="60"/>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62"/>
    </row>
    <row r="52" spans="1:29" ht="8.25" customHeight="1"/>
    <row r="53" spans="1:29" s="392" customForma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393"/>
    </row>
    <row r="54" spans="1:29" s="392" customForma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393"/>
    </row>
    <row r="55" spans="1:29" s="392"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393"/>
    </row>
    <row r="56" spans="1:29" s="392"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393"/>
    </row>
    <row r="57" spans="1:29" s="392" customFormat="1" ht="1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393"/>
    </row>
    <row r="58" spans="1:29" s="392"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393"/>
    </row>
    <row r="66" spans="1:29" s="392" customFormat="1"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393"/>
    </row>
    <row r="106" ht="6" customHeight="1"/>
  </sheetData>
  <mergeCells count="95">
    <mergeCell ref="C7:H8"/>
    <mergeCell ref="I7:AA8"/>
    <mergeCell ref="C10:H11"/>
    <mergeCell ref="B2:G4"/>
    <mergeCell ref="H2:AB2"/>
    <mergeCell ref="H3:O3"/>
    <mergeCell ref="P3:AB3"/>
    <mergeCell ref="H4:AB4"/>
    <mergeCell ref="I10:Q11"/>
    <mergeCell ref="R10:U10"/>
    <mergeCell ref="V10:AA10"/>
    <mergeCell ref="C16:H16"/>
    <mergeCell ref="I16:AA16"/>
    <mergeCell ref="C13:H14"/>
    <mergeCell ref="I13:S14"/>
    <mergeCell ref="T13:AA13"/>
    <mergeCell ref="R11:U11"/>
    <mergeCell ref="V11:AA11"/>
    <mergeCell ref="T14:AA14"/>
    <mergeCell ref="M21:S21"/>
    <mergeCell ref="T21:AA21"/>
    <mergeCell ref="C20:H21"/>
    <mergeCell ref="I20:L21"/>
    <mergeCell ref="M20:S20"/>
    <mergeCell ref="T20:AA20"/>
    <mergeCell ref="C18:H18"/>
    <mergeCell ref="I18:AA18"/>
    <mergeCell ref="C24:I24"/>
    <mergeCell ref="J24:P24"/>
    <mergeCell ref="Q24:AA24"/>
    <mergeCell ref="C23:I23"/>
    <mergeCell ref="J23:P23"/>
    <mergeCell ref="Q23:AA23"/>
    <mergeCell ref="C26:H26"/>
    <mergeCell ref="I26:AA26"/>
    <mergeCell ref="C28:H28"/>
    <mergeCell ref="I28:J28"/>
    <mergeCell ref="K28:N28"/>
    <mergeCell ref="O28:R28"/>
    <mergeCell ref="T28:V28"/>
    <mergeCell ref="X28:Z28"/>
    <mergeCell ref="Z31:AA31"/>
    <mergeCell ref="C30:J32"/>
    <mergeCell ref="K30:R30"/>
    <mergeCell ref="S30:W30"/>
    <mergeCell ref="X30:AA30"/>
    <mergeCell ref="K31:N31"/>
    <mergeCell ref="O31:R31"/>
    <mergeCell ref="S31:T31"/>
    <mergeCell ref="U31:W31"/>
    <mergeCell ref="X31:Y31"/>
    <mergeCell ref="C34:AA34"/>
    <mergeCell ref="K32:N32"/>
    <mergeCell ref="O32:R32"/>
    <mergeCell ref="S32:T32"/>
    <mergeCell ref="U32:W32"/>
    <mergeCell ref="X32:Y32"/>
    <mergeCell ref="Z32:AA32"/>
    <mergeCell ref="C37:G37"/>
    <mergeCell ref="K37:AA37"/>
    <mergeCell ref="C38:G38"/>
    <mergeCell ref="K38:AA38"/>
    <mergeCell ref="C35:G35"/>
    <mergeCell ref="K35:AA35"/>
    <mergeCell ref="C36:G36"/>
    <mergeCell ref="K36:AA36"/>
    <mergeCell ref="C39:G39"/>
    <mergeCell ref="K39:AA39"/>
    <mergeCell ref="C41:AA42"/>
    <mergeCell ref="C43:AA43"/>
    <mergeCell ref="C46:G46"/>
    <mergeCell ref="H46:I46"/>
    <mergeCell ref="J46:M46"/>
    <mergeCell ref="N46:U46"/>
    <mergeCell ref="V46:AA46"/>
    <mergeCell ref="C49:G49"/>
    <mergeCell ref="H49:I49"/>
    <mergeCell ref="J49:M49"/>
    <mergeCell ref="N49:U49"/>
    <mergeCell ref="V49:AA49"/>
    <mergeCell ref="C47:G47"/>
    <mergeCell ref="H47:I47"/>
    <mergeCell ref="J47:M47"/>
    <mergeCell ref="N47:U47"/>
    <mergeCell ref="V47:AA47"/>
    <mergeCell ref="C50:G50"/>
    <mergeCell ref="H50:I50"/>
    <mergeCell ref="J50:M50"/>
    <mergeCell ref="N50:U50"/>
    <mergeCell ref="V50:AA50"/>
    <mergeCell ref="C48:G48"/>
    <mergeCell ref="H48:I48"/>
    <mergeCell ref="J48:M48"/>
    <mergeCell ref="N48:U48"/>
    <mergeCell ref="V48:AA48"/>
  </mergeCells>
  <pageMargins left="0.70866141732283472" right="0.70866141732283472" top="0.74803149606299213" bottom="1.1023622047244095" header="0.31496062992125984" footer="0.31496062992125984"/>
  <pageSetup scale="57" orientation="portrait" r:id="rId1"/>
  <headerFooter>
    <oddFooter>&amp;LAvenida Calle 26 No. 57-83 Torre 8, Piso 8 CEMSA - C.P. 111321 
PBX:(+57) 601-3779555 - Información: Línea 195 
Sede Operativa - Atención al Ciudadano: Calle 22D No. 120-40
www.umv.gov.co &amp;CDESI-FM-007
&amp;P de &amp;N</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G106"/>
  <sheetViews>
    <sheetView topLeftCell="A2" zoomScaleNormal="100" zoomScalePageLayoutView="80" workbookViewId="0">
      <selection activeCell="I10" sqref="I10:Q11"/>
    </sheetView>
  </sheetViews>
  <sheetFormatPr defaultColWidth="3.7109375" defaultRowHeight="14.25"/>
  <cols>
    <col min="1" max="1" width="2" style="20" customWidth="1"/>
    <col min="2" max="2" width="2.85546875" style="20" customWidth="1"/>
    <col min="3" max="6" width="2.7109375" style="20" customWidth="1"/>
    <col min="7" max="7" width="4.28515625" style="20" customWidth="1"/>
    <col min="8" max="8" width="15.42578125" style="20" customWidth="1"/>
    <col min="9" max="9" width="15.7109375" style="20" customWidth="1"/>
    <col min="10" max="10" width="15" style="20" customWidth="1"/>
    <col min="11" max="14" width="3.42578125" style="20" customWidth="1"/>
    <col min="15" max="15" width="2.7109375" style="20" customWidth="1"/>
    <col min="16" max="16" width="3.42578125" style="20" customWidth="1"/>
    <col min="17" max="17" width="3.5703125" style="20" customWidth="1"/>
    <col min="18" max="18" width="3.7109375" style="20"/>
    <col min="19" max="19" width="4.8554687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29" width="1.5703125" style="20" customWidth="1"/>
    <col min="30" max="32" width="3.7109375" style="20"/>
    <col min="33" max="33" width="4.28515625" style="20" bestFit="1" customWidth="1"/>
    <col min="34" max="16384" width="3.7109375" style="20"/>
  </cols>
  <sheetData>
    <row r="1" spans="2:28" ht="9" customHeight="1"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ustomHeight="1">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customHeight="1"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8.25" customHeight="1">
      <c r="H5" s="22"/>
      <c r="I5" s="22"/>
      <c r="J5" s="22"/>
      <c r="K5" s="22"/>
      <c r="L5" s="22"/>
      <c r="M5" s="22"/>
      <c r="N5" s="22"/>
      <c r="O5" s="22"/>
      <c r="P5" s="22"/>
      <c r="Q5" s="22"/>
      <c r="R5" s="22"/>
      <c r="S5" s="22"/>
      <c r="T5" s="22"/>
      <c r="U5" s="22"/>
      <c r="V5" s="22"/>
      <c r="W5" s="22"/>
      <c r="X5" s="22"/>
      <c r="Y5" s="22"/>
      <c r="Z5" s="22"/>
      <c r="AA5" s="22"/>
      <c r="AB5" s="22"/>
    </row>
    <row r="6" spans="2:28" ht="9" customHeight="1"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2256" t="s">
        <v>214</v>
      </c>
      <c r="J7" s="2257"/>
      <c r="K7" s="2257"/>
      <c r="L7" s="2257"/>
      <c r="M7" s="2257"/>
      <c r="N7" s="2257"/>
      <c r="O7" s="2257"/>
      <c r="P7" s="2257"/>
      <c r="Q7" s="2257"/>
      <c r="R7" s="2257"/>
      <c r="S7" s="2257"/>
      <c r="T7" s="2257"/>
      <c r="U7" s="2257"/>
      <c r="V7" s="2257"/>
      <c r="W7" s="2257"/>
      <c r="X7" s="2257"/>
      <c r="Y7" s="2257"/>
      <c r="Z7" s="2257"/>
      <c r="AA7" s="2258"/>
      <c r="AB7" s="29"/>
    </row>
    <row r="8" spans="2:28" ht="15.75" thickBot="1">
      <c r="B8" s="28"/>
      <c r="C8" s="658"/>
      <c r="D8" s="659"/>
      <c r="E8" s="659"/>
      <c r="F8" s="659"/>
      <c r="G8" s="659"/>
      <c r="H8" s="660"/>
      <c r="I8" s="2259"/>
      <c r="J8" s="2260"/>
      <c r="K8" s="2260"/>
      <c r="L8" s="2260"/>
      <c r="M8" s="2260"/>
      <c r="N8" s="2260"/>
      <c r="O8" s="2260"/>
      <c r="P8" s="2260"/>
      <c r="Q8" s="2260"/>
      <c r="R8" s="2260"/>
      <c r="S8" s="2260"/>
      <c r="T8" s="2260"/>
      <c r="U8" s="2260"/>
      <c r="V8" s="2260"/>
      <c r="W8" s="2260"/>
      <c r="X8" s="2260"/>
      <c r="Y8" s="2260"/>
      <c r="Z8" s="2260"/>
      <c r="AA8" s="2261"/>
      <c r="AB8" s="29"/>
    </row>
    <row r="9" spans="2:28" ht="6.75"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402"/>
      <c r="AB9" s="29"/>
    </row>
    <row r="10" spans="2:28" ht="15" customHeight="1" thickBot="1">
      <c r="B10" s="28"/>
      <c r="C10" s="655" t="s">
        <v>226</v>
      </c>
      <c r="D10" s="656"/>
      <c r="E10" s="656"/>
      <c r="F10" s="656"/>
      <c r="G10" s="656"/>
      <c r="H10" s="657"/>
      <c r="I10" s="2247" t="s">
        <v>1004</v>
      </c>
      <c r="J10" s="2248"/>
      <c r="K10" s="2248"/>
      <c r="L10" s="2248"/>
      <c r="M10" s="2248"/>
      <c r="N10" s="2248"/>
      <c r="O10" s="2248"/>
      <c r="P10" s="2248"/>
      <c r="Q10" s="2249"/>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2250"/>
      <c r="J11" s="2251"/>
      <c r="K11" s="2251"/>
      <c r="L11" s="2251"/>
      <c r="M11" s="2251"/>
      <c r="N11" s="2251"/>
      <c r="O11" s="2251"/>
      <c r="P11" s="2251"/>
      <c r="Q11" s="2252"/>
      <c r="R11" s="627" t="s">
        <v>219</v>
      </c>
      <c r="S11" s="687"/>
      <c r="T11" s="687"/>
      <c r="U11" s="688"/>
      <c r="V11" s="2253">
        <v>5</v>
      </c>
      <c r="W11" s="2254"/>
      <c r="X11" s="2254"/>
      <c r="Y11" s="2254"/>
      <c r="Z11" s="2254"/>
      <c r="AA11" s="2255"/>
      <c r="AB11" s="29"/>
    </row>
    <row r="12" spans="2:28" ht="5.25"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97"/>
      <c r="AB12" s="35"/>
    </row>
    <row r="13" spans="2:28" ht="15" customHeight="1">
      <c r="B13" s="33"/>
      <c r="C13" s="2196" t="s">
        <v>229</v>
      </c>
      <c r="D13" s="2197"/>
      <c r="E13" s="2197"/>
      <c r="F13" s="2197"/>
      <c r="G13" s="2197"/>
      <c r="H13" s="2198"/>
      <c r="I13" s="661" t="s">
        <v>1005</v>
      </c>
      <c r="J13" s="662"/>
      <c r="K13" s="662"/>
      <c r="L13" s="662"/>
      <c r="M13" s="662"/>
      <c r="N13" s="662"/>
      <c r="O13" s="662"/>
      <c r="P13" s="662"/>
      <c r="Q13" s="662"/>
      <c r="R13" s="662"/>
      <c r="S13" s="663"/>
      <c r="T13" s="2241" t="s">
        <v>231</v>
      </c>
      <c r="U13" s="2242"/>
      <c r="V13" s="2242"/>
      <c r="W13" s="2242"/>
      <c r="X13" s="2242"/>
      <c r="Y13" s="2242"/>
      <c r="Z13" s="2242"/>
      <c r="AA13" s="2243"/>
      <c r="AB13" s="35"/>
    </row>
    <row r="14" spans="2:28" ht="30" customHeight="1" thickBot="1">
      <c r="B14" s="33"/>
      <c r="C14" s="2199"/>
      <c r="D14" s="2200"/>
      <c r="E14" s="2200"/>
      <c r="F14" s="2200"/>
      <c r="G14" s="2200"/>
      <c r="H14" s="2201"/>
      <c r="I14" s="664"/>
      <c r="J14" s="665"/>
      <c r="K14" s="665"/>
      <c r="L14" s="665"/>
      <c r="M14" s="665"/>
      <c r="N14" s="665"/>
      <c r="O14" s="665"/>
      <c r="P14" s="665"/>
      <c r="Q14" s="665"/>
      <c r="R14" s="665"/>
      <c r="S14" s="666"/>
      <c r="T14" s="2244" t="s">
        <v>274</v>
      </c>
      <c r="U14" s="2245"/>
      <c r="V14" s="2245"/>
      <c r="W14" s="2245"/>
      <c r="X14" s="2245"/>
      <c r="Y14" s="2245"/>
      <c r="Z14" s="2245"/>
      <c r="AA14" s="2246"/>
      <c r="AB14" s="35"/>
    </row>
    <row r="15" spans="2:28" ht="6" customHeight="1" thickBot="1">
      <c r="B15" s="33"/>
      <c r="C15" s="34"/>
      <c r="D15" s="34"/>
      <c r="E15" s="34"/>
      <c r="F15" s="34"/>
      <c r="G15" s="34"/>
      <c r="H15" s="34"/>
      <c r="I15" s="403"/>
      <c r="J15" s="403"/>
      <c r="K15" s="403"/>
      <c r="L15" s="403"/>
      <c r="M15" s="403"/>
      <c r="N15" s="403"/>
      <c r="O15" s="403"/>
      <c r="P15" s="403"/>
      <c r="Q15" s="403"/>
      <c r="R15" s="403"/>
      <c r="S15" s="403"/>
      <c r="T15" s="403"/>
      <c r="U15" s="403"/>
      <c r="V15" s="403"/>
      <c r="W15" s="403"/>
      <c r="X15" s="403"/>
      <c r="Y15" s="403"/>
      <c r="Z15" s="403"/>
      <c r="AA15" s="404"/>
      <c r="AB15" s="35"/>
    </row>
    <row r="16" spans="2:28" ht="33.75" customHeight="1" thickBot="1">
      <c r="B16" s="33"/>
      <c r="C16" s="2178" t="s">
        <v>233</v>
      </c>
      <c r="D16" s="2179"/>
      <c r="E16" s="2179"/>
      <c r="F16" s="2179"/>
      <c r="G16" s="2179"/>
      <c r="H16" s="2180"/>
      <c r="I16" s="624" t="s">
        <v>1006</v>
      </c>
      <c r="J16" s="625"/>
      <c r="K16" s="625"/>
      <c r="L16" s="625"/>
      <c r="M16" s="625"/>
      <c r="N16" s="625"/>
      <c r="O16" s="625"/>
      <c r="P16" s="625"/>
      <c r="Q16" s="625"/>
      <c r="R16" s="625"/>
      <c r="S16" s="625"/>
      <c r="T16" s="625"/>
      <c r="U16" s="625"/>
      <c r="V16" s="625"/>
      <c r="W16" s="625"/>
      <c r="X16" s="625"/>
      <c r="Y16" s="625"/>
      <c r="Z16" s="625"/>
      <c r="AA16" s="626"/>
      <c r="AB16" s="35"/>
    </row>
    <row r="17" spans="2:28" ht="6.75" customHeight="1" thickBot="1">
      <c r="B17" s="33"/>
      <c r="C17" s="399"/>
      <c r="D17" s="399"/>
      <c r="E17" s="399"/>
      <c r="F17" s="399"/>
      <c r="G17" s="399"/>
      <c r="H17" s="399"/>
      <c r="I17" s="36"/>
      <c r="J17" s="36"/>
      <c r="K17" s="36"/>
      <c r="L17" s="36"/>
      <c r="M17" s="36"/>
      <c r="N17" s="36"/>
      <c r="O17" s="36"/>
      <c r="P17" s="36"/>
      <c r="Q17" s="36"/>
      <c r="R17" s="36"/>
      <c r="S17" s="36"/>
      <c r="T17" s="36"/>
      <c r="U17" s="36"/>
      <c r="V17" s="36"/>
      <c r="W17" s="36"/>
      <c r="X17" s="36"/>
      <c r="Y17" s="36"/>
      <c r="Z17" s="36"/>
      <c r="AA17" s="398"/>
      <c r="AB17" s="35"/>
    </row>
    <row r="18" spans="2:28" ht="49.5" customHeight="1" thickBot="1">
      <c r="B18" s="33"/>
      <c r="C18" s="2178" t="s">
        <v>276</v>
      </c>
      <c r="D18" s="2179"/>
      <c r="E18" s="2179"/>
      <c r="F18" s="2179"/>
      <c r="G18" s="2179"/>
      <c r="H18" s="2180"/>
      <c r="I18" s="624" t="s">
        <v>1007</v>
      </c>
      <c r="J18" s="625"/>
      <c r="K18" s="625"/>
      <c r="L18" s="625"/>
      <c r="M18" s="625"/>
      <c r="N18" s="625"/>
      <c r="O18" s="625"/>
      <c r="P18" s="625"/>
      <c r="Q18" s="625"/>
      <c r="R18" s="625"/>
      <c r="S18" s="625"/>
      <c r="T18" s="625"/>
      <c r="U18" s="625"/>
      <c r="V18" s="625"/>
      <c r="W18" s="625"/>
      <c r="X18" s="625"/>
      <c r="Y18" s="625"/>
      <c r="Z18" s="625"/>
      <c r="AA18" s="626"/>
      <c r="AB18" s="35"/>
    </row>
    <row r="19" spans="2:28" ht="6.7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98"/>
      <c r="AB19" s="35"/>
    </row>
    <row r="20" spans="2:28" ht="14.25" customHeight="1">
      <c r="B20" s="33"/>
      <c r="C20" s="631" t="s">
        <v>237</v>
      </c>
      <c r="D20" s="632"/>
      <c r="E20" s="632"/>
      <c r="F20" s="632"/>
      <c r="G20" s="632"/>
      <c r="H20" s="633"/>
      <c r="I20" s="637" t="s">
        <v>325</v>
      </c>
      <c r="J20" s="638"/>
      <c r="K20" s="638"/>
      <c r="L20" s="639"/>
      <c r="M20" s="592" t="s">
        <v>239</v>
      </c>
      <c r="N20" s="593"/>
      <c r="O20" s="593"/>
      <c r="P20" s="593"/>
      <c r="Q20" s="593"/>
      <c r="R20" s="593"/>
      <c r="S20" s="594"/>
      <c r="T20" s="592" t="s">
        <v>240</v>
      </c>
      <c r="U20" s="593"/>
      <c r="V20" s="593"/>
      <c r="W20" s="593"/>
      <c r="X20" s="593"/>
      <c r="Y20" s="593"/>
      <c r="Z20" s="593"/>
      <c r="AA20" s="594"/>
      <c r="AB20" s="35"/>
    </row>
    <row r="21" spans="2:28" ht="21.75" customHeight="1" thickBot="1">
      <c r="B21" s="33"/>
      <c r="C21" s="634"/>
      <c r="D21" s="635"/>
      <c r="E21" s="635"/>
      <c r="F21" s="635"/>
      <c r="G21" s="635"/>
      <c r="H21" s="636"/>
      <c r="I21" s="640"/>
      <c r="J21" s="641"/>
      <c r="K21" s="641"/>
      <c r="L21" s="642"/>
      <c r="M21" s="605" t="s">
        <v>357</v>
      </c>
      <c r="N21" s="606"/>
      <c r="O21" s="606"/>
      <c r="P21" s="606"/>
      <c r="Q21" s="606"/>
      <c r="R21" s="606"/>
      <c r="S21" s="607"/>
      <c r="T21" s="608" t="s">
        <v>302</v>
      </c>
      <c r="U21" s="606"/>
      <c r="V21" s="606"/>
      <c r="W21" s="606"/>
      <c r="X21" s="606"/>
      <c r="Y21" s="606"/>
      <c r="Z21" s="606"/>
      <c r="AA21" s="607"/>
      <c r="AB21" s="35"/>
    </row>
    <row r="22" spans="2:28" ht="6.75"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97"/>
      <c r="AB22" s="35"/>
    </row>
    <row r="23" spans="2:28" ht="23.25" customHeight="1">
      <c r="B23" s="33"/>
      <c r="C23" s="2184" t="s">
        <v>243</v>
      </c>
      <c r="D23" s="2185"/>
      <c r="E23" s="2185"/>
      <c r="F23" s="2185"/>
      <c r="G23" s="2185"/>
      <c r="H23" s="2185"/>
      <c r="I23" s="2186"/>
      <c r="J23" s="2184" t="s">
        <v>244</v>
      </c>
      <c r="K23" s="2185"/>
      <c r="L23" s="2185"/>
      <c r="M23" s="2185"/>
      <c r="N23" s="2185"/>
      <c r="O23" s="2185"/>
      <c r="P23" s="2186"/>
      <c r="Q23" s="2184" t="s">
        <v>245</v>
      </c>
      <c r="R23" s="2185"/>
      <c r="S23" s="2185"/>
      <c r="T23" s="2185"/>
      <c r="U23" s="2185"/>
      <c r="V23" s="2185"/>
      <c r="W23" s="2185"/>
      <c r="X23" s="2185"/>
      <c r="Y23" s="2185"/>
      <c r="Z23" s="2185"/>
      <c r="AA23" s="2186"/>
      <c r="AB23" s="35"/>
    </row>
    <row r="24" spans="2:28" ht="31.5" customHeight="1" thickBot="1">
      <c r="B24" s="33"/>
      <c r="C24" s="595" t="s">
        <v>1008</v>
      </c>
      <c r="D24" s="596"/>
      <c r="E24" s="596"/>
      <c r="F24" s="596"/>
      <c r="G24" s="596"/>
      <c r="H24" s="596"/>
      <c r="I24" s="597"/>
      <c r="J24" s="595" t="s">
        <v>998</v>
      </c>
      <c r="K24" s="596"/>
      <c r="L24" s="596"/>
      <c r="M24" s="596"/>
      <c r="N24" s="596"/>
      <c r="O24" s="596"/>
      <c r="P24" s="597"/>
      <c r="Q24" s="598" t="s">
        <v>999</v>
      </c>
      <c r="R24" s="599"/>
      <c r="S24" s="599"/>
      <c r="T24" s="599"/>
      <c r="U24" s="599"/>
      <c r="V24" s="599"/>
      <c r="W24" s="599"/>
      <c r="X24" s="599"/>
      <c r="Y24" s="599"/>
      <c r="Z24" s="599"/>
      <c r="AA24" s="600"/>
      <c r="AB24" s="35"/>
    </row>
    <row r="25" spans="2:28" ht="7.5"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97"/>
      <c r="AB25" s="35"/>
    </row>
    <row r="26" spans="2:28" ht="36.75" customHeight="1" thickBot="1">
      <c r="B26" s="33"/>
      <c r="C26" s="2178" t="s">
        <v>249</v>
      </c>
      <c r="D26" s="2179"/>
      <c r="E26" s="2179"/>
      <c r="F26" s="2179"/>
      <c r="G26" s="2179"/>
      <c r="H26" s="2180"/>
      <c r="I26" s="624" t="s">
        <v>1009</v>
      </c>
      <c r="J26" s="625"/>
      <c r="K26" s="625"/>
      <c r="L26" s="625"/>
      <c r="M26" s="625"/>
      <c r="N26" s="625"/>
      <c r="O26" s="625"/>
      <c r="P26" s="625"/>
      <c r="Q26" s="625"/>
      <c r="R26" s="625"/>
      <c r="S26" s="625"/>
      <c r="T26" s="625"/>
      <c r="U26" s="625"/>
      <c r="V26" s="625"/>
      <c r="W26" s="625"/>
      <c r="X26" s="625"/>
      <c r="Y26" s="625"/>
      <c r="Z26" s="625"/>
      <c r="AA26" s="626"/>
      <c r="AB26" s="35"/>
    </row>
    <row r="27" spans="2:28" ht="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98"/>
      <c r="AB27" s="35"/>
    </row>
    <row r="28" spans="2:28" ht="30.75" customHeight="1" thickBot="1">
      <c r="B28" s="33"/>
      <c r="C28" s="2178" t="s">
        <v>250</v>
      </c>
      <c r="D28" s="2179"/>
      <c r="E28" s="2179"/>
      <c r="F28" s="2179"/>
      <c r="G28" s="2179"/>
      <c r="H28" s="2180"/>
      <c r="I28" s="627">
        <v>0.9</v>
      </c>
      <c r="J28" s="624"/>
      <c r="K28" s="1877" t="s">
        <v>251</v>
      </c>
      <c r="L28" s="1878"/>
      <c r="M28" s="1878"/>
      <c r="N28" s="2181"/>
      <c r="O28" s="872" t="s">
        <v>252</v>
      </c>
      <c r="P28" s="1813"/>
      <c r="Q28" s="1813"/>
      <c r="R28" s="1814"/>
      <c r="S28" s="385" t="s">
        <v>254</v>
      </c>
      <c r="T28" s="1813" t="s">
        <v>253</v>
      </c>
      <c r="U28" s="1813"/>
      <c r="V28" s="1814"/>
      <c r="W28" s="38"/>
      <c r="X28" s="1491" t="s">
        <v>255</v>
      </c>
      <c r="Y28" s="2182"/>
      <c r="Z28" s="2183"/>
      <c r="AA28" s="39"/>
      <c r="AB28" s="35"/>
    </row>
    <row r="29" spans="2:28" ht="6.75"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97"/>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2236">
        <v>0</v>
      </c>
      <c r="L32" s="2237"/>
      <c r="M32" s="2237"/>
      <c r="N32" s="2237"/>
      <c r="O32" s="2238">
        <v>0.79900000000000004</v>
      </c>
      <c r="P32" s="2237"/>
      <c r="Q32" s="2237"/>
      <c r="R32" s="2237"/>
      <c r="S32" s="2239">
        <v>0.8</v>
      </c>
      <c r="T32" s="2237"/>
      <c r="U32" s="2238">
        <v>0.89900000000000002</v>
      </c>
      <c r="V32" s="2237"/>
      <c r="W32" s="2237"/>
      <c r="X32" s="2239">
        <v>0.9</v>
      </c>
      <c r="Y32" s="2237"/>
      <c r="Z32" s="2239">
        <v>1</v>
      </c>
      <c r="AA32" s="2240"/>
      <c r="AB32" s="35"/>
    </row>
    <row r="33" spans="2:33" ht="6.75"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97"/>
      <c r="AB33" s="35"/>
    </row>
    <row r="34" spans="2:33" s="41" customFormat="1" ht="15.75" customHeight="1">
      <c r="B34" s="40"/>
      <c r="C34" s="1881" t="s">
        <v>257</v>
      </c>
      <c r="D34" s="2172"/>
      <c r="E34" s="2172"/>
      <c r="F34" s="2172"/>
      <c r="G34" s="2172"/>
      <c r="H34" s="2172"/>
      <c r="I34" s="2172"/>
      <c r="J34" s="2172"/>
      <c r="K34" s="2172"/>
      <c r="L34" s="2172"/>
      <c r="M34" s="2172"/>
      <c r="N34" s="2172"/>
      <c r="O34" s="2172"/>
      <c r="P34" s="2172"/>
      <c r="Q34" s="2172"/>
      <c r="R34" s="2172"/>
      <c r="S34" s="2172"/>
      <c r="T34" s="2172"/>
      <c r="U34" s="2172"/>
      <c r="V34" s="2172"/>
      <c r="W34" s="2172"/>
      <c r="X34" s="2172"/>
      <c r="Y34" s="2172"/>
      <c r="Z34" s="2172"/>
      <c r="AA34" s="1883"/>
      <c r="AB34" s="35"/>
    </row>
    <row r="35" spans="2:33" s="41" customFormat="1" ht="69.75" customHeight="1">
      <c r="B35" s="40"/>
      <c r="C35" s="2167" t="s">
        <v>258</v>
      </c>
      <c r="D35" s="2168"/>
      <c r="E35" s="2168"/>
      <c r="F35" s="2168"/>
      <c r="G35" s="2168"/>
      <c r="H35" s="164" t="s">
        <v>1010</v>
      </c>
      <c r="I35" s="164" t="s">
        <v>1011</v>
      </c>
      <c r="J35" s="396" t="s">
        <v>1002</v>
      </c>
      <c r="K35" s="960" t="s">
        <v>262</v>
      </c>
      <c r="L35" s="960"/>
      <c r="M35" s="960"/>
      <c r="N35" s="960"/>
      <c r="O35" s="960"/>
      <c r="P35" s="960"/>
      <c r="Q35" s="960"/>
      <c r="R35" s="960"/>
      <c r="S35" s="960"/>
      <c r="T35" s="960"/>
      <c r="U35" s="960"/>
      <c r="V35" s="960"/>
      <c r="W35" s="960"/>
      <c r="X35" s="960"/>
      <c r="Y35" s="960"/>
      <c r="Z35" s="960"/>
      <c r="AA35" s="2169"/>
      <c r="AB35" s="35"/>
    </row>
    <row r="36" spans="2:33" s="41" customFormat="1" ht="283.35000000000002" customHeight="1">
      <c r="B36" s="40"/>
      <c r="C36" s="1809" t="s">
        <v>410</v>
      </c>
      <c r="D36" s="2272"/>
      <c r="E36" s="2272"/>
      <c r="F36" s="2272"/>
      <c r="G36" s="2272"/>
      <c r="H36" s="15">
        <v>24</v>
      </c>
      <c r="I36" s="15">
        <v>37</v>
      </c>
      <c r="J36" s="161">
        <f t="shared" ref="J36:J39" si="0">+H36/I36</f>
        <v>0.64864864864864868</v>
      </c>
      <c r="K36" s="2234" t="s">
        <v>1012</v>
      </c>
      <c r="L36" s="2234"/>
      <c r="M36" s="2234"/>
      <c r="N36" s="2234"/>
      <c r="O36" s="2234"/>
      <c r="P36" s="2234"/>
      <c r="Q36" s="2234"/>
      <c r="R36" s="2234"/>
      <c r="S36" s="2234"/>
      <c r="T36" s="2234"/>
      <c r="U36" s="2234"/>
      <c r="V36" s="2234"/>
      <c r="W36" s="2234"/>
      <c r="X36" s="2234"/>
      <c r="Y36" s="2234"/>
      <c r="Z36" s="2234"/>
      <c r="AA36" s="2235"/>
      <c r="AB36" s="35"/>
    </row>
    <row r="37" spans="2:33" s="41" customFormat="1" ht="29.25" customHeight="1">
      <c r="B37" s="40"/>
      <c r="C37" s="1809" t="s">
        <v>413</v>
      </c>
      <c r="D37" s="2272"/>
      <c r="E37" s="2272"/>
      <c r="F37" s="2272"/>
      <c r="G37" s="2272"/>
      <c r="H37" s="15"/>
      <c r="I37" s="15"/>
      <c r="J37" s="161" t="e">
        <f t="shared" si="0"/>
        <v>#DIV/0!</v>
      </c>
      <c r="K37" s="962"/>
      <c r="L37" s="962"/>
      <c r="M37" s="962"/>
      <c r="N37" s="962"/>
      <c r="O37" s="962"/>
      <c r="P37" s="962"/>
      <c r="Q37" s="962"/>
      <c r="R37" s="962"/>
      <c r="S37" s="962"/>
      <c r="T37" s="962"/>
      <c r="U37" s="962"/>
      <c r="V37" s="962"/>
      <c r="W37" s="962"/>
      <c r="X37" s="962"/>
      <c r="Y37" s="962"/>
      <c r="Z37" s="962"/>
      <c r="AA37" s="987"/>
      <c r="AB37" s="35"/>
    </row>
    <row r="38" spans="2:33" s="41" customFormat="1" ht="29.25" customHeight="1">
      <c r="B38" s="40"/>
      <c r="C38" s="1809" t="s">
        <v>414</v>
      </c>
      <c r="D38" s="2272"/>
      <c r="E38" s="2272"/>
      <c r="F38" s="2272"/>
      <c r="G38" s="2272"/>
      <c r="H38" s="15"/>
      <c r="I38" s="15"/>
      <c r="J38" s="161" t="e">
        <f t="shared" si="0"/>
        <v>#DIV/0!</v>
      </c>
      <c r="K38" s="962"/>
      <c r="L38" s="962"/>
      <c r="M38" s="962"/>
      <c r="N38" s="962"/>
      <c r="O38" s="962"/>
      <c r="P38" s="962"/>
      <c r="Q38" s="962"/>
      <c r="R38" s="962"/>
      <c r="S38" s="962"/>
      <c r="T38" s="962"/>
      <c r="U38" s="962"/>
      <c r="V38" s="962"/>
      <c r="W38" s="962"/>
      <c r="X38" s="962"/>
      <c r="Y38" s="962"/>
      <c r="Z38" s="962"/>
      <c r="AA38" s="987"/>
      <c r="AB38" s="35"/>
    </row>
    <row r="39" spans="2:33" s="41" customFormat="1" ht="29.25" customHeight="1" thickBot="1">
      <c r="B39" s="40"/>
      <c r="C39" s="2099" t="s">
        <v>415</v>
      </c>
      <c r="D39" s="2421"/>
      <c r="E39" s="2421"/>
      <c r="F39" s="2421"/>
      <c r="G39" s="2421"/>
      <c r="H39" s="395"/>
      <c r="I39" s="395"/>
      <c r="J39" s="394" t="e">
        <f t="shared" si="0"/>
        <v>#DIV/0!</v>
      </c>
      <c r="K39" s="2165"/>
      <c r="L39" s="2165"/>
      <c r="M39" s="2165"/>
      <c r="N39" s="2165"/>
      <c r="O39" s="2165"/>
      <c r="P39" s="2165"/>
      <c r="Q39" s="2165"/>
      <c r="R39" s="2165"/>
      <c r="S39" s="2165"/>
      <c r="T39" s="2165"/>
      <c r="U39" s="2165"/>
      <c r="V39" s="2165"/>
      <c r="W39" s="2165"/>
      <c r="X39" s="2165"/>
      <c r="Y39" s="2165"/>
      <c r="Z39" s="2165"/>
      <c r="AA39" s="2166"/>
      <c r="AB39" s="35"/>
    </row>
    <row r="40" spans="2:33" s="41" customFormat="1" ht="4.5" customHeight="1" thickBot="1">
      <c r="B40" s="40"/>
      <c r="C40" s="34"/>
      <c r="D40" s="34"/>
      <c r="E40" s="34"/>
      <c r="F40" s="34"/>
      <c r="G40" s="34"/>
      <c r="H40" s="154"/>
      <c r="I40" s="154"/>
      <c r="J40" s="155"/>
      <c r="K40" s="34"/>
      <c r="L40" s="34"/>
      <c r="M40" s="34"/>
      <c r="N40" s="34"/>
      <c r="O40" s="34"/>
      <c r="P40" s="34"/>
      <c r="Q40" s="34"/>
      <c r="R40" s="34"/>
      <c r="S40" s="34"/>
      <c r="T40" s="34"/>
      <c r="U40" s="34"/>
      <c r="V40" s="34"/>
      <c r="W40" s="34"/>
      <c r="X40" s="34"/>
      <c r="Y40" s="34"/>
      <c r="Z40" s="34"/>
      <c r="AA40" s="34"/>
      <c r="AB40" s="35"/>
    </row>
    <row r="41" spans="2:33" s="41" customFormat="1">
      <c r="B41" s="40"/>
      <c r="C41" s="697" t="s">
        <v>266</v>
      </c>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9"/>
      <c r="AB41" s="35"/>
    </row>
    <row r="42" spans="2:33" s="41" customFormat="1" ht="15" customHeight="1" thickBot="1">
      <c r="B42" s="33"/>
      <c r="C42" s="967"/>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9"/>
      <c r="AB42" s="35"/>
    </row>
    <row r="43" spans="2:33" s="41" customFormat="1" ht="165" customHeight="1" thickBot="1">
      <c r="B43" s="33"/>
      <c r="C43" s="1818" t="s">
        <v>287</v>
      </c>
      <c r="D43" s="1819"/>
      <c r="E43" s="1819"/>
      <c r="F43" s="1819"/>
      <c r="G43" s="1819"/>
      <c r="H43" s="1819"/>
      <c r="I43" s="1819"/>
      <c r="J43" s="1819"/>
      <c r="K43" s="1819"/>
      <c r="L43" s="1819"/>
      <c r="M43" s="1819"/>
      <c r="N43" s="1819"/>
      <c r="O43" s="1819"/>
      <c r="P43" s="1819"/>
      <c r="Q43" s="1819"/>
      <c r="R43" s="1819"/>
      <c r="S43" s="1819"/>
      <c r="T43" s="1819"/>
      <c r="U43" s="1819"/>
      <c r="V43" s="1819"/>
      <c r="W43" s="1819"/>
      <c r="X43" s="1819"/>
      <c r="Y43" s="1819"/>
      <c r="Z43" s="1819"/>
      <c r="AA43" s="1820"/>
      <c r="AB43" s="35"/>
      <c r="AD43" s="2226"/>
      <c r="AE43" s="405"/>
      <c r="AF43" s="405"/>
      <c r="AG43" s="406"/>
    </row>
    <row r="44" spans="2:33" ht="7.5" customHeight="1">
      <c r="B44" s="50"/>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52"/>
      <c r="AD44" s="2226"/>
      <c r="AE44" s="405"/>
      <c r="AF44" s="405"/>
      <c r="AG44" s="406"/>
    </row>
    <row r="45" spans="2:33" ht="8.25" customHeight="1" thickBot="1">
      <c r="B45" s="53"/>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55"/>
      <c r="AD45" s="407"/>
      <c r="AE45" s="408"/>
      <c r="AF45" s="408"/>
      <c r="AG45" s="409"/>
    </row>
    <row r="46" spans="2:33" ht="28.35" customHeight="1">
      <c r="B46" s="56"/>
      <c r="C46" s="2227" t="s">
        <v>258</v>
      </c>
      <c r="D46" s="2228"/>
      <c r="E46" s="2228"/>
      <c r="F46" s="2228"/>
      <c r="G46" s="2229"/>
      <c r="H46" s="2230" t="s">
        <v>288</v>
      </c>
      <c r="I46" s="2229"/>
      <c r="J46" s="2230" t="s">
        <v>268</v>
      </c>
      <c r="K46" s="2228"/>
      <c r="L46" s="2228"/>
      <c r="M46" s="2229"/>
      <c r="N46" s="2230" t="s">
        <v>269</v>
      </c>
      <c r="O46" s="2228"/>
      <c r="P46" s="2228"/>
      <c r="Q46" s="2228"/>
      <c r="R46" s="2228"/>
      <c r="S46" s="2228"/>
      <c r="T46" s="2228"/>
      <c r="U46" s="2229"/>
      <c r="V46" s="2231" t="s">
        <v>270</v>
      </c>
      <c r="W46" s="2232"/>
      <c r="X46" s="2232"/>
      <c r="Y46" s="2232"/>
      <c r="Z46" s="2232"/>
      <c r="AA46" s="2233"/>
      <c r="AB46" s="57"/>
      <c r="AD46" s="407"/>
      <c r="AE46" s="408"/>
      <c r="AF46" s="408"/>
      <c r="AG46" s="409"/>
    </row>
    <row r="47" spans="2:33" ht="141.6" customHeight="1">
      <c r="B47" s="58"/>
      <c r="C47" s="836" t="s">
        <v>410</v>
      </c>
      <c r="D47" s="837"/>
      <c r="E47" s="837"/>
      <c r="F47" s="837"/>
      <c r="G47" s="2216"/>
      <c r="H47" s="1094" t="s">
        <v>1013</v>
      </c>
      <c r="I47" s="1096"/>
      <c r="J47" s="1911">
        <f>+J36</f>
        <v>0.64864864864864868</v>
      </c>
      <c r="K47" s="1101"/>
      <c r="L47" s="1101"/>
      <c r="M47" s="1102"/>
      <c r="N47" s="2217" t="s">
        <v>1014</v>
      </c>
      <c r="O47" s="2218"/>
      <c r="P47" s="2218"/>
      <c r="Q47" s="2218"/>
      <c r="R47" s="2218"/>
      <c r="S47" s="2218"/>
      <c r="T47" s="2218"/>
      <c r="U47" s="2219"/>
      <c r="V47" s="2220" t="s">
        <v>1015</v>
      </c>
      <c r="W47" s="2221"/>
      <c r="X47" s="2221"/>
      <c r="Y47" s="2221"/>
      <c r="Z47" s="2221"/>
      <c r="AA47" s="2222"/>
      <c r="AB47" s="57"/>
      <c r="AD47" s="407"/>
      <c r="AE47" s="408"/>
      <c r="AF47" s="408"/>
      <c r="AG47" s="409"/>
    </row>
    <row r="48" spans="2:33" ht="14.25" customHeight="1">
      <c r="B48" s="56"/>
      <c r="C48" s="836" t="s">
        <v>413</v>
      </c>
      <c r="D48" s="837"/>
      <c r="E48" s="837"/>
      <c r="F48" s="837"/>
      <c r="G48" s="2216"/>
      <c r="H48" s="910"/>
      <c r="I48" s="912"/>
      <c r="J48" s="910"/>
      <c r="K48" s="911"/>
      <c r="L48" s="911"/>
      <c r="M48" s="912"/>
      <c r="N48" s="1097"/>
      <c r="O48" s="1098"/>
      <c r="P48" s="1098"/>
      <c r="Q48" s="1098"/>
      <c r="R48" s="1098"/>
      <c r="S48" s="1098"/>
      <c r="T48" s="1098"/>
      <c r="U48" s="1099"/>
      <c r="V48" s="2223"/>
      <c r="W48" s="2224"/>
      <c r="X48" s="2224"/>
      <c r="Y48" s="2224"/>
      <c r="Z48" s="2224"/>
      <c r="AA48" s="2225"/>
      <c r="AB48" s="59"/>
      <c r="AD48" s="329"/>
      <c r="AE48" s="329"/>
      <c r="AF48" s="329"/>
      <c r="AG48" s="329"/>
    </row>
    <row r="49" spans="1:29" ht="14.25" customHeight="1">
      <c r="B49" s="56"/>
      <c r="C49" s="1809" t="s">
        <v>414</v>
      </c>
      <c r="D49" s="2272"/>
      <c r="E49" s="2272"/>
      <c r="F49" s="2272"/>
      <c r="G49" s="2272"/>
      <c r="H49" s="646"/>
      <c r="I49" s="646"/>
      <c r="J49" s="646"/>
      <c r="K49" s="646"/>
      <c r="L49" s="646"/>
      <c r="M49" s="646"/>
      <c r="N49" s="646"/>
      <c r="O49" s="646"/>
      <c r="P49" s="646"/>
      <c r="Q49" s="646"/>
      <c r="R49" s="646"/>
      <c r="S49" s="646"/>
      <c r="T49" s="646"/>
      <c r="U49" s="646"/>
      <c r="V49" s="994"/>
      <c r="W49" s="994"/>
      <c r="X49" s="994"/>
      <c r="Y49" s="994"/>
      <c r="Z49" s="994"/>
      <c r="AA49" s="2214"/>
      <c r="AB49" s="59"/>
    </row>
    <row r="50" spans="1:29" ht="14.25" customHeight="1" thickBot="1">
      <c r="B50" s="56"/>
      <c r="C50" s="2099" t="s">
        <v>415</v>
      </c>
      <c r="D50" s="2421"/>
      <c r="E50" s="2421"/>
      <c r="F50" s="2421"/>
      <c r="G50" s="2421"/>
      <c r="H50" s="648"/>
      <c r="I50" s="648"/>
      <c r="J50" s="648"/>
      <c r="K50" s="648"/>
      <c r="L50" s="648"/>
      <c r="M50" s="648"/>
      <c r="N50" s="648"/>
      <c r="O50" s="648"/>
      <c r="P50" s="648"/>
      <c r="Q50" s="648"/>
      <c r="R50" s="648"/>
      <c r="S50" s="648"/>
      <c r="T50" s="648"/>
      <c r="U50" s="648"/>
      <c r="V50" s="997"/>
      <c r="W50" s="997"/>
      <c r="X50" s="997"/>
      <c r="Y50" s="997"/>
      <c r="Z50" s="997"/>
      <c r="AA50" s="2215"/>
      <c r="AB50" s="59"/>
    </row>
    <row r="51" spans="1:29" ht="6" customHeight="1">
      <c r="B51" s="60"/>
      <c r="C51" s="95"/>
      <c r="D51" s="95"/>
      <c r="E51" s="95"/>
      <c r="F51" s="95"/>
      <c r="G51" s="95"/>
      <c r="H51" s="95"/>
      <c r="I51" s="95"/>
      <c r="J51" s="95"/>
      <c r="K51" s="95"/>
      <c r="L51" s="95"/>
      <c r="M51" s="95"/>
      <c r="N51" s="95"/>
      <c r="O51" s="95"/>
      <c r="P51" s="95"/>
      <c r="Q51" s="95"/>
      <c r="R51" s="95"/>
      <c r="S51" s="95"/>
      <c r="T51" s="95"/>
      <c r="U51" s="95"/>
      <c r="V51" s="120"/>
      <c r="W51" s="120"/>
      <c r="X51" s="120"/>
      <c r="Y51" s="120"/>
      <c r="Z51" s="120"/>
      <c r="AA51" s="120"/>
      <c r="AB51" s="62"/>
    </row>
    <row r="52" spans="1:29" ht="8.25" customHeight="1">
      <c r="V52" s="329"/>
      <c r="W52" s="329"/>
      <c r="X52" s="329"/>
      <c r="Y52" s="329"/>
      <c r="Z52" s="329"/>
      <c r="AA52" s="329"/>
    </row>
    <row r="53" spans="1:29" s="411" customForma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410"/>
    </row>
    <row r="54" spans="1:29" s="411" customForma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410"/>
    </row>
    <row r="55" spans="1:29" s="41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410"/>
    </row>
    <row r="56" spans="1:29" s="41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410"/>
    </row>
    <row r="57" spans="1:29" s="411" customFormat="1" ht="1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410"/>
    </row>
    <row r="58" spans="1:29" s="41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410"/>
    </row>
    <row r="66" spans="1:29" s="411" customFormat="1"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410"/>
    </row>
    <row r="106" ht="6" customHeight="1"/>
  </sheetData>
  <mergeCells count="9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1:AA42"/>
    <mergeCell ref="AD43:AD44"/>
    <mergeCell ref="C46:G46"/>
    <mergeCell ref="H46:I46"/>
    <mergeCell ref="J46:M46"/>
    <mergeCell ref="N46:U46"/>
    <mergeCell ref="V46:AA46"/>
    <mergeCell ref="C43:AA43"/>
    <mergeCell ref="C48:G48"/>
    <mergeCell ref="H48:I48"/>
    <mergeCell ref="J48:M48"/>
    <mergeCell ref="N48:U48"/>
    <mergeCell ref="V48:AA48"/>
    <mergeCell ref="C47:G47"/>
    <mergeCell ref="H47:I47"/>
    <mergeCell ref="J47:M47"/>
    <mergeCell ref="N47:U47"/>
    <mergeCell ref="V47:AA47"/>
    <mergeCell ref="C50:G50"/>
    <mergeCell ref="H50:I50"/>
    <mergeCell ref="J50:M50"/>
    <mergeCell ref="N50:U50"/>
    <mergeCell ref="V50:AA50"/>
    <mergeCell ref="C49:G49"/>
    <mergeCell ref="H49:I49"/>
    <mergeCell ref="J49:M49"/>
    <mergeCell ref="N49:U49"/>
    <mergeCell ref="V49:AA49"/>
  </mergeCells>
  <pageMargins left="0.70866141732283472" right="0.70866141732283472" top="0.74803149606299213" bottom="1.1023622047244095" header="0.31496062992125984" footer="0.31496062992125984"/>
  <pageSetup scale="63" orientation="portrait" r:id="rId1"/>
  <headerFooter>
    <oddFooter>&amp;LAvenida Calle 26 No. 57-83 Torre 8, Piso 8 CEMSA - C.P. 111321 
PBX:(+57) 601-3779555 - Información: Línea 195 
Sede Operativa - Atención al Ciudadano: Calle 22D No. 120-40
www.umv.gov.co &amp;CDESI-FM-007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B103"/>
  <sheetViews>
    <sheetView view="pageBreakPreview" topLeftCell="A54" zoomScale="110" zoomScaleNormal="100" zoomScaleSheetLayoutView="110" zoomScalePageLayoutView="70" workbookViewId="0">
      <selection activeCell="J59" sqref="J59:M59"/>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9" width="17.285156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705" t="s">
        <v>20</v>
      </c>
      <c r="J7" s="706"/>
      <c r="K7" s="706"/>
      <c r="L7" s="706"/>
      <c r="M7" s="706"/>
      <c r="N7" s="706"/>
      <c r="O7" s="706"/>
      <c r="P7" s="706"/>
      <c r="Q7" s="706"/>
      <c r="R7" s="706"/>
      <c r="S7" s="706"/>
      <c r="T7" s="706"/>
      <c r="U7" s="706"/>
      <c r="V7" s="706"/>
      <c r="W7" s="706"/>
      <c r="X7" s="706"/>
      <c r="Y7" s="706"/>
      <c r="Z7" s="706"/>
      <c r="AA7" s="707"/>
      <c r="AB7" s="29"/>
    </row>
    <row r="8" spans="2:28" ht="13.15" customHeight="1" thickBot="1">
      <c r="B8" s="28"/>
      <c r="C8" s="658"/>
      <c r="D8" s="659"/>
      <c r="E8" s="659"/>
      <c r="F8" s="659"/>
      <c r="G8" s="659"/>
      <c r="H8" s="660"/>
      <c r="I8" s="708"/>
      <c r="J8" s="709"/>
      <c r="K8" s="709"/>
      <c r="L8" s="709"/>
      <c r="M8" s="709"/>
      <c r="N8" s="709"/>
      <c r="O8" s="709"/>
      <c r="P8" s="709"/>
      <c r="Q8" s="709"/>
      <c r="R8" s="709"/>
      <c r="S8" s="709"/>
      <c r="T8" s="709"/>
      <c r="U8" s="709"/>
      <c r="V8" s="709"/>
      <c r="W8" s="709"/>
      <c r="X8" s="709"/>
      <c r="Y8" s="709"/>
      <c r="Z8" s="709"/>
      <c r="AA8" s="710"/>
      <c r="AB8" s="29"/>
    </row>
    <row r="9" spans="2:28" ht="9" customHeight="1"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34</v>
      </c>
      <c r="J10" s="682"/>
      <c r="K10" s="682"/>
      <c r="L10" s="682"/>
      <c r="M10" s="682"/>
      <c r="N10" s="682"/>
      <c r="O10" s="682"/>
      <c r="P10" s="682"/>
      <c r="Q10" s="683"/>
      <c r="R10" s="678" t="s">
        <v>227</v>
      </c>
      <c r="S10" s="679"/>
      <c r="T10" s="679"/>
      <c r="U10" s="680"/>
      <c r="V10" s="592" t="s">
        <v>228</v>
      </c>
      <c r="W10" s="593"/>
      <c r="X10" s="593"/>
      <c r="Y10" s="593"/>
      <c r="Z10" s="593"/>
      <c r="AA10" s="594"/>
      <c r="AB10" s="29"/>
    </row>
    <row r="11" spans="2:28" ht="17.45" customHeight="1" thickBot="1">
      <c r="B11" s="28"/>
      <c r="C11" s="658"/>
      <c r="D11" s="659"/>
      <c r="E11" s="659"/>
      <c r="F11" s="659"/>
      <c r="G11" s="659"/>
      <c r="H11" s="660"/>
      <c r="I11" s="684"/>
      <c r="J11" s="685"/>
      <c r="K11" s="685"/>
      <c r="L11" s="685"/>
      <c r="M11" s="685"/>
      <c r="N11" s="685"/>
      <c r="O11" s="685"/>
      <c r="P11" s="685"/>
      <c r="Q11" s="686"/>
      <c r="R11" s="954" t="s">
        <v>35</v>
      </c>
      <c r="S11" s="956"/>
      <c r="T11" s="956"/>
      <c r="U11" s="957"/>
      <c r="V11" s="608" t="s">
        <v>321</v>
      </c>
      <c r="W11" s="676"/>
      <c r="X11" s="676"/>
      <c r="Y11" s="676"/>
      <c r="Z11" s="676"/>
      <c r="AA11" s="677"/>
      <c r="AB11" s="29"/>
    </row>
    <row r="12" spans="2:28" ht="9" customHeight="1"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322</v>
      </c>
      <c r="J13" s="662"/>
      <c r="K13" s="662"/>
      <c r="L13" s="662"/>
      <c r="M13" s="662"/>
      <c r="N13" s="662"/>
      <c r="O13" s="662"/>
      <c r="P13" s="662"/>
      <c r="Q13" s="662"/>
      <c r="R13" s="662"/>
      <c r="S13" s="663"/>
      <c r="T13" s="655" t="s">
        <v>231</v>
      </c>
      <c r="U13" s="656"/>
      <c r="V13" s="656"/>
      <c r="W13" s="656"/>
      <c r="X13" s="656"/>
      <c r="Y13" s="656"/>
      <c r="Z13" s="656"/>
      <c r="AA13" s="657"/>
      <c r="AB13" s="35"/>
    </row>
    <row r="14" spans="2:28" ht="25.5"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9.6" customHeight="1"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24.6" customHeight="1" thickBot="1">
      <c r="B16" s="33"/>
      <c r="C16" s="621" t="s">
        <v>233</v>
      </c>
      <c r="D16" s="622"/>
      <c r="E16" s="622"/>
      <c r="F16" s="622"/>
      <c r="G16" s="622"/>
      <c r="H16" s="623"/>
      <c r="I16" s="624" t="s">
        <v>323</v>
      </c>
      <c r="J16" s="625"/>
      <c r="K16" s="625"/>
      <c r="L16" s="625"/>
      <c r="M16" s="625"/>
      <c r="N16" s="625"/>
      <c r="O16" s="625"/>
      <c r="P16" s="625"/>
      <c r="Q16" s="625"/>
      <c r="R16" s="625"/>
      <c r="S16" s="625"/>
      <c r="T16" s="625"/>
      <c r="U16" s="625"/>
      <c r="V16" s="625"/>
      <c r="W16" s="625"/>
      <c r="X16" s="625"/>
      <c r="Y16" s="625"/>
      <c r="Z16" s="625"/>
      <c r="AA16" s="626"/>
      <c r="AB16" s="35"/>
    </row>
    <row r="17" spans="2:28" ht="9"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5.15" customHeight="1" thickBot="1">
      <c r="B18" s="33"/>
      <c r="C18" s="621" t="s">
        <v>276</v>
      </c>
      <c r="D18" s="622"/>
      <c r="E18" s="622"/>
      <c r="F18" s="622"/>
      <c r="G18" s="622"/>
      <c r="H18" s="623"/>
      <c r="I18" s="624" t="s">
        <v>324</v>
      </c>
      <c r="J18" s="625"/>
      <c r="K18" s="625"/>
      <c r="L18" s="625"/>
      <c r="M18" s="625"/>
      <c r="N18" s="625"/>
      <c r="O18" s="625"/>
      <c r="P18" s="625"/>
      <c r="Q18" s="625"/>
      <c r="R18" s="625"/>
      <c r="S18" s="625"/>
      <c r="T18" s="625"/>
      <c r="U18" s="625"/>
      <c r="V18" s="625"/>
      <c r="W18" s="625"/>
      <c r="X18" s="625"/>
      <c r="Y18" s="625"/>
      <c r="Z18" s="625"/>
      <c r="AA18" s="626"/>
      <c r="AB18" s="35"/>
    </row>
    <row r="19" spans="2:28" ht="10.1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14.45" customHeight="1" thickBot="1">
      <c r="B20" s="33"/>
      <c r="C20" s="631" t="s">
        <v>237</v>
      </c>
      <c r="D20" s="632"/>
      <c r="E20" s="632"/>
      <c r="F20" s="632"/>
      <c r="G20" s="632"/>
      <c r="H20" s="633"/>
      <c r="I20" s="637" t="s">
        <v>325</v>
      </c>
      <c r="J20" s="638"/>
      <c r="K20" s="638"/>
      <c r="L20" s="639"/>
      <c r="M20" s="592" t="s">
        <v>239</v>
      </c>
      <c r="N20" s="593"/>
      <c r="O20" s="593"/>
      <c r="P20" s="593"/>
      <c r="Q20" s="593"/>
      <c r="R20" s="593"/>
      <c r="S20" s="594"/>
      <c r="T20" s="697" t="s">
        <v>240</v>
      </c>
      <c r="U20" s="698"/>
      <c r="V20" s="698"/>
      <c r="W20" s="698"/>
      <c r="X20" s="698"/>
      <c r="Y20" s="698"/>
      <c r="Z20" s="698"/>
      <c r="AA20" s="699"/>
      <c r="AB20" s="35"/>
    </row>
    <row r="21" spans="2:28" ht="15.6" customHeight="1" thickBot="1">
      <c r="B21" s="33"/>
      <c r="C21" s="634"/>
      <c r="D21" s="635"/>
      <c r="E21" s="635"/>
      <c r="F21" s="635"/>
      <c r="G21" s="635"/>
      <c r="H21" s="636"/>
      <c r="I21" s="640"/>
      <c r="J21" s="641"/>
      <c r="K21" s="641"/>
      <c r="L21" s="642"/>
      <c r="M21" s="605" t="s">
        <v>241</v>
      </c>
      <c r="N21" s="606"/>
      <c r="O21" s="606"/>
      <c r="P21" s="606"/>
      <c r="Q21" s="606"/>
      <c r="R21" s="606"/>
      <c r="S21" s="607"/>
      <c r="T21" s="700" t="s">
        <v>242</v>
      </c>
      <c r="U21" s="701"/>
      <c r="V21" s="701"/>
      <c r="W21" s="701"/>
      <c r="X21" s="701"/>
      <c r="Y21" s="701"/>
      <c r="Z21" s="701"/>
      <c r="AA21" s="702"/>
      <c r="AB21" s="35"/>
    </row>
    <row r="22" spans="2:28" ht="7.9" customHeight="1"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26.4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40.9" customHeight="1" thickBot="1">
      <c r="B24" s="33"/>
      <c r="C24" s="595" t="s">
        <v>279</v>
      </c>
      <c r="D24" s="596"/>
      <c r="E24" s="596"/>
      <c r="F24" s="596"/>
      <c r="G24" s="596"/>
      <c r="H24" s="596"/>
      <c r="I24" s="597"/>
      <c r="J24" s="595" t="s">
        <v>280</v>
      </c>
      <c r="K24" s="596"/>
      <c r="L24" s="596"/>
      <c r="M24" s="596"/>
      <c r="N24" s="596"/>
      <c r="O24" s="596"/>
      <c r="P24" s="597"/>
      <c r="Q24" s="598" t="s">
        <v>281</v>
      </c>
      <c r="R24" s="599"/>
      <c r="S24" s="599"/>
      <c r="T24" s="599"/>
      <c r="U24" s="599"/>
      <c r="V24" s="599"/>
      <c r="W24" s="599"/>
      <c r="X24" s="599"/>
      <c r="Y24" s="599"/>
      <c r="Z24" s="599"/>
      <c r="AA24" s="600"/>
      <c r="AB24" s="35"/>
    </row>
    <row r="25" spans="2:28" ht="8.4499999999999993" customHeight="1"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26.45" customHeight="1" thickBot="1">
      <c r="B26" s="33"/>
      <c r="C26" s="621" t="s">
        <v>249</v>
      </c>
      <c r="D26" s="622"/>
      <c r="E26" s="622"/>
      <c r="F26" s="622"/>
      <c r="G26" s="622"/>
      <c r="H26" s="623"/>
      <c r="I26" s="624" t="s">
        <v>36</v>
      </c>
      <c r="J26" s="625"/>
      <c r="K26" s="625"/>
      <c r="L26" s="625"/>
      <c r="M26" s="625"/>
      <c r="N26" s="625"/>
      <c r="O26" s="625"/>
      <c r="P26" s="625"/>
      <c r="Q26" s="625"/>
      <c r="R26" s="625"/>
      <c r="S26" s="625"/>
      <c r="T26" s="625"/>
      <c r="U26" s="625"/>
      <c r="V26" s="625"/>
      <c r="W26" s="625"/>
      <c r="X26" s="625"/>
      <c r="Y26" s="625"/>
      <c r="Z26" s="625"/>
      <c r="AA26" s="626"/>
      <c r="AB26" s="35"/>
    </row>
    <row r="27" spans="2:28" ht="9.6" customHeight="1"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42" customHeight="1" thickBot="1">
      <c r="B28" s="33"/>
      <c r="C28" s="621" t="s">
        <v>250</v>
      </c>
      <c r="D28" s="622"/>
      <c r="E28" s="622"/>
      <c r="F28" s="622"/>
      <c r="G28" s="622"/>
      <c r="H28" s="623"/>
      <c r="I28" s="954">
        <v>0</v>
      </c>
      <c r="J28" s="955"/>
      <c r="K28" s="609" t="s">
        <v>251</v>
      </c>
      <c r="L28" s="610"/>
      <c r="M28" s="610"/>
      <c r="N28" s="611"/>
      <c r="O28" s="630" t="s">
        <v>252</v>
      </c>
      <c r="P28" s="628"/>
      <c r="Q28" s="628"/>
      <c r="R28" s="629"/>
      <c r="S28" s="107"/>
      <c r="T28" s="628" t="s">
        <v>253</v>
      </c>
      <c r="U28" s="628"/>
      <c r="V28" s="629"/>
      <c r="W28" s="38" t="s">
        <v>254</v>
      </c>
      <c r="X28" s="589" t="s">
        <v>255</v>
      </c>
      <c r="Y28" s="590"/>
      <c r="Z28" s="591"/>
      <c r="AA28" s="39"/>
      <c r="AB28" s="35"/>
    </row>
    <row r="29" spans="2:28" ht="9.6" customHeight="1"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0.11</v>
      </c>
      <c r="L32" s="602"/>
      <c r="M32" s="602"/>
      <c r="N32" s="602"/>
      <c r="O32" s="603">
        <v>1</v>
      </c>
      <c r="P32" s="602"/>
      <c r="Q32" s="602"/>
      <c r="R32" s="602"/>
      <c r="S32" s="603">
        <v>0.01</v>
      </c>
      <c r="T32" s="602"/>
      <c r="U32" s="603">
        <v>0.1</v>
      </c>
      <c r="V32" s="602"/>
      <c r="W32" s="602"/>
      <c r="X32" s="603">
        <v>0</v>
      </c>
      <c r="Y32" s="602"/>
      <c r="Z32" s="603">
        <v>0</v>
      </c>
      <c r="AA32" s="604"/>
      <c r="AB32" s="35"/>
    </row>
    <row r="33" spans="2:28" ht="9" customHeight="1"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thickBot="1">
      <c r="B34" s="40"/>
      <c r="C34" s="945" t="s">
        <v>257</v>
      </c>
      <c r="D34" s="946"/>
      <c r="E34" s="946"/>
      <c r="F34" s="946"/>
      <c r="G34" s="946"/>
      <c r="H34" s="946"/>
      <c r="I34" s="946"/>
      <c r="J34" s="946"/>
      <c r="K34" s="946"/>
      <c r="L34" s="946"/>
      <c r="M34" s="946"/>
      <c r="N34" s="946"/>
      <c r="O34" s="946"/>
      <c r="P34" s="946"/>
      <c r="Q34" s="946"/>
      <c r="R34" s="946"/>
      <c r="S34" s="946"/>
      <c r="T34" s="946"/>
      <c r="U34" s="946"/>
      <c r="V34" s="946"/>
      <c r="W34" s="946"/>
      <c r="X34" s="946"/>
      <c r="Y34" s="946"/>
      <c r="Z34" s="946"/>
      <c r="AA34" s="947"/>
      <c r="AB34" s="35"/>
    </row>
    <row r="35" spans="2:28" s="41" customFormat="1" ht="81" customHeight="1" thickBot="1">
      <c r="B35" s="40"/>
      <c r="C35" s="615" t="s">
        <v>258</v>
      </c>
      <c r="D35" s="616"/>
      <c r="E35" s="616"/>
      <c r="F35" s="616"/>
      <c r="G35" s="617"/>
      <c r="H35" s="42" t="s">
        <v>326</v>
      </c>
      <c r="I35" s="42" t="s">
        <v>327</v>
      </c>
      <c r="J35" s="42" t="s">
        <v>261</v>
      </c>
      <c r="K35" s="618" t="s">
        <v>262</v>
      </c>
      <c r="L35" s="619"/>
      <c r="M35" s="619"/>
      <c r="N35" s="619"/>
      <c r="O35" s="619"/>
      <c r="P35" s="619"/>
      <c r="Q35" s="619"/>
      <c r="R35" s="619"/>
      <c r="S35" s="619"/>
      <c r="T35" s="619"/>
      <c r="U35" s="619"/>
      <c r="V35" s="619"/>
      <c r="W35" s="619"/>
      <c r="X35" s="619"/>
      <c r="Y35" s="619"/>
      <c r="Z35" s="619"/>
      <c r="AA35" s="620"/>
      <c r="AB35" s="35"/>
    </row>
    <row r="36" spans="2:28" s="41" customFormat="1" ht="111.75" customHeight="1">
      <c r="B36" s="40"/>
      <c r="C36" s="712" t="s">
        <v>285</v>
      </c>
      <c r="D36" s="2266"/>
      <c r="E36" s="2266"/>
      <c r="F36" s="2266"/>
      <c r="G36" s="2267"/>
      <c r="H36" s="132">
        <v>0</v>
      </c>
      <c r="I36" s="9">
        <v>1046</v>
      </c>
      <c r="J36" s="129">
        <f>+H36/I36</f>
        <v>0</v>
      </c>
      <c r="K36" s="948" t="s">
        <v>328</v>
      </c>
      <c r="L36" s="949"/>
      <c r="M36" s="949"/>
      <c r="N36" s="949"/>
      <c r="O36" s="949"/>
      <c r="P36" s="949"/>
      <c r="Q36" s="949"/>
      <c r="R36" s="949"/>
      <c r="S36" s="949"/>
      <c r="T36" s="949"/>
      <c r="U36" s="949"/>
      <c r="V36" s="949"/>
      <c r="W36" s="949"/>
      <c r="X36" s="949"/>
      <c r="Y36" s="949"/>
      <c r="Z36" s="949"/>
      <c r="AA36" s="950"/>
      <c r="AB36" s="35"/>
    </row>
    <row r="37" spans="2:28" s="41" customFormat="1" ht="99.75" customHeight="1">
      <c r="B37" s="40"/>
      <c r="C37" s="712"/>
      <c r="D37" s="2266"/>
      <c r="E37" s="2266"/>
      <c r="F37" s="2266"/>
      <c r="G37" s="2267"/>
      <c r="H37" s="131"/>
      <c r="I37" s="131"/>
      <c r="J37" s="129"/>
      <c r="K37" s="713"/>
      <c r="L37" s="714"/>
      <c r="M37" s="714"/>
      <c r="N37" s="714"/>
      <c r="O37" s="714"/>
      <c r="P37" s="714"/>
      <c r="Q37" s="714"/>
      <c r="R37" s="714"/>
      <c r="S37" s="714"/>
      <c r="T37" s="714"/>
      <c r="U37" s="714"/>
      <c r="V37" s="714"/>
      <c r="W37" s="714"/>
      <c r="X37" s="714"/>
      <c r="Y37" s="714"/>
      <c r="Z37" s="714"/>
      <c r="AA37" s="715"/>
      <c r="AB37" s="35"/>
    </row>
    <row r="38" spans="2:28" s="41" customFormat="1" ht="97.5" customHeight="1">
      <c r="B38" s="40"/>
      <c r="C38" s="712"/>
      <c r="D38" s="2266"/>
      <c r="E38" s="2266"/>
      <c r="F38" s="2266"/>
      <c r="G38" s="2267"/>
      <c r="H38" s="130"/>
      <c r="I38" s="130"/>
      <c r="J38" s="129"/>
      <c r="K38" s="713"/>
      <c r="L38" s="714"/>
      <c r="M38" s="714"/>
      <c r="N38" s="714"/>
      <c r="O38" s="714"/>
      <c r="P38" s="714"/>
      <c r="Q38" s="714"/>
      <c r="R38" s="714"/>
      <c r="S38" s="714"/>
      <c r="T38" s="714"/>
      <c r="U38" s="714"/>
      <c r="V38" s="714"/>
      <c r="W38" s="714"/>
      <c r="X38" s="714"/>
      <c r="Y38" s="714"/>
      <c r="Z38" s="714"/>
      <c r="AA38" s="715"/>
      <c r="AB38" s="35"/>
    </row>
    <row r="39" spans="2:28" s="41" customFormat="1" ht="101.25" customHeight="1">
      <c r="B39" s="40"/>
      <c r="C39" s="712"/>
      <c r="D39" s="2266"/>
      <c r="E39" s="2266"/>
      <c r="F39" s="2266"/>
      <c r="G39" s="2267"/>
      <c r="H39" s="130"/>
      <c r="I39" s="130"/>
      <c r="J39" s="129"/>
      <c r="K39" s="713"/>
      <c r="L39" s="714"/>
      <c r="M39" s="714"/>
      <c r="N39" s="714"/>
      <c r="O39" s="714"/>
      <c r="P39" s="714"/>
      <c r="Q39" s="714"/>
      <c r="R39" s="714"/>
      <c r="S39" s="714"/>
      <c r="T39" s="714"/>
      <c r="U39" s="714"/>
      <c r="V39" s="714"/>
      <c r="W39" s="714"/>
      <c r="X39" s="714"/>
      <c r="Y39" s="714"/>
      <c r="Z39" s="714"/>
      <c r="AA39" s="715"/>
      <c r="AB39" s="35"/>
    </row>
    <row r="40" spans="2:28" s="41" customFormat="1" ht="15" thickBot="1">
      <c r="B40" s="40"/>
      <c r="C40" s="712"/>
      <c r="D40" s="2266"/>
      <c r="E40" s="2266"/>
      <c r="F40" s="2266"/>
      <c r="G40" s="2267"/>
      <c r="H40" s="128"/>
      <c r="I40" s="128"/>
      <c r="J40" s="127" t="e">
        <f>+H40/I40</f>
        <v>#DIV/0!</v>
      </c>
      <c r="K40" s="951"/>
      <c r="L40" s="952"/>
      <c r="M40" s="952"/>
      <c r="N40" s="952"/>
      <c r="O40" s="952"/>
      <c r="P40" s="952"/>
      <c r="Q40" s="952"/>
      <c r="R40" s="952"/>
      <c r="S40" s="952"/>
      <c r="T40" s="952"/>
      <c r="U40" s="952"/>
      <c r="V40" s="952"/>
      <c r="W40" s="952"/>
      <c r="X40" s="952"/>
      <c r="Y40" s="952"/>
      <c r="Z40" s="952"/>
      <c r="AA40" s="953"/>
      <c r="AB40" s="35"/>
    </row>
    <row r="41" spans="2:28" s="41" customFormat="1" ht="15.75" customHeight="1" thickBot="1">
      <c r="B41" s="40"/>
      <c r="C41" s="925" t="s">
        <v>265</v>
      </c>
      <c r="D41" s="926"/>
      <c r="E41" s="926"/>
      <c r="F41" s="926"/>
      <c r="G41" s="927"/>
      <c r="H41" s="126">
        <f>SUM(H36:H39)</f>
        <v>0</v>
      </c>
      <c r="I41" s="125">
        <f>SUM(I36:I39)</f>
        <v>1046</v>
      </c>
      <c r="J41" s="124">
        <f>+H41/I41</f>
        <v>0</v>
      </c>
      <c r="K41" s="928"/>
      <c r="L41" s="928"/>
      <c r="M41" s="928"/>
      <c r="N41" s="928"/>
      <c r="O41" s="928"/>
      <c r="P41" s="928"/>
      <c r="Q41" s="928"/>
      <c r="R41" s="928"/>
      <c r="S41" s="928"/>
      <c r="T41" s="928"/>
      <c r="U41" s="928"/>
      <c r="V41" s="928"/>
      <c r="W41" s="928"/>
      <c r="X41" s="928"/>
      <c r="Y41" s="928"/>
      <c r="Z41" s="928"/>
      <c r="AA41" s="929"/>
      <c r="AB41" s="35"/>
    </row>
    <row r="42" spans="2:28" s="41" customFormat="1" ht="5.25" customHeight="1">
      <c r="B42" s="40"/>
      <c r="C42" s="121"/>
      <c r="D42" s="121"/>
      <c r="E42" s="121"/>
      <c r="F42" s="121"/>
      <c r="G42" s="121"/>
      <c r="H42" s="123"/>
      <c r="I42" s="123"/>
      <c r="J42" s="122"/>
      <c r="K42" s="121"/>
      <c r="L42" s="121"/>
      <c r="M42" s="121"/>
      <c r="N42" s="121"/>
      <c r="O42" s="121"/>
      <c r="P42" s="121"/>
      <c r="Q42" s="121"/>
      <c r="R42" s="121"/>
      <c r="S42" s="121"/>
      <c r="T42" s="121"/>
      <c r="U42" s="121"/>
      <c r="V42" s="121"/>
      <c r="W42" s="121"/>
      <c r="X42" s="121"/>
      <c r="Y42" s="121"/>
      <c r="Z42" s="121"/>
      <c r="AA42" s="121"/>
      <c r="AB42" s="35"/>
    </row>
    <row r="43" spans="2:28" s="41" customFormat="1" ht="7.9" customHeight="1" thickBot="1">
      <c r="B43" s="40"/>
      <c r="C43" s="121"/>
      <c r="D43" s="121"/>
      <c r="E43" s="121"/>
      <c r="F43" s="121"/>
      <c r="G43" s="121"/>
      <c r="H43" s="123"/>
      <c r="I43" s="123"/>
      <c r="J43" s="122"/>
      <c r="K43" s="121"/>
      <c r="L43" s="121"/>
      <c r="M43" s="121"/>
      <c r="N43" s="121"/>
      <c r="O43" s="121"/>
      <c r="P43" s="121"/>
      <c r="Q43" s="121"/>
      <c r="R43" s="121"/>
      <c r="S43" s="121"/>
      <c r="T43" s="121"/>
      <c r="U43" s="121"/>
      <c r="V43" s="121"/>
      <c r="W43" s="121"/>
      <c r="X43" s="121"/>
      <c r="Y43" s="121"/>
      <c r="Z43" s="121"/>
      <c r="AA43" s="121"/>
      <c r="AB43" s="35"/>
    </row>
    <row r="44" spans="2:28" s="41" customFormat="1">
      <c r="B44" s="40"/>
      <c r="C44" s="930" t="s">
        <v>266</v>
      </c>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2"/>
      <c r="AB44" s="35"/>
    </row>
    <row r="45" spans="2:28" ht="15" thickBot="1">
      <c r="B45" s="33"/>
      <c r="C45" s="933"/>
      <c r="D45" s="934"/>
      <c r="E45" s="934"/>
      <c r="F45" s="934"/>
      <c r="G45" s="934"/>
      <c r="H45" s="934"/>
      <c r="I45" s="934"/>
      <c r="J45" s="934"/>
      <c r="K45" s="934"/>
      <c r="L45" s="934"/>
      <c r="M45" s="934"/>
      <c r="N45" s="934"/>
      <c r="O45" s="934"/>
      <c r="P45" s="934"/>
      <c r="Q45" s="934"/>
      <c r="R45" s="934"/>
      <c r="S45" s="934"/>
      <c r="T45" s="934"/>
      <c r="U45" s="934"/>
      <c r="V45" s="934"/>
      <c r="W45" s="934"/>
      <c r="X45" s="934"/>
      <c r="Y45" s="934"/>
      <c r="Z45" s="934"/>
      <c r="AA45" s="935"/>
      <c r="AB45" s="35"/>
    </row>
    <row r="46" spans="2:28" ht="64.5" customHeight="1">
      <c r="B46" s="33"/>
      <c r="C46" s="936" t="s">
        <v>287</v>
      </c>
      <c r="D46" s="937"/>
      <c r="E46" s="937"/>
      <c r="F46" s="937"/>
      <c r="G46" s="937"/>
      <c r="H46" s="937"/>
      <c r="I46" s="937"/>
      <c r="J46" s="937"/>
      <c r="K46" s="937"/>
      <c r="L46" s="937"/>
      <c r="M46" s="937"/>
      <c r="N46" s="937"/>
      <c r="O46" s="937"/>
      <c r="P46" s="937"/>
      <c r="Q46" s="937"/>
      <c r="R46" s="937"/>
      <c r="S46" s="937"/>
      <c r="T46" s="937"/>
      <c r="U46" s="937"/>
      <c r="V46" s="937"/>
      <c r="W46" s="937"/>
      <c r="X46" s="937"/>
      <c r="Y46" s="937"/>
      <c r="Z46" s="937"/>
      <c r="AA46" s="938"/>
      <c r="AB46" s="35"/>
    </row>
    <row r="47" spans="2:28" ht="72.75" customHeight="1">
      <c r="B47" s="33"/>
      <c r="C47" s="939"/>
      <c r="D47" s="940"/>
      <c r="E47" s="940"/>
      <c r="F47" s="940"/>
      <c r="G47" s="940"/>
      <c r="H47" s="940"/>
      <c r="I47" s="940"/>
      <c r="J47" s="940"/>
      <c r="K47" s="940"/>
      <c r="L47" s="940"/>
      <c r="M47" s="940"/>
      <c r="N47" s="940"/>
      <c r="O47" s="940"/>
      <c r="P47" s="940"/>
      <c r="Q47" s="940"/>
      <c r="R47" s="940"/>
      <c r="S47" s="940"/>
      <c r="T47" s="940"/>
      <c r="U47" s="940"/>
      <c r="V47" s="940"/>
      <c r="W47" s="940"/>
      <c r="X47" s="940"/>
      <c r="Y47" s="940"/>
      <c r="Z47" s="940"/>
      <c r="AA47" s="941"/>
      <c r="AB47" s="35"/>
    </row>
    <row r="48" spans="2:28">
      <c r="B48" s="33"/>
      <c r="C48" s="939"/>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1"/>
      <c r="AB48" s="35"/>
    </row>
    <row r="49" spans="2:28">
      <c r="B49" s="33"/>
      <c r="C49" s="939"/>
      <c r="D49" s="940"/>
      <c r="E49" s="940"/>
      <c r="F49" s="940"/>
      <c r="G49" s="940"/>
      <c r="H49" s="940"/>
      <c r="I49" s="940"/>
      <c r="J49" s="940"/>
      <c r="K49" s="940"/>
      <c r="L49" s="940"/>
      <c r="M49" s="940"/>
      <c r="N49" s="940"/>
      <c r="O49" s="940"/>
      <c r="P49" s="940"/>
      <c r="Q49" s="940"/>
      <c r="R49" s="940"/>
      <c r="S49" s="940"/>
      <c r="T49" s="940"/>
      <c r="U49" s="940"/>
      <c r="V49" s="940"/>
      <c r="W49" s="940"/>
      <c r="X49" s="940"/>
      <c r="Y49" s="940"/>
      <c r="Z49" s="940"/>
      <c r="AA49" s="941"/>
      <c r="AB49" s="35"/>
    </row>
    <row r="50" spans="2:28">
      <c r="B50" s="33"/>
      <c r="C50" s="939"/>
      <c r="D50" s="940"/>
      <c r="E50" s="940"/>
      <c r="F50" s="940"/>
      <c r="G50" s="940"/>
      <c r="H50" s="940"/>
      <c r="I50" s="940"/>
      <c r="J50" s="940"/>
      <c r="K50" s="940"/>
      <c r="L50" s="940"/>
      <c r="M50" s="940"/>
      <c r="N50" s="940"/>
      <c r="O50" s="940"/>
      <c r="P50" s="940"/>
      <c r="Q50" s="940"/>
      <c r="R50" s="940"/>
      <c r="S50" s="940"/>
      <c r="T50" s="940"/>
      <c r="U50" s="940"/>
      <c r="V50" s="940"/>
      <c r="W50" s="940"/>
      <c r="X50" s="940"/>
      <c r="Y50" s="940"/>
      <c r="Z50" s="940"/>
      <c r="AA50" s="941"/>
      <c r="AB50" s="35"/>
    </row>
    <row r="51" spans="2:28" ht="29.25" customHeight="1">
      <c r="B51" s="33"/>
      <c r="C51" s="939"/>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1"/>
      <c r="AB51" s="35"/>
    </row>
    <row r="52" spans="2:28" ht="15" thickBot="1">
      <c r="B52" s="33"/>
      <c r="C52" s="942"/>
      <c r="D52" s="943"/>
      <c r="E52" s="943"/>
      <c r="F52" s="943"/>
      <c r="G52" s="943"/>
      <c r="H52" s="943"/>
      <c r="I52" s="943"/>
      <c r="J52" s="943"/>
      <c r="K52" s="943"/>
      <c r="L52" s="943"/>
      <c r="M52" s="943"/>
      <c r="N52" s="943"/>
      <c r="O52" s="943"/>
      <c r="P52" s="943"/>
      <c r="Q52" s="943"/>
      <c r="R52" s="943"/>
      <c r="S52" s="943"/>
      <c r="T52" s="943"/>
      <c r="U52" s="943"/>
      <c r="V52" s="943"/>
      <c r="W52" s="943"/>
      <c r="X52" s="943"/>
      <c r="Y52" s="943"/>
      <c r="Z52" s="943"/>
      <c r="AA52" s="944"/>
      <c r="AB52" s="35"/>
    </row>
    <row r="53" spans="2:28" ht="9" customHeight="1">
      <c r="B53" s="5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52"/>
    </row>
    <row r="54" spans="2:28" ht="7.9" customHeight="1" thickBot="1">
      <c r="B54" s="5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55"/>
    </row>
    <row r="55" spans="2:28" ht="15.75">
      <c r="B55" s="56"/>
      <c r="C55" s="716" t="s">
        <v>258</v>
      </c>
      <c r="D55" s="717"/>
      <c r="E55" s="717"/>
      <c r="F55" s="717"/>
      <c r="G55" s="718"/>
      <c r="H55" s="716" t="s">
        <v>288</v>
      </c>
      <c r="I55" s="718"/>
      <c r="J55" s="716" t="s">
        <v>268</v>
      </c>
      <c r="K55" s="717"/>
      <c r="L55" s="717"/>
      <c r="M55" s="718"/>
      <c r="N55" s="716" t="s">
        <v>269</v>
      </c>
      <c r="O55" s="717"/>
      <c r="P55" s="717"/>
      <c r="Q55" s="717"/>
      <c r="R55" s="717"/>
      <c r="S55" s="717"/>
      <c r="T55" s="717"/>
      <c r="U55" s="718"/>
      <c r="V55" s="722" t="s">
        <v>270</v>
      </c>
      <c r="W55" s="722"/>
      <c r="X55" s="722"/>
      <c r="Y55" s="722"/>
      <c r="Z55" s="722"/>
      <c r="AA55" s="723"/>
      <c r="AB55" s="57"/>
    </row>
    <row r="56" spans="2:28" ht="9" customHeight="1" thickBot="1">
      <c r="B56" s="58"/>
      <c r="C56" s="719"/>
      <c r="D56" s="720"/>
      <c r="E56" s="720"/>
      <c r="F56" s="720"/>
      <c r="G56" s="721"/>
      <c r="H56" s="719"/>
      <c r="I56" s="721"/>
      <c r="J56" s="719"/>
      <c r="K56" s="720"/>
      <c r="L56" s="720"/>
      <c r="M56" s="721"/>
      <c r="N56" s="719"/>
      <c r="O56" s="720"/>
      <c r="P56" s="720"/>
      <c r="Q56" s="720"/>
      <c r="R56" s="720"/>
      <c r="S56" s="720"/>
      <c r="T56" s="720"/>
      <c r="U56" s="721"/>
      <c r="V56" s="724"/>
      <c r="W56" s="724"/>
      <c r="X56" s="724"/>
      <c r="Y56" s="724"/>
      <c r="Z56" s="724"/>
      <c r="AA56" s="725"/>
      <c r="AB56" s="57"/>
    </row>
    <row r="57" spans="2:28" ht="16.5" hidden="1" thickBot="1">
      <c r="B57" s="58"/>
      <c r="C57" s="719"/>
      <c r="D57" s="720"/>
      <c r="E57" s="720"/>
      <c r="F57" s="720"/>
      <c r="G57" s="721"/>
      <c r="H57" s="719"/>
      <c r="I57" s="721"/>
      <c r="J57" s="719"/>
      <c r="K57" s="720"/>
      <c r="L57" s="720"/>
      <c r="M57" s="721"/>
      <c r="N57" s="784"/>
      <c r="O57" s="785"/>
      <c r="P57" s="785"/>
      <c r="Q57" s="785"/>
      <c r="R57" s="785"/>
      <c r="S57" s="785"/>
      <c r="T57" s="785"/>
      <c r="U57" s="786"/>
      <c r="V57" s="787"/>
      <c r="W57" s="787"/>
      <c r="X57" s="787"/>
      <c r="Y57" s="787"/>
      <c r="Z57" s="787"/>
      <c r="AA57" s="788"/>
      <c r="AB57" s="57"/>
    </row>
    <row r="58" spans="2:28" ht="140.25" customHeight="1" thickBot="1">
      <c r="B58" s="56"/>
      <c r="C58" s="918" t="s">
        <v>329</v>
      </c>
      <c r="D58" s="919"/>
      <c r="E58" s="919"/>
      <c r="F58" s="919"/>
      <c r="G58" s="919"/>
      <c r="H58" s="920">
        <v>0</v>
      </c>
      <c r="I58" s="919"/>
      <c r="J58" s="921">
        <v>0</v>
      </c>
      <c r="K58" s="922"/>
      <c r="L58" s="922"/>
      <c r="M58" s="923"/>
      <c r="N58" s="924" t="s">
        <v>330</v>
      </c>
      <c r="O58" s="924"/>
      <c r="P58" s="924"/>
      <c r="Q58" s="924"/>
      <c r="R58" s="924"/>
      <c r="S58" s="924"/>
      <c r="T58" s="924"/>
      <c r="U58" s="924"/>
      <c r="V58" s="924" t="s">
        <v>291</v>
      </c>
      <c r="W58" s="924"/>
      <c r="X58" s="924"/>
      <c r="Y58" s="924"/>
      <c r="Z58" s="924"/>
      <c r="AA58" s="924"/>
      <c r="AB58" s="59"/>
    </row>
    <row r="59" spans="2:28" ht="225" customHeight="1" thickBot="1">
      <c r="B59" s="56"/>
      <c r="C59" s="918" t="s">
        <v>331</v>
      </c>
      <c r="D59" s="919"/>
      <c r="E59" s="919"/>
      <c r="F59" s="919"/>
      <c r="G59" s="919"/>
      <c r="H59" s="920"/>
      <c r="I59" s="919"/>
      <c r="J59" s="920"/>
      <c r="K59" s="919"/>
      <c r="L59" s="919"/>
      <c r="M59" s="919"/>
      <c r="N59" s="730"/>
      <c r="O59" s="730"/>
      <c r="P59" s="730"/>
      <c r="Q59" s="730"/>
      <c r="R59" s="730"/>
      <c r="S59" s="730"/>
      <c r="T59" s="730"/>
      <c r="U59" s="730"/>
      <c r="V59" s="730"/>
      <c r="W59" s="730"/>
      <c r="X59" s="730"/>
      <c r="Y59" s="730"/>
      <c r="Z59" s="730"/>
      <c r="AA59" s="731"/>
      <c r="AB59" s="59"/>
    </row>
    <row r="60" spans="2:28" ht="210.75" customHeight="1" thickBot="1">
      <c r="B60" s="56"/>
      <c r="C60" s="918" t="s">
        <v>332</v>
      </c>
      <c r="D60" s="919"/>
      <c r="E60" s="919"/>
      <c r="F60" s="919"/>
      <c r="G60" s="919"/>
      <c r="H60" s="920"/>
      <c r="I60" s="919"/>
      <c r="J60" s="920"/>
      <c r="K60" s="919"/>
      <c r="L60" s="919"/>
      <c r="M60" s="919"/>
      <c r="N60" s="730"/>
      <c r="O60" s="730"/>
      <c r="P60" s="730"/>
      <c r="Q60" s="730"/>
      <c r="R60" s="730"/>
      <c r="S60" s="730"/>
      <c r="T60" s="730"/>
      <c r="U60" s="730"/>
      <c r="V60" s="730"/>
      <c r="W60" s="730"/>
      <c r="X60" s="730"/>
      <c r="Y60" s="730"/>
      <c r="Z60" s="730"/>
      <c r="AA60" s="731"/>
      <c r="AB60" s="59"/>
    </row>
    <row r="61" spans="2:28" ht="145.5" customHeight="1" thickBot="1">
      <c r="B61" s="56"/>
      <c r="C61" s="918" t="s">
        <v>333</v>
      </c>
      <c r="D61" s="919"/>
      <c r="E61" s="919"/>
      <c r="F61" s="919"/>
      <c r="G61" s="919"/>
      <c r="H61" s="920"/>
      <c r="I61" s="919"/>
      <c r="J61" s="920"/>
      <c r="K61" s="919"/>
      <c r="L61" s="919"/>
      <c r="M61" s="919"/>
      <c r="N61" s="730"/>
      <c r="O61" s="730"/>
      <c r="P61" s="730"/>
      <c r="Q61" s="730"/>
      <c r="R61" s="730"/>
      <c r="S61" s="730"/>
      <c r="T61" s="730"/>
      <c r="U61" s="730"/>
      <c r="V61" s="730"/>
      <c r="W61" s="730"/>
      <c r="X61" s="730"/>
      <c r="Y61" s="730"/>
      <c r="Z61" s="730"/>
      <c r="AA61" s="731"/>
      <c r="AB61" s="59"/>
    </row>
    <row r="62" spans="2:28" ht="10.9" customHeight="1">
      <c r="B62" s="56"/>
      <c r="C62" s="645"/>
      <c r="D62" s="646"/>
      <c r="E62" s="646"/>
      <c r="F62" s="646"/>
      <c r="G62" s="646"/>
      <c r="H62" s="646"/>
      <c r="I62" s="646"/>
      <c r="J62" s="646"/>
      <c r="K62" s="646"/>
      <c r="L62" s="646"/>
      <c r="M62" s="646"/>
      <c r="N62" s="910"/>
      <c r="O62" s="911"/>
      <c r="P62" s="911"/>
      <c r="Q62" s="911"/>
      <c r="R62" s="911"/>
      <c r="S62" s="911"/>
      <c r="T62" s="911"/>
      <c r="U62" s="912"/>
      <c r="V62" s="910"/>
      <c r="W62" s="911"/>
      <c r="X62" s="911"/>
      <c r="Y62" s="911"/>
      <c r="Z62" s="911"/>
      <c r="AA62" s="913"/>
      <c r="AB62" s="59"/>
    </row>
    <row r="63" spans="2:28" ht="15.75" customHeight="1" thickBot="1">
      <c r="B63" s="56"/>
      <c r="C63" s="647"/>
      <c r="D63" s="648"/>
      <c r="E63" s="648"/>
      <c r="F63" s="648"/>
      <c r="G63" s="648"/>
      <c r="H63" s="648"/>
      <c r="I63" s="648"/>
      <c r="J63" s="648"/>
      <c r="K63" s="648"/>
      <c r="L63" s="648"/>
      <c r="M63" s="648"/>
      <c r="N63" s="914"/>
      <c r="O63" s="915"/>
      <c r="P63" s="915"/>
      <c r="Q63" s="915"/>
      <c r="R63" s="915"/>
      <c r="S63" s="915"/>
      <c r="T63" s="915"/>
      <c r="U63" s="916"/>
      <c r="V63" s="914"/>
      <c r="W63" s="915"/>
      <c r="X63" s="915"/>
      <c r="Y63" s="915"/>
      <c r="Z63" s="915"/>
      <c r="AA63" s="917"/>
      <c r="AB63" s="59"/>
    </row>
    <row r="64" spans="2:28">
      <c r="B64" s="60"/>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62"/>
    </row>
    <row r="103" ht="6" customHeight="1"/>
  </sheetData>
  <mergeCells count="109">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9:G39"/>
    <mergeCell ref="K39:AA39"/>
    <mergeCell ref="C40:G40"/>
    <mergeCell ref="K40:AA40"/>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38:G38"/>
    <mergeCell ref="K38:AA38"/>
    <mergeCell ref="C41:G41"/>
    <mergeCell ref="K41:AA41"/>
    <mergeCell ref="C44:AA45"/>
    <mergeCell ref="C46:AA52"/>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B106"/>
  <sheetViews>
    <sheetView topLeftCell="A5" zoomScaleNormal="100" zoomScaleSheetLayoutView="85" zoomScalePageLayoutView="70" workbookViewId="0">
      <selection activeCell="AF39" sqref="AF39"/>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4.28515625" style="20" customWidth="1"/>
    <col min="9" max="9" width="13.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37</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38</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39</v>
      </c>
      <c r="S11" s="687"/>
      <c r="T11" s="687"/>
      <c r="U11" s="688"/>
      <c r="V11" s="608">
        <v>3</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334</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335</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336</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235</v>
      </c>
      <c r="D18" s="622"/>
      <c r="E18" s="622"/>
      <c r="F18" s="622"/>
      <c r="G18" s="622"/>
      <c r="H18" s="623"/>
      <c r="I18" s="624" t="s">
        <v>337</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338</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605" t="s">
        <v>241</v>
      </c>
      <c r="N21" s="606"/>
      <c r="O21" s="606"/>
      <c r="P21" s="606"/>
      <c r="Q21" s="606"/>
      <c r="R21" s="606"/>
      <c r="S21" s="607"/>
      <c r="T21" s="608" t="s">
        <v>339</v>
      </c>
      <c r="U21" s="606"/>
      <c r="V21" s="606"/>
      <c r="W21" s="606"/>
      <c r="X21" s="606"/>
      <c r="Y21" s="606"/>
      <c r="Z21" s="606"/>
      <c r="AA21" s="607"/>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15.75" customHeight="1" thickBot="1">
      <c r="B24" s="33"/>
      <c r="C24" s="595" t="s">
        <v>340</v>
      </c>
      <c r="D24" s="596"/>
      <c r="E24" s="596"/>
      <c r="F24" s="596"/>
      <c r="G24" s="596"/>
      <c r="H24" s="596"/>
      <c r="I24" s="597"/>
      <c r="J24" s="595" t="s">
        <v>341</v>
      </c>
      <c r="K24" s="596"/>
      <c r="L24" s="596"/>
      <c r="M24" s="596"/>
      <c r="N24" s="596"/>
      <c r="O24" s="596"/>
      <c r="P24" s="597"/>
      <c r="Q24" s="958" t="s">
        <v>342</v>
      </c>
      <c r="R24" s="602"/>
      <c r="S24" s="602"/>
      <c r="T24" s="602"/>
      <c r="U24" s="602"/>
      <c r="V24" s="602"/>
      <c r="W24" s="602"/>
      <c r="X24" s="602"/>
      <c r="Y24" s="602"/>
      <c r="Z24" s="602"/>
      <c r="AA24" s="604"/>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40</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954">
        <v>0.79</v>
      </c>
      <c r="J28" s="959"/>
      <c r="K28" s="609" t="s">
        <v>251</v>
      </c>
      <c r="L28" s="610"/>
      <c r="M28" s="610"/>
      <c r="N28" s="611"/>
      <c r="O28" s="589" t="s">
        <v>252</v>
      </c>
      <c r="P28" s="590"/>
      <c r="Q28" s="590"/>
      <c r="R28" s="591"/>
      <c r="S28" s="166" t="s">
        <v>254</v>
      </c>
      <c r="T28" s="590" t="s">
        <v>253</v>
      </c>
      <c r="U28" s="590"/>
      <c r="V28" s="591"/>
      <c r="W28" s="38"/>
      <c r="X28" s="589" t="s">
        <v>255</v>
      </c>
      <c r="Y28" s="590"/>
      <c r="Z28" s="591"/>
      <c r="AA28" s="165"/>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601">
        <v>0</v>
      </c>
      <c r="L32" s="602"/>
      <c r="M32" s="602"/>
      <c r="N32" s="602"/>
      <c r="O32" s="602">
        <v>69</v>
      </c>
      <c r="P32" s="602"/>
      <c r="Q32" s="602"/>
      <c r="R32" s="602"/>
      <c r="S32" s="602">
        <v>70</v>
      </c>
      <c r="T32" s="602"/>
      <c r="U32" s="602">
        <v>82</v>
      </c>
      <c r="V32" s="602"/>
      <c r="W32" s="602"/>
      <c r="X32" s="602">
        <v>83</v>
      </c>
      <c r="Y32" s="602"/>
      <c r="Z32" s="602">
        <v>100</v>
      </c>
      <c r="AA32" s="604"/>
      <c r="AB32" s="35"/>
    </row>
    <row r="33" spans="2:28">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28" s="41" customFormat="1" ht="15">
      <c r="B34" s="40"/>
      <c r="C34" s="960" t="s">
        <v>257</v>
      </c>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35"/>
    </row>
    <row r="35" spans="2:28" s="41" customFormat="1" ht="32.25" customHeight="1">
      <c r="B35" s="40"/>
      <c r="C35" s="960" t="s">
        <v>258</v>
      </c>
      <c r="D35" s="960"/>
      <c r="E35" s="960"/>
      <c r="F35" s="960"/>
      <c r="G35" s="960"/>
      <c r="H35" s="164" t="s">
        <v>343</v>
      </c>
      <c r="I35" s="164" t="s">
        <v>344</v>
      </c>
      <c r="J35" s="163" t="s">
        <v>261</v>
      </c>
      <c r="K35" s="960" t="s">
        <v>262</v>
      </c>
      <c r="L35" s="960"/>
      <c r="M35" s="960"/>
      <c r="N35" s="960"/>
      <c r="O35" s="960"/>
      <c r="P35" s="960"/>
      <c r="Q35" s="960"/>
      <c r="R35" s="960"/>
      <c r="S35" s="960"/>
      <c r="T35" s="960"/>
      <c r="U35" s="960"/>
      <c r="V35" s="960"/>
      <c r="W35" s="960"/>
      <c r="X35" s="960"/>
      <c r="Y35" s="960"/>
      <c r="Z35" s="960"/>
      <c r="AA35" s="960"/>
      <c r="AB35" s="35"/>
    </row>
    <row r="36" spans="2:28" s="41" customFormat="1" ht="74.25" customHeight="1">
      <c r="B36" s="40"/>
      <c r="C36" s="961" t="s">
        <v>345</v>
      </c>
      <c r="D36" s="2272"/>
      <c r="E36" s="2272"/>
      <c r="F36" s="2272"/>
      <c r="G36" s="2272"/>
      <c r="H36" s="15">
        <v>25</v>
      </c>
      <c r="I36" s="15">
        <v>27</v>
      </c>
      <c r="J36" s="162">
        <f>+H36/I36</f>
        <v>0.92592592592592593</v>
      </c>
      <c r="K36" s="962" t="s">
        <v>346</v>
      </c>
      <c r="L36" s="962"/>
      <c r="M36" s="962"/>
      <c r="N36" s="962"/>
      <c r="O36" s="962"/>
      <c r="P36" s="962"/>
      <c r="Q36" s="962"/>
      <c r="R36" s="962"/>
      <c r="S36" s="962"/>
      <c r="T36" s="962"/>
      <c r="U36" s="962"/>
      <c r="V36" s="962"/>
      <c r="W36" s="962"/>
      <c r="X36" s="962"/>
      <c r="Y36" s="962"/>
      <c r="Z36" s="962"/>
      <c r="AA36" s="962"/>
      <c r="AB36" s="35"/>
    </row>
    <row r="37" spans="2:28" s="41" customFormat="1" ht="42.75" customHeight="1">
      <c r="B37" s="40"/>
      <c r="C37" s="961" t="s">
        <v>347</v>
      </c>
      <c r="D37" s="2272"/>
      <c r="E37" s="2272"/>
      <c r="F37" s="2272"/>
      <c r="G37" s="2272"/>
      <c r="H37" s="15"/>
      <c r="I37" s="15"/>
      <c r="J37" s="161" t="e">
        <f>+H37/I37</f>
        <v>#DIV/0!</v>
      </c>
      <c r="K37" s="962"/>
      <c r="L37" s="962"/>
      <c r="M37" s="962"/>
      <c r="N37" s="962"/>
      <c r="O37" s="962"/>
      <c r="P37" s="962"/>
      <c r="Q37" s="962"/>
      <c r="R37" s="962"/>
      <c r="S37" s="962"/>
      <c r="T37" s="962"/>
      <c r="U37" s="962"/>
      <c r="V37" s="962"/>
      <c r="W37" s="962"/>
      <c r="X37" s="962"/>
      <c r="Y37" s="962"/>
      <c r="Z37" s="962"/>
      <c r="AA37" s="962"/>
      <c r="AB37" s="35"/>
    </row>
    <row r="38" spans="2:28" s="41" customFormat="1" ht="42.75" customHeight="1">
      <c r="B38" s="40"/>
      <c r="C38" s="961" t="s">
        <v>348</v>
      </c>
      <c r="D38" s="2272"/>
      <c r="E38" s="2272"/>
      <c r="F38" s="2272"/>
      <c r="G38" s="2272"/>
      <c r="H38" s="15"/>
      <c r="I38" s="15"/>
      <c r="J38" s="161" t="e">
        <f>+H38/I38</f>
        <v>#DIV/0!</v>
      </c>
      <c r="K38" s="962"/>
      <c r="L38" s="962"/>
      <c r="M38" s="962"/>
      <c r="N38" s="962"/>
      <c r="O38" s="962"/>
      <c r="P38" s="962"/>
      <c r="Q38" s="962"/>
      <c r="R38" s="962"/>
      <c r="S38" s="962"/>
      <c r="T38" s="962"/>
      <c r="U38" s="962"/>
      <c r="V38" s="962"/>
      <c r="W38" s="962"/>
      <c r="X38" s="962"/>
      <c r="Y38" s="962"/>
      <c r="Z38" s="962"/>
      <c r="AA38" s="962"/>
      <c r="AB38" s="35"/>
    </row>
    <row r="39" spans="2:28" s="41" customFormat="1" ht="42.75" customHeight="1">
      <c r="B39" s="40"/>
      <c r="C39" s="961" t="s">
        <v>349</v>
      </c>
      <c r="D39" s="2272"/>
      <c r="E39" s="2272"/>
      <c r="F39" s="2272"/>
      <c r="G39" s="2272"/>
      <c r="H39" s="15"/>
      <c r="I39" s="15"/>
      <c r="J39" s="161" t="e">
        <f>+H39/I39</f>
        <v>#DIV/0!</v>
      </c>
      <c r="K39" s="962"/>
      <c r="L39" s="962"/>
      <c r="M39" s="962"/>
      <c r="N39" s="962"/>
      <c r="O39" s="962"/>
      <c r="P39" s="962"/>
      <c r="Q39" s="962"/>
      <c r="R39" s="962"/>
      <c r="S39" s="962"/>
      <c r="T39" s="962"/>
      <c r="U39" s="962"/>
      <c r="V39" s="962"/>
      <c r="W39" s="962"/>
      <c r="X39" s="962"/>
      <c r="Y39" s="962"/>
      <c r="Z39" s="962"/>
      <c r="AA39" s="962"/>
      <c r="AB39" s="35"/>
    </row>
    <row r="40" spans="2:28" s="41" customFormat="1" ht="15.75" customHeight="1">
      <c r="B40" s="40"/>
      <c r="C40" s="965" t="s">
        <v>265</v>
      </c>
      <c r="D40" s="965"/>
      <c r="E40" s="965"/>
      <c r="F40" s="965"/>
      <c r="G40" s="965"/>
      <c r="H40" s="160">
        <f>+SUM(H36:H39)</f>
        <v>25</v>
      </c>
      <c r="I40" s="160">
        <f>+SUM(I36:I39)</f>
        <v>27</v>
      </c>
      <c r="J40" s="159">
        <f>+H40/I40</f>
        <v>0.92592592592592593</v>
      </c>
      <c r="K40" s="966"/>
      <c r="L40" s="966"/>
      <c r="M40" s="966"/>
      <c r="N40" s="966"/>
      <c r="O40" s="966"/>
      <c r="P40" s="966"/>
      <c r="Q40" s="966"/>
      <c r="R40" s="966"/>
      <c r="S40" s="966"/>
      <c r="T40" s="966"/>
      <c r="U40" s="966"/>
      <c r="V40" s="966"/>
      <c r="W40" s="966"/>
      <c r="X40" s="966"/>
      <c r="Y40" s="966"/>
      <c r="Z40" s="966"/>
      <c r="AA40" s="966"/>
      <c r="AB40" s="35"/>
    </row>
    <row r="41" spans="2:28"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28"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28"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28"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28">
      <c r="B45" s="33"/>
      <c r="C45" s="768" t="s">
        <v>350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28">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28">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28">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row>
    <row r="49" spans="2:28">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row>
    <row r="50" spans="2:28">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row>
    <row r="51" spans="2:28">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28">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28">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28">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28">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28">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28"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28">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28">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28" ht="15.75">
      <c r="B60" s="56"/>
      <c r="C60" s="970" t="s">
        <v>258</v>
      </c>
      <c r="D60" s="970"/>
      <c r="E60" s="970"/>
      <c r="F60" s="970"/>
      <c r="G60" s="970"/>
      <c r="H60" s="970" t="s">
        <v>288</v>
      </c>
      <c r="I60" s="970"/>
      <c r="J60" s="970" t="s">
        <v>268</v>
      </c>
      <c r="K60" s="970"/>
      <c r="L60" s="970"/>
      <c r="M60" s="970"/>
      <c r="N60" s="970" t="s">
        <v>269</v>
      </c>
      <c r="O60" s="970"/>
      <c r="P60" s="970"/>
      <c r="Q60" s="970"/>
      <c r="R60" s="970"/>
      <c r="S60" s="970"/>
      <c r="T60" s="970"/>
      <c r="U60" s="970"/>
      <c r="V60" s="971" t="s">
        <v>270</v>
      </c>
      <c r="W60" s="971"/>
      <c r="X60" s="971"/>
      <c r="Y60" s="971"/>
      <c r="Z60" s="971"/>
      <c r="AA60" s="971"/>
      <c r="AB60" s="57"/>
    </row>
    <row r="61" spans="2:28" ht="15.75">
      <c r="B61" s="58"/>
      <c r="C61" s="970"/>
      <c r="D61" s="970"/>
      <c r="E61" s="970"/>
      <c r="F61" s="970"/>
      <c r="G61" s="970"/>
      <c r="H61" s="970"/>
      <c r="I61" s="970"/>
      <c r="J61" s="970"/>
      <c r="K61" s="970"/>
      <c r="L61" s="970"/>
      <c r="M61" s="970"/>
      <c r="N61" s="970"/>
      <c r="O61" s="970"/>
      <c r="P61" s="970"/>
      <c r="Q61" s="970"/>
      <c r="R61" s="970"/>
      <c r="S61" s="970"/>
      <c r="T61" s="970"/>
      <c r="U61" s="970"/>
      <c r="V61" s="971"/>
      <c r="W61" s="971"/>
      <c r="X61" s="971"/>
      <c r="Y61" s="971"/>
      <c r="Z61" s="971"/>
      <c r="AA61" s="971"/>
      <c r="AB61" s="57"/>
    </row>
    <row r="62" spans="2:28" ht="15.75">
      <c r="B62" s="58"/>
      <c r="C62" s="970"/>
      <c r="D62" s="970"/>
      <c r="E62" s="970"/>
      <c r="F62" s="970"/>
      <c r="G62" s="970"/>
      <c r="H62" s="970"/>
      <c r="I62" s="970"/>
      <c r="J62" s="970"/>
      <c r="K62" s="970"/>
      <c r="L62" s="970"/>
      <c r="M62" s="970"/>
      <c r="N62" s="970"/>
      <c r="O62" s="970"/>
      <c r="P62" s="970"/>
      <c r="Q62" s="970"/>
      <c r="R62" s="970"/>
      <c r="S62" s="970"/>
      <c r="T62" s="970"/>
      <c r="U62" s="970"/>
      <c r="V62" s="971"/>
      <c r="W62" s="971"/>
      <c r="X62" s="971"/>
      <c r="Y62" s="971"/>
      <c r="Z62" s="971"/>
      <c r="AA62" s="971"/>
      <c r="AB62" s="57"/>
    </row>
    <row r="63" spans="2:28" s="156" customFormat="1" ht="48.75" customHeight="1">
      <c r="B63" s="158"/>
      <c r="C63" s="964" t="s">
        <v>345</v>
      </c>
      <c r="D63" s="964"/>
      <c r="E63" s="964"/>
      <c r="F63" s="964"/>
      <c r="G63" s="964"/>
      <c r="H63" s="972">
        <v>1</v>
      </c>
      <c r="I63" s="963"/>
      <c r="J63" s="973">
        <f>+J36</f>
        <v>0.92592592592592593</v>
      </c>
      <c r="K63" s="963"/>
      <c r="L63" s="963"/>
      <c r="M63" s="963"/>
      <c r="N63" s="963" t="s">
        <v>351</v>
      </c>
      <c r="O63" s="963"/>
      <c r="P63" s="963"/>
      <c r="Q63" s="963"/>
      <c r="R63" s="963"/>
      <c r="S63" s="963"/>
      <c r="T63" s="963"/>
      <c r="U63" s="963"/>
      <c r="V63" s="963" t="s">
        <v>352</v>
      </c>
      <c r="W63" s="963"/>
      <c r="X63" s="963"/>
      <c r="Y63" s="963"/>
      <c r="Z63" s="963"/>
      <c r="AA63" s="963"/>
      <c r="AB63" s="157"/>
    </row>
    <row r="64" spans="2:28" s="156" customFormat="1" ht="48.75" customHeight="1">
      <c r="B64" s="158"/>
      <c r="C64" s="964" t="s">
        <v>347</v>
      </c>
      <c r="D64" s="964"/>
      <c r="E64" s="964"/>
      <c r="F64" s="964"/>
      <c r="G64" s="964"/>
      <c r="H64" s="974">
        <v>0.82399999999999995</v>
      </c>
      <c r="I64" s="963"/>
      <c r="J64" s="963"/>
      <c r="K64" s="963"/>
      <c r="L64" s="963"/>
      <c r="M64" s="963"/>
      <c r="N64" s="964"/>
      <c r="O64" s="964"/>
      <c r="P64" s="964"/>
      <c r="Q64" s="964"/>
      <c r="R64" s="964"/>
      <c r="S64" s="964"/>
      <c r="T64" s="964"/>
      <c r="U64" s="964"/>
      <c r="V64" s="964"/>
      <c r="W64" s="964"/>
      <c r="X64" s="964"/>
      <c r="Y64" s="964"/>
      <c r="Z64" s="964"/>
      <c r="AA64" s="964"/>
      <c r="AB64" s="157"/>
    </row>
    <row r="65" spans="2:28" s="156" customFormat="1" ht="48.75" customHeight="1">
      <c r="B65" s="158"/>
      <c r="C65" s="964" t="s">
        <v>348</v>
      </c>
      <c r="D65" s="964"/>
      <c r="E65" s="964"/>
      <c r="F65" s="964"/>
      <c r="G65" s="964"/>
      <c r="H65" s="974">
        <v>0.68799999999999994</v>
      </c>
      <c r="I65" s="963"/>
      <c r="J65" s="963"/>
      <c r="K65" s="963"/>
      <c r="L65" s="963"/>
      <c r="M65" s="963"/>
      <c r="N65" s="964"/>
      <c r="O65" s="964"/>
      <c r="P65" s="964"/>
      <c r="Q65" s="964"/>
      <c r="R65" s="964"/>
      <c r="S65" s="964"/>
      <c r="T65" s="964"/>
      <c r="U65" s="964"/>
      <c r="V65" s="964"/>
      <c r="W65" s="964"/>
      <c r="X65" s="964"/>
      <c r="Y65" s="964"/>
      <c r="Z65" s="964"/>
      <c r="AA65" s="964"/>
      <c r="AB65" s="157"/>
    </row>
    <row r="66" spans="2:28" s="156" customFormat="1" ht="48.75" customHeight="1">
      <c r="B66" s="158"/>
      <c r="C66" s="964" t="s">
        <v>349</v>
      </c>
      <c r="D66" s="964"/>
      <c r="E66" s="964"/>
      <c r="F66" s="964"/>
      <c r="G66" s="964"/>
      <c r="H66" s="974">
        <v>0.71399999999999997</v>
      </c>
      <c r="I66" s="963"/>
      <c r="J66" s="963"/>
      <c r="K66" s="963"/>
      <c r="L66" s="963"/>
      <c r="M66" s="963"/>
      <c r="N66" s="964"/>
      <c r="O66" s="964"/>
      <c r="P66" s="964"/>
      <c r="Q66" s="964"/>
      <c r="R66" s="964"/>
      <c r="S66" s="964"/>
      <c r="T66" s="964"/>
      <c r="U66" s="964"/>
      <c r="V66" s="964"/>
      <c r="W66" s="964"/>
      <c r="X66" s="964"/>
      <c r="Y66" s="964"/>
      <c r="Z66" s="964"/>
      <c r="AA66" s="964"/>
      <c r="AB66" s="157"/>
    </row>
    <row r="67" spans="2:28">
      <c r="B67" s="60"/>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62"/>
    </row>
    <row r="106" ht="6" customHeight="1"/>
  </sheetData>
  <mergeCells count="97">
    <mergeCell ref="C65:G65"/>
    <mergeCell ref="H65:I65"/>
    <mergeCell ref="J65:M65"/>
    <mergeCell ref="N66:U66"/>
    <mergeCell ref="V66:AA66"/>
    <mergeCell ref="C66:G66"/>
    <mergeCell ref="H66:I66"/>
    <mergeCell ref="J66:M66"/>
    <mergeCell ref="C63:G63"/>
    <mergeCell ref="H63:I63"/>
    <mergeCell ref="J63:M63"/>
    <mergeCell ref="C64:G64"/>
    <mergeCell ref="H64:I64"/>
    <mergeCell ref="J64:M64"/>
    <mergeCell ref="C40:G40"/>
    <mergeCell ref="K40:AA40"/>
    <mergeCell ref="C43:AA44"/>
    <mergeCell ref="C45:AA57"/>
    <mergeCell ref="C60:G62"/>
    <mergeCell ref="H60:I62"/>
    <mergeCell ref="J60:M62"/>
    <mergeCell ref="V60:AA62"/>
    <mergeCell ref="N60:U62"/>
    <mergeCell ref="N63:U63"/>
    <mergeCell ref="N64:U64"/>
    <mergeCell ref="N65:U65"/>
    <mergeCell ref="V63:AA63"/>
    <mergeCell ref="V64:AA64"/>
    <mergeCell ref="V65:AA65"/>
    <mergeCell ref="C39:G39"/>
    <mergeCell ref="K39:AA39"/>
    <mergeCell ref="C36:G36"/>
    <mergeCell ref="K36:AA36"/>
    <mergeCell ref="C37:G37"/>
    <mergeCell ref="K37:AA37"/>
    <mergeCell ref="C38:G38"/>
    <mergeCell ref="K38:AA38"/>
    <mergeCell ref="Z32:AA32"/>
    <mergeCell ref="K28:N28"/>
    <mergeCell ref="C34:AA34"/>
    <mergeCell ref="C35:G35"/>
    <mergeCell ref="K35:AA35"/>
    <mergeCell ref="X31:Y31"/>
    <mergeCell ref="Z31:AA31"/>
    <mergeCell ref="C30:J32"/>
    <mergeCell ref="X28:Z28"/>
    <mergeCell ref="K31:N31"/>
    <mergeCell ref="O31:R31"/>
    <mergeCell ref="T28:V28"/>
    <mergeCell ref="O28:R28"/>
    <mergeCell ref="K32:N32"/>
    <mergeCell ref="O32:R32"/>
    <mergeCell ref="S32:T32"/>
    <mergeCell ref="U32:W32"/>
    <mergeCell ref="X32:Y32"/>
    <mergeCell ref="S31:T31"/>
    <mergeCell ref="U31:W31"/>
    <mergeCell ref="T21:AA21"/>
    <mergeCell ref="C23:I23"/>
    <mergeCell ref="J23:P23"/>
    <mergeCell ref="Q23:AA23"/>
    <mergeCell ref="C24:I24"/>
    <mergeCell ref="J24:P24"/>
    <mergeCell ref="Q24:AA24"/>
    <mergeCell ref="K30:R30"/>
    <mergeCell ref="C26:H26"/>
    <mergeCell ref="I26:AA26"/>
    <mergeCell ref="C28:H28"/>
    <mergeCell ref="I28:J28"/>
    <mergeCell ref="C13:H14"/>
    <mergeCell ref="I13:S14"/>
    <mergeCell ref="T13:AA13"/>
    <mergeCell ref="T14:AA14"/>
    <mergeCell ref="C7:H8"/>
    <mergeCell ref="I7:AA8"/>
    <mergeCell ref="V10:AA10"/>
    <mergeCell ref="V11:AA11"/>
    <mergeCell ref="R10:U10"/>
    <mergeCell ref="I10:Q11"/>
    <mergeCell ref="R11:U11"/>
    <mergeCell ref="C10:H11"/>
    <mergeCell ref="B2:G4"/>
    <mergeCell ref="H2:AB2"/>
    <mergeCell ref="H3:O3"/>
    <mergeCell ref="P3:AB3"/>
    <mergeCell ref="H4:AB4"/>
    <mergeCell ref="M21:S21"/>
    <mergeCell ref="S30:W30"/>
    <mergeCell ref="X30:AA30"/>
    <mergeCell ref="C16:H16"/>
    <mergeCell ref="I16:AA16"/>
    <mergeCell ref="C18:H18"/>
    <mergeCell ref="I18:AA18"/>
    <mergeCell ref="C20:H21"/>
    <mergeCell ref="I20:L21"/>
    <mergeCell ref="M20:S20"/>
    <mergeCell ref="T20:AA20"/>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P114"/>
  <sheetViews>
    <sheetView zoomScale="85" zoomScaleNormal="85" zoomScaleSheetLayoutView="100" zoomScalePageLayoutView="70" workbookViewId="0">
      <selection activeCell="I18" sqref="I18:AA18"/>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9.5703125" style="20" customWidth="1"/>
    <col min="9" max="9" width="18.1406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2" width="3.7109375" style="20"/>
    <col min="33" max="33" width="68.140625" style="20" customWidth="1"/>
    <col min="34" max="38" width="12.28515625" style="20" hidden="1" customWidth="1"/>
    <col min="39" max="39" width="13.140625" style="20" customWidth="1"/>
    <col min="40" max="40" width="30.7109375" style="20" customWidth="1"/>
    <col min="41" max="41" width="24.5703125" style="20" customWidth="1"/>
    <col min="42" max="42" width="16.85546875" style="20" customWidth="1"/>
    <col min="43"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41</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42</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43</v>
      </c>
      <c r="S11" s="687"/>
      <c r="T11" s="687"/>
      <c r="U11" s="688"/>
      <c r="V11" s="608" t="s">
        <v>272</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353</v>
      </c>
      <c r="J13" s="662"/>
      <c r="K13" s="662"/>
      <c r="L13" s="662"/>
      <c r="M13" s="662"/>
      <c r="N13" s="662"/>
      <c r="O13" s="662"/>
      <c r="P13" s="662"/>
      <c r="Q13" s="662"/>
      <c r="R13" s="662"/>
      <c r="S13" s="663"/>
      <c r="T13" s="655" t="s">
        <v>231</v>
      </c>
      <c r="U13" s="656"/>
      <c r="V13" s="656"/>
      <c r="W13" s="656"/>
      <c r="X13" s="656"/>
      <c r="Y13" s="656"/>
      <c r="Z13" s="656"/>
      <c r="AA13" s="657"/>
      <c r="AB13" s="35"/>
    </row>
    <row r="14" spans="2:28" ht="30"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354</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87" customHeight="1" thickBot="1">
      <c r="B18" s="33"/>
      <c r="C18" s="621" t="s">
        <v>276</v>
      </c>
      <c r="D18" s="622"/>
      <c r="E18" s="622"/>
      <c r="F18" s="622"/>
      <c r="G18" s="622"/>
      <c r="H18" s="623"/>
      <c r="I18" s="624" t="s">
        <v>355</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356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769" t="s">
        <v>357</v>
      </c>
      <c r="N21" s="770"/>
      <c r="O21" s="770"/>
      <c r="P21" s="770"/>
      <c r="Q21" s="770"/>
      <c r="R21" s="770"/>
      <c r="S21" s="771"/>
      <c r="T21" s="769" t="s">
        <v>302</v>
      </c>
      <c r="U21" s="770"/>
      <c r="V21" s="770"/>
      <c r="W21" s="770"/>
      <c r="X21" s="770"/>
      <c r="Y21" s="770"/>
      <c r="Z21" s="771"/>
      <c r="AA21" s="140"/>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15.75" customHeight="1" thickBot="1">
      <c r="B24" s="33"/>
      <c r="C24" s="595" t="s">
        <v>358</v>
      </c>
      <c r="D24" s="596"/>
      <c r="E24" s="596"/>
      <c r="F24" s="596"/>
      <c r="G24" s="596"/>
      <c r="H24" s="596"/>
      <c r="I24" s="597"/>
      <c r="J24" s="595" t="s">
        <v>359</v>
      </c>
      <c r="K24" s="596"/>
      <c r="L24" s="596"/>
      <c r="M24" s="596"/>
      <c r="N24" s="596"/>
      <c r="O24" s="596"/>
      <c r="P24" s="597"/>
      <c r="Q24" s="958" t="s">
        <v>360</v>
      </c>
      <c r="R24" s="602"/>
      <c r="S24" s="602"/>
      <c r="T24" s="602"/>
      <c r="U24" s="602"/>
      <c r="V24" s="602"/>
      <c r="W24" s="602"/>
      <c r="X24" s="602"/>
      <c r="Y24" s="602"/>
      <c r="Z24" s="602"/>
      <c r="AA24" s="604"/>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361</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362</v>
      </c>
      <c r="D28" s="622"/>
      <c r="E28" s="622"/>
      <c r="F28" s="622"/>
      <c r="G28" s="622"/>
      <c r="H28" s="623"/>
      <c r="I28" s="627">
        <v>1</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v>
      </c>
      <c r="L32" s="602"/>
      <c r="M32" s="602"/>
      <c r="N32" s="602"/>
      <c r="O32" s="603">
        <v>0.89</v>
      </c>
      <c r="P32" s="602"/>
      <c r="Q32" s="602"/>
      <c r="R32" s="602"/>
      <c r="S32" s="603">
        <v>0.9</v>
      </c>
      <c r="T32" s="602"/>
      <c r="U32" s="603">
        <v>0.99</v>
      </c>
      <c r="V32" s="602"/>
      <c r="W32" s="602"/>
      <c r="X32" s="603">
        <v>1</v>
      </c>
      <c r="Y32" s="602"/>
      <c r="Z32" s="603">
        <v>1.1000000000000001</v>
      </c>
      <c r="AA32" s="604"/>
      <c r="AB32" s="35"/>
    </row>
    <row r="33" spans="2:42"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42"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42" s="41" customFormat="1" ht="69" customHeight="1" thickBot="1">
      <c r="B35" s="40"/>
      <c r="C35" s="849" t="s">
        <v>258</v>
      </c>
      <c r="D35" s="850"/>
      <c r="E35" s="850"/>
      <c r="F35" s="850"/>
      <c r="G35" s="851"/>
      <c r="H35" s="75" t="s">
        <v>363</v>
      </c>
      <c r="I35" s="75" t="s">
        <v>364</v>
      </c>
      <c r="J35" s="75" t="s">
        <v>261</v>
      </c>
      <c r="K35" s="983" t="s">
        <v>262</v>
      </c>
      <c r="L35" s="984"/>
      <c r="M35" s="984"/>
      <c r="N35" s="984"/>
      <c r="O35" s="984"/>
      <c r="P35" s="984"/>
      <c r="Q35" s="984"/>
      <c r="R35" s="984"/>
      <c r="S35" s="984"/>
      <c r="T35" s="984"/>
      <c r="U35" s="984"/>
      <c r="V35" s="984"/>
      <c r="W35" s="984"/>
      <c r="X35" s="984"/>
      <c r="Y35" s="984"/>
      <c r="Z35" s="984"/>
      <c r="AA35" s="985"/>
      <c r="AB35" s="35"/>
    </row>
    <row r="36" spans="2:42" s="41" customFormat="1" ht="132.6" customHeight="1" thickBot="1">
      <c r="B36" s="40"/>
      <c r="C36" s="801" t="s">
        <v>365</v>
      </c>
      <c r="D36" s="2270"/>
      <c r="E36" s="2270"/>
      <c r="F36" s="2270"/>
      <c r="G36" s="2271"/>
      <c r="H36" s="174">
        <v>365.81</v>
      </c>
      <c r="I36" s="173">
        <v>360</v>
      </c>
      <c r="J36" s="80">
        <f>H36/I36</f>
        <v>1.0161388888888889</v>
      </c>
      <c r="K36" s="980" t="s">
        <v>366</v>
      </c>
      <c r="L36" s="981"/>
      <c r="M36" s="981"/>
      <c r="N36" s="981"/>
      <c r="O36" s="981"/>
      <c r="P36" s="981"/>
      <c r="Q36" s="981"/>
      <c r="R36" s="981"/>
      <c r="S36" s="981"/>
      <c r="T36" s="981"/>
      <c r="U36" s="981"/>
      <c r="V36" s="981"/>
      <c r="W36" s="981"/>
      <c r="X36" s="981"/>
      <c r="Y36" s="981"/>
      <c r="Z36" s="981"/>
      <c r="AA36" s="982"/>
      <c r="AB36" s="35"/>
    </row>
    <row r="37" spans="2:42" s="41" customFormat="1" ht="97.15" customHeight="1" thickBot="1">
      <c r="B37" s="40"/>
      <c r="C37" s="801" t="s">
        <v>367</v>
      </c>
      <c r="D37" s="2270"/>
      <c r="E37" s="2270"/>
      <c r="F37" s="2270"/>
      <c r="G37" s="2271"/>
      <c r="H37" s="172"/>
      <c r="I37" s="171">
        <v>79.06</v>
      </c>
      <c r="J37" s="80"/>
      <c r="K37" s="980"/>
      <c r="L37" s="981"/>
      <c r="M37" s="981"/>
      <c r="N37" s="981"/>
      <c r="O37" s="981"/>
      <c r="P37" s="981"/>
      <c r="Q37" s="981"/>
      <c r="R37" s="981"/>
      <c r="S37" s="981"/>
      <c r="T37" s="981"/>
      <c r="U37" s="981"/>
      <c r="V37" s="981"/>
      <c r="W37" s="981"/>
      <c r="X37" s="981"/>
      <c r="Y37" s="981"/>
      <c r="Z37" s="981"/>
      <c r="AA37" s="982"/>
      <c r="AB37" s="35"/>
    </row>
    <row r="38" spans="2:42" s="41" customFormat="1" ht="82.9" customHeight="1" thickBot="1">
      <c r="B38" s="40"/>
      <c r="C38" s="801" t="s">
        <v>368</v>
      </c>
      <c r="D38" s="2270"/>
      <c r="E38" s="2270"/>
      <c r="F38" s="2270"/>
      <c r="G38" s="2271"/>
      <c r="H38" s="172"/>
      <c r="I38" s="171">
        <v>0</v>
      </c>
      <c r="J38" s="80"/>
      <c r="K38" s="980"/>
      <c r="L38" s="981"/>
      <c r="M38" s="981"/>
      <c r="N38" s="981"/>
      <c r="O38" s="981"/>
      <c r="P38" s="981"/>
      <c r="Q38" s="981"/>
      <c r="R38" s="981"/>
      <c r="S38" s="981"/>
      <c r="T38" s="981"/>
      <c r="U38" s="981"/>
      <c r="V38" s="981"/>
      <c r="W38" s="981"/>
      <c r="X38" s="981"/>
      <c r="Y38" s="981"/>
      <c r="Z38" s="981"/>
      <c r="AA38" s="982"/>
      <c r="AB38" s="35"/>
    </row>
    <row r="39" spans="2:42" s="41" customFormat="1" ht="73.900000000000006" customHeight="1" thickBot="1">
      <c r="B39" s="40"/>
      <c r="C39" s="801" t="s">
        <v>369</v>
      </c>
      <c r="D39" s="2270"/>
      <c r="E39" s="2270"/>
      <c r="F39" s="2270"/>
      <c r="G39" s="2271"/>
      <c r="H39" s="172"/>
      <c r="I39" s="171">
        <v>0</v>
      </c>
      <c r="J39" s="80"/>
      <c r="K39" s="980"/>
      <c r="L39" s="981"/>
      <c r="M39" s="981"/>
      <c r="N39" s="981"/>
      <c r="O39" s="981"/>
      <c r="P39" s="981"/>
      <c r="Q39" s="981"/>
      <c r="R39" s="981"/>
      <c r="S39" s="981"/>
      <c r="T39" s="981"/>
      <c r="U39" s="981"/>
      <c r="V39" s="981"/>
      <c r="W39" s="981"/>
      <c r="X39" s="981"/>
      <c r="Y39" s="981"/>
      <c r="Z39" s="981"/>
      <c r="AA39" s="982"/>
      <c r="AB39" s="35"/>
    </row>
    <row r="40" spans="2:42" s="41" customFormat="1" ht="15.75" customHeight="1" thickBot="1">
      <c r="B40" s="40"/>
      <c r="C40" s="843" t="s">
        <v>265</v>
      </c>
      <c r="D40" s="844"/>
      <c r="E40" s="844"/>
      <c r="F40" s="844"/>
      <c r="G40" s="845"/>
      <c r="H40" s="170">
        <f>+H36+H37+H38+H39</f>
        <v>365.81</v>
      </c>
      <c r="I40" s="169">
        <f>SUM(I36:I39)</f>
        <v>439.06</v>
      </c>
      <c r="J40" s="168">
        <f>+H40/I40</f>
        <v>0.83316630984375717</v>
      </c>
      <c r="K40" s="846"/>
      <c r="L40" s="847"/>
      <c r="M40" s="847"/>
      <c r="N40" s="847"/>
      <c r="O40" s="847"/>
      <c r="P40" s="847"/>
      <c r="Q40" s="847"/>
      <c r="R40" s="847"/>
      <c r="S40" s="847"/>
      <c r="T40" s="847"/>
      <c r="U40" s="847"/>
      <c r="V40" s="847"/>
      <c r="W40" s="847"/>
      <c r="X40" s="847"/>
      <c r="Y40" s="847"/>
      <c r="Z40" s="847"/>
      <c r="AA40" s="848"/>
      <c r="AB40" s="35"/>
    </row>
    <row r="41" spans="2:42"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42"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42"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42"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42">
      <c r="B45" s="33"/>
      <c r="C45" s="768" t="s">
        <v>350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row>
    <row r="46" spans="2:42">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row>
    <row r="47" spans="2:42">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row>
    <row r="48" spans="2:42">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c r="AM48" s="20" t="s">
        <v>370</v>
      </c>
      <c r="AN48" s="20" t="s">
        <v>371</v>
      </c>
      <c r="AO48" s="20" t="s">
        <v>372</v>
      </c>
      <c r="AP48" s="20" t="s">
        <v>373</v>
      </c>
    </row>
    <row r="49" spans="2:42">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c r="AM49" s="20" t="s">
        <v>374</v>
      </c>
      <c r="AN49" s="20">
        <v>365.81</v>
      </c>
      <c r="AO49" s="20">
        <v>365.81</v>
      </c>
      <c r="AP49" s="167">
        <v>360</v>
      </c>
    </row>
    <row r="50" spans="2:42">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c r="AM50" s="20" t="s">
        <v>375</v>
      </c>
      <c r="AP50" s="167">
        <v>79.06</v>
      </c>
    </row>
    <row r="51" spans="2:42">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c r="AM51" s="20" t="s">
        <v>376</v>
      </c>
      <c r="AP51" s="167">
        <v>0</v>
      </c>
    </row>
    <row r="52" spans="2:42">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c r="AM52" s="20" t="s">
        <v>377</v>
      </c>
      <c r="AP52" s="167">
        <v>0</v>
      </c>
    </row>
    <row r="53" spans="2:42">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c r="AM53" s="20" t="s">
        <v>265</v>
      </c>
      <c r="AN53" s="20">
        <f>(AN49+AN50+AN51+AN52)</f>
        <v>365.81</v>
      </c>
      <c r="AO53" s="20">
        <f>(AO49+AN50+AN51+AN52)</f>
        <v>365.81</v>
      </c>
      <c r="AP53" s="167">
        <f>(AP49+AP50+AP51+AP52)</f>
        <v>439.06</v>
      </c>
    </row>
    <row r="54" spans="2:42">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42">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42">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42" ht="15"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42">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42"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42"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42"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42" ht="22.9" customHeight="1">
      <c r="B62" s="58"/>
      <c r="C62" s="827"/>
      <c r="D62" s="828"/>
      <c r="E62" s="828"/>
      <c r="F62" s="828"/>
      <c r="G62" s="829"/>
      <c r="H62" s="827"/>
      <c r="I62" s="829"/>
      <c r="J62" s="827"/>
      <c r="K62" s="828"/>
      <c r="L62" s="828"/>
      <c r="M62" s="829"/>
      <c r="N62" s="827"/>
      <c r="O62" s="828"/>
      <c r="P62" s="828"/>
      <c r="Q62" s="828"/>
      <c r="R62" s="828"/>
      <c r="S62" s="828"/>
      <c r="T62" s="828"/>
      <c r="U62" s="829"/>
      <c r="V62" s="978"/>
      <c r="W62" s="978"/>
      <c r="X62" s="978"/>
      <c r="Y62" s="978"/>
      <c r="Z62" s="978"/>
      <c r="AA62" s="979"/>
      <c r="AB62" s="57"/>
    </row>
    <row r="63" spans="2:42" ht="101.25" customHeight="1">
      <c r="B63" s="56"/>
      <c r="C63" s="975" t="s">
        <v>378</v>
      </c>
      <c r="D63" s="975"/>
      <c r="E63" s="975"/>
      <c r="F63" s="975"/>
      <c r="G63" s="975"/>
      <c r="H63" s="975">
        <v>100.89</v>
      </c>
      <c r="I63" s="975"/>
      <c r="J63" s="975">
        <v>365.81</v>
      </c>
      <c r="K63" s="975"/>
      <c r="L63" s="975"/>
      <c r="M63" s="975"/>
      <c r="N63" s="964" t="s">
        <v>379</v>
      </c>
      <c r="O63" s="964"/>
      <c r="P63" s="964"/>
      <c r="Q63" s="964"/>
      <c r="R63" s="964"/>
      <c r="S63" s="964"/>
      <c r="T63" s="964"/>
      <c r="U63" s="964"/>
      <c r="V63" s="964" t="s">
        <v>380</v>
      </c>
      <c r="W63" s="964"/>
      <c r="X63" s="964"/>
      <c r="Y63" s="964"/>
      <c r="Z63" s="964"/>
      <c r="AA63" s="964"/>
      <c r="AB63" s="59"/>
    </row>
    <row r="64" spans="2:42" ht="60" customHeight="1">
      <c r="B64" s="56"/>
      <c r="C64" s="975" t="s">
        <v>381</v>
      </c>
      <c r="D64" s="975"/>
      <c r="E64" s="975"/>
      <c r="F64" s="975"/>
      <c r="G64" s="975"/>
      <c r="H64" s="975">
        <v>52.29</v>
      </c>
      <c r="I64" s="975"/>
      <c r="J64" s="975"/>
      <c r="K64" s="975"/>
      <c r="L64" s="975"/>
      <c r="M64" s="975"/>
      <c r="N64" s="964"/>
      <c r="O64" s="964"/>
      <c r="P64" s="964"/>
      <c r="Q64" s="964"/>
      <c r="R64" s="964"/>
      <c r="S64" s="964"/>
      <c r="T64" s="964"/>
      <c r="U64" s="964"/>
      <c r="V64" s="964" t="s">
        <v>380</v>
      </c>
      <c r="W64" s="964"/>
      <c r="X64" s="964"/>
      <c r="Y64" s="964"/>
      <c r="Z64" s="964"/>
      <c r="AA64" s="964"/>
      <c r="AB64" s="59"/>
    </row>
    <row r="65" spans="2:28" ht="66.75" customHeight="1">
      <c r="B65" s="56"/>
      <c r="C65" s="975" t="s">
        <v>382</v>
      </c>
      <c r="D65" s="975"/>
      <c r="E65" s="975"/>
      <c r="F65" s="975"/>
      <c r="G65" s="975"/>
      <c r="H65" s="975">
        <v>145.35</v>
      </c>
      <c r="I65" s="975"/>
      <c r="J65" s="975"/>
      <c r="K65" s="975"/>
      <c r="L65" s="975"/>
      <c r="M65" s="975"/>
      <c r="N65" s="964"/>
      <c r="O65" s="964"/>
      <c r="P65" s="964"/>
      <c r="Q65" s="964"/>
      <c r="R65" s="964"/>
      <c r="S65" s="964"/>
      <c r="T65" s="964"/>
      <c r="U65" s="964"/>
      <c r="V65" s="964" t="s">
        <v>380</v>
      </c>
      <c r="W65" s="964"/>
      <c r="X65" s="964"/>
      <c r="Y65" s="964"/>
      <c r="Z65" s="964"/>
      <c r="AA65" s="964"/>
      <c r="AB65" s="59"/>
    </row>
    <row r="66" spans="2:28" ht="87.75" customHeight="1">
      <c r="B66" s="56"/>
      <c r="C66" s="975" t="s">
        <v>383</v>
      </c>
      <c r="D66" s="975"/>
      <c r="E66" s="975"/>
      <c r="F66" s="975"/>
      <c r="G66" s="975"/>
      <c r="H66" s="975">
        <v>72.42</v>
      </c>
      <c r="I66" s="975"/>
      <c r="J66" s="975"/>
      <c r="K66" s="975"/>
      <c r="L66" s="975"/>
      <c r="M66" s="975"/>
      <c r="N66" s="964"/>
      <c r="O66" s="964"/>
      <c r="P66" s="964"/>
      <c r="Q66" s="964"/>
      <c r="R66" s="964"/>
      <c r="S66" s="964"/>
      <c r="T66" s="964"/>
      <c r="U66" s="964"/>
      <c r="V66" s="964" t="s">
        <v>380</v>
      </c>
      <c r="W66" s="964"/>
      <c r="X66" s="964"/>
      <c r="Y66" s="964"/>
      <c r="Z66" s="964"/>
      <c r="AA66" s="964"/>
      <c r="AB66" s="59"/>
    </row>
    <row r="67" spans="2:28">
      <c r="B67" s="56"/>
      <c r="C67" s="646"/>
      <c r="D67" s="646"/>
      <c r="E67" s="646"/>
      <c r="F67" s="646"/>
      <c r="G67" s="646"/>
      <c r="H67" s="646"/>
      <c r="I67" s="646"/>
      <c r="J67" s="646"/>
      <c r="K67" s="646"/>
      <c r="L67" s="646"/>
      <c r="M67" s="646"/>
      <c r="N67" s="646"/>
      <c r="O67" s="646"/>
      <c r="P67" s="646"/>
      <c r="Q67" s="646"/>
      <c r="R67" s="646"/>
      <c r="S67" s="646"/>
      <c r="T67" s="646"/>
      <c r="U67" s="646"/>
      <c r="V67" s="646"/>
      <c r="W67" s="646"/>
      <c r="X67" s="646"/>
      <c r="Y67" s="646"/>
      <c r="Z67" s="646"/>
      <c r="AA67" s="646"/>
      <c r="AB67" s="59"/>
    </row>
    <row r="68" spans="2:28">
      <c r="B68" s="56"/>
      <c r="C68" s="646"/>
      <c r="D68" s="64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59"/>
    </row>
    <row r="69" spans="2:28">
      <c r="B69" s="56"/>
      <c r="C69" s="646"/>
      <c r="D69" s="646"/>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59"/>
    </row>
    <row r="70" spans="2:28">
      <c r="B70" s="56"/>
      <c r="C70" s="646"/>
      <c r="D70" s="64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59"/>
    </row>
    <row r="71" spans="2:28">
      <c r="B71" s="56"/>
      <c r="C71" s="646"/>
      <c r="D71" s="64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59"/>
    </row>
    <row r="72" spans="2:28">
      <c r="B72" s="56"/>
      <c r="C72" s="646"/>
      <c r="D72" s="646"/>
      <c r="E72" s="646"/>
      <c r="F72" s="646"/>
      <c r="G72" s="646"/>
      <c r="H72" s="646"/>
      <c r="I72" s="646"/>
      <c r="J72" s="646"/>
      <c r="K72" s="646"/>
      <c r="L72" s="646"/>
      <c r="M72" s="646"/>
      <c r="N72" s="646"/>
      <c r="O72" s="646"/>
      <c r="P72" s="646"/>
      <c r="Q72" s="646"/>
      <c r="R72" s="646"/>
      <c r="S72" s="646"/>
      <c r="T72" s="646"/>
      <c r="U72" s="646"/>
      <c r="V72" s="646"/>
      <c r="W72" s="646"/>
      <c r="X72" s="646"/>
      <c r="Y72" s="646"/>
      <c r="Z72" s="646"/>
      <c r="AA72" s="646"/>
      <c r="AB72" s="59"/>
    </row>
    <row r="73" spans="2:28">
      <c r="B73" s="56"/>
      <c r="C73" s="646"/>
      <c r="D73" s="64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59"/>
    </row>
    <row r="74" spans="2:28" ht="15.75" customHeight="1">
      <c r="B74" s="56"/>
      <c r="C74" s="646"/>
      <c r="D74" s="646"/>
      <c r="E74" s="646"/>
      <c r="F74" s="646"/>
      <c r="G74" s="646"/>
      <c r="H74" s="646"/>
      <c r="I74" s="646"/>
      <c r="J74" s="646"/>
      <c r="K74" s="646"/>
      <c r="L74" s="646"/>
      <c r="M74" s="646"/>
      <c r="N74" s="646"/>
      <c r="O74" s="646"/>
      <c r="P74" s="646"/>
      <c r="Q74" s="646"/>
      <c r="R74" s="646"/>
      <c r="S74" s="646"/>
      <c r="T74" s="646"/>
      <c r="U74" s="646"/>
      <c r="V74" s="646"/>
      <c r="W74" s="646"/>
      <c r="X74" s="646"/>
      <c r="Y74" s="646"/>
      <c r="Z74" s="646"/>
      <c r="AA74" s="646"/>
      <c r="AB74" s="59"/>
    </row>
    <row r="75" spans="2:28">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U114"/>
  <sheetViews>
    <sheetView view="pageBreakPreview" topLeftCell="A7" zoomScaleNormal="100" zoomScaleSheetLayoutView="100" zoomScalePageLayoutView="70" workbookViewId="0">
      <selection activeCell="C20" sqref="C20:H21"/>
    </sheetView>
  </sheetViews>
  <sheetFormatPr defaultColWidth="3.7109375" defaultRowHeight="14.25"/>
  <cols>
    <col min="1" max="1" width="3.7109375" style="20"/>
    <col min="2" max="2" width="2.85546875" style="20" customWidth="1"/>
    <col min="3" max="6" width="2.7109375" style="20" customWidth="1"/>
    <col min="7" max="7" width="4.28515625" style="20" customWidth="1"/>
    <col min="8" max="8" width="19.5703125" style="20" customWidth="1"/>
    <col min="9" max="9" width="27.42578125" style="20" customWidth="1"/>
    <col min="10" max="10" width="15" style="20" customWidth="1"/>
    <col min="11" max="12" width="3.42578125" style="20" customWidth="1"/>
    <col min="13" max="15" width="2.7109375" style="20" customWidth="1"/>
    <col min="16" max="16" width="3.42578125" style="20" customWidth="1"/>
    <col min="17" max="17" width="3.5703125" style="20" customWidth="1"/>
    <col min="18" max="18" width="3.7109375" style="20"/>
    <col min="19" max="19" width="3.28515625" style="20" customWidth="1"/>
    <col min="20" max="20" width="7.42578125" style="20" customWidth="1"/>
    <col min="21" max="21" width="3.5703125" style="20" customWidth="1"/>
    <col min="22" max="22" width="3.7109375" style="20"/>
    <col min="23" max="25" width="5" style="20" customWidth="1"/>
    <col min="26" max="26" width="6.7109375" style="20" customWidth="1"/>
    <col min="27" max="27" width="4.140625" style="20" customWidth="1"/>
    <col min="28" max="28" width="2" style="20" customWidth="1"/>
    <col min="29" max="31" width="3.7109375" style="20"/>
    <col min="32" max="32" width="8.28515625" style="20" customWidth="1"/>
    <col min="33" max="42" width="3.7109375" style="20"/>
    <col min="43" max="43" width="3.7109375" style="20" customWidth="1"/>
    <col min="44" max="44" width="16.140625" style="20" customWidth="1"/>
    <col min="45" max="45" width="22.28515625" style="20" customWidth="1"/>
    <col min="46" max="46" width="18.140625" style="20" customWidth="1"/>
    <col min="47" max="47" width="14" style="20" customWidth="1"/>
    <col min="48" max="49" width="3.7109375" style="20"/>
    <col min="50" max="50" width="6.140625" style="20" bestFit="1" customWidth="1"/>
    <col min="51" max="16384" width="3.7109375" style="20"/>
  </cols>
  <sheetData>
    <row r="1" spans="2:28" ht="15" thickBot="1">
      <c r="B1" s="19"/>
      <c r="C1" s="19"/>
      <c r="D1" s="19"/>
      <c r="E1" s="19"/>
      <c r="F1" s="19"/>
    </row>
    <row r="2" spans="2:28" ht="45.75" customHeight="1">
      <c r="B2" s="643"/>
      <c r="C2" s="644"/>
      <c r="D2" s="644"/>
      <c r="E2" s="644"/>
      <c r="F2" s="644"/>
      <c r="G2" s="644"/>
      <c r="H2" s="649" t="s">
        <v>221</v>
      </c>
      <c r="I2" s="649"/>
      <c r="J2" s="649"/>
      <c r="K2" s="649"/>
      <c r="L2" s="649"/>
      <c r="M2" s="649"/>
      <c r="N2" s="649"/>
      <c r="O2" s="649"/>
      <c r="P2" s="649"/>
      <c r="Q2" s="649"/>
      <c r="R2" s="649"/>
      <c r="S2" s="649"/>
      <c r="T2" s="649"/>
      <c r="U2" s="649"/>
      <c r="V2" s="649"/>
      <c r="W2" s="649"/>
      <c r="X2" s="649"/>
      <c r="Y2" s="649"/>
      <c r="Z2" s="649"/>
      <c r="AA2" s="649"/>
      <c r="AB2" s="650"/>
    </row>
    <row r="3" spans="2:28" ht="15">
      <c r="B3" s="645"/>
      <c r="C3" s="646"/>
      <c r="D3" s="646"/>
      <c r="E3" s="646"/>
      <c r="F3" s="646"/>
      <c r="G3" s="646"/>
      <c r="H3" s="651" t="s">
        <v>222</v>
      </c>
      <c r="I3" s="651"/>
      <c r="J3" s="651"/>
      <c r="K3" s="651"/>
      <c r="L3" s="651"/>
      <c r="M3" s="651"/>
      <c r="N3" s="651"/>
      <c r="O3" s="651"/>
      <c r="P3" s="651" t="s">
        <v>223</v>
      </c>
      <c r="Q3" s="651"/>
      <c r="R3" s="651"/>
      <c r="S3" s="651"/>
      <c r="T3" s="651"/>
      <c r="U3" s="651"/>
      <c r="V3" s="651"/>
      <c r="W3" s="651"/>
      <c r="X3" s="651"/>
      <c r="Y3" s="651"/>
      <c r="Z3" s="651"/>
      <c r="AA3" s="651"/>
      <c r="AB3" s="652"/>
    </row>
    <row r="4" spans="2:28" ht="15.75" thickBot="1">
      <c r="B4" s="647"/>
      <c r="C4" s="648"/>
      <c r="D4" s="648"/>
      <c r="E4" s="648"/>
      <c r="F4" s="648"/>
      <c r="G4" s="648"/>
      <c r="H4" s="653" t="s">
        <v>224</v>
      </c>
      <c r="I4" s="653"/>
      <c r="J4" s="653"/>
      <c r="K4" s="653"/>
      <c r="L4" s="653"/>
      <c r="M4" s="653"/>
      <c r="N4" s="653"/>
      <c r="O4" s="653"/>
      <c r="P4" s="653"/>
      <c r="Q4" s="653"/>
      <c r="R4" s="653"/>
      <c r="S4" s="653"/>
      <c r="T4" s="653"/>
      <c r="U4" s="653"/>
      <c r="V4" s="653"/>
      <c r="W4" s="653"/>
      <c r="X4" s="653"/>
      <c r="Y4" s="653"/>
      <c r="Z4" s="653"/>
      <c r="AA4" s="653"/>
      <c r="AB4" s="654"/>
    </row>
    <row r="5" spans="2:28" ht="15">
      <c r="H5" s="22"/>
      <c r="I5" s="22"/>
      <c r="J5" s="22"/>
      <c r="K5" s="22"/>
      <c r="L5" s="22"/>
      <c r="M5" s="22"/>
      <c r="N5" s="22"/>
      <c r="O5" s="22"/>
      <c r="P5" s="22"/>
      <c r="Q5" s="22"/>
      <c r="R5" s="22"/>
      <c r="S5" s="22"/>
      <c r="T5" s="22"/>
      <c r="U5" s="22"/>
      <c r="V5" s="22"/>
      <c r="W5" s="22"/>
      <c r="X5" s="22"/>
      <c r="Y5" s="22"/>
      <c r="Z5" s="22"/>
      <c r="AA5" s="22"/>
      <c r="AB5" s="22"/>
    </row>
    <row r="6" spans="2:28" ht="15.75" thickBot="1">
      <c r="B6" s="23"/>
      <c r="C6" s="24"/>
      <c r="D6" s="24"/>
      <c r="E6" s="24"/>
      <c r="F6" s="24"/>
      <c r="G6" s="24"/>
      <c r="H6" s="24"/>
      <c r="I6" s="25"/>
      <c r="J6" s="25"/>
      <c r="K6" s="25"/>
      <c r="L6" s="25"/>
      <c r="M6" s="25"/>
      <c r="N6" s="25"/>
      <c r="O6" s="25"/>
      <c r="P6" s="25"/>
      <c r="Q6" s="25"/>
      <c r="R6" s="26"/>
      <c r="S6" s="26"/>
      <c r="T6" s="26"/>
      <c r="U6" s="26"/>
      <c r="V6" s="26"/>
      <c r="W6" s="24"/>
      <c r="X6" s="24"/>
      <c r="Y6" s="24"/>
      <c r="Z6" s="24"/>
      <c r="AA6" s="24"/>
      <c r="AB6" s="27"/>
    </row>
    <row r="7" spans="2:28" ht="15" customHeight="1">
      <c r="B7" s="28"/>
      <c r="C7" s="655" t="s">
        <v>225</v>
      </c>
      <c r="D7" s="656"/>
      <c r="E7" s="656"/>
      <c r="F7" s="656"/>
      <c r="G7" s="656"/>
      <c r="H7" s="657"/>
      <c r="I7" s="670" t="s">
        <v>41</v>
      </c>
      <c r="J7" s="671"/>
      <c r="K7" s="671"/>
      <c r="L7" s="671"/>
      <c r="M7" s="671"/>
      <c r="N7" s="671"/>
      <c r="O7" s="671"/>
      <c r="P7" s="671"/>
      <c r="Q7" s="671"/>
      <c r="R7" s="671"/>
      <c r="S7" s="671"/>
      <c r="T7" s="671"/>
      <c r="U7" s="671"/>
      <c r="V7" s="671"/>
      <c r="W7" s="671"/>
      <c r="X7" s="671"/>
      <c r="Y7" s="671"/>
      <c r="Z7" s="671"/>
      <c r="AA7" s="672"/>
      <c r="AB7" s="29"/>
    </row>
    <row r="8" spans="2:28" ht="15.75" thickBot="1">
      <c r="B8" s="28"/>
      <c r="C8" s="658"/>
      <c r="D8" s="659"/>
      <c r="E8" s="659"/>
      <c r="F8" s="659"/>
      <c r="G8" s="659"/>
      <c r="H8" s="660"/>
      <c r="I8" s="673"/>
      <c r="J8" s="674"/>
      <c r="K8" s="674"/>
      <c r="L8" s="674"/>
      <c r="M8" s="674"/>
      <c r="N8" s="674"/>
      <c r="O8" s="674"/>
      <c r="P8" s="674"/>
      <c r="Q8" s="674"/>
      <c r="R8" s="674"/>
      <c r="S8" s="674"/>
      <c r="T8" s="674"/>
      <c r="U8" s="674"/>
      <c r="V8" s="674"/>
      <c r="W8" s="674"/>
      <c r="X8" s="674"/>
      <c r="Y8" s="674"/>
      <c r="Z8" s="674"/>
      <c r="AA8" s="675"/>
      <c r="AB8" s="29"/>
    </row>
    <row r="9" spans="2:28" ht="15.75" thickBot="1">
      <c r="B9" s="28"/>
      <c r="C9" s="30"/>
      <c r="D9" s="30"/>
      <c r="E9" s="30"/>
      <c r="F9" s="30"/>
      <c r="G9" s="30"/>
      <c r="H9" s="30"/>
      <c r="I9" s="31"/>
      <c r="J9" s="31"/>
      <c r="K9" s="31"/>
      <c r="L9" s="31"/>
      <c r="M9" s="31"/>
      <c r="N9" s="31"/>
      <c r="O9" s="31"/>
      <c r="P9" s="31"/>
      <c r="Q9" s="31"/>
      <c r="R9" s="32"/>
      <c r="S9" s="32"/>
      <c r="T9" s="32"/>
      <c r="U9" s="32"/>
      <c r="V9" s="32"/>
      <c r="W9" s="30"/>
      <c r="X9" s="30"/>
      <c r="Y9" s="30"/>
      <c r="Z9" s="30"/>
      <c r="AA9" s="30"/>
      <c r="AB9" s="29"/>
    </row>
    <row r="10" spans="2:28" ht="15" customHeight="1" thickBot="1">
      <c r="B10" s="28"/>
      <c r="C10" s="655" t="s">
        <v>226</v>
      </c>
      <c r="D10" s="656"/>
      <c r="E10" s="656"/>
      <c r="F10" s="656"/>
      <c r="G10" s="656"/>
      <c r="H10" s="657"/>
      <c r="I10" s="681" t="s">
        <v>45</v>
      </c>
      <c r="J10" s="682"/>
      <c r="K10" s="682"/>
      <c r="L10" s="682"/>
      <c r="M10" s="682"/>
      <c r="N10" s="682"/>
      <c r="O10" s="682"/>
      <c r="P10" s="682"/>
      <c r="Q10" s="683"/>
      <c r="R10" s="678" t="s">
        <v>227</v>
      </c>
      <c r="S10" s="679"/>
      <c r="T10" s="679"/>
      <c r="U10" s="680"/>
      <c r="V10" s="592" t="s">
        <v>228</v>
      </c>
      <c r="W10" s="593"/>
      <c r="X10" s="593"/>
      <c r="Y10" s="593"/>
      <c r="Z10" s="593"/>
      <c r="AA10" s="594"/>
      <c r="AB10" s="29"/>
    </row>
    <row r="11" spans="2:28" ht="28.5" customHeight="1" thickBot="1">
      <c r="B11" s="28"/>
      <c r="C11" s="658"/>
      <c r="D11" s="659"/>
      <c r="E11" s="659"/>
      <c r="F11" s="659"/>
      <c r="G11" s="659"/>
      <c r="H11" s="660"/>
      <c r="I11" s="684"/>
      <c r="J11" s="685"/>
      <c r="K11" s="685"/>
      <c r="L11" s="685"/>
      <c r="M11" s="685"/>
      <c r="N11" s="685"/>
      <c r="O11" s="685"/>
      <c r="P11" s="685"/>
      <c r="Q11" s="686"/>
      <c r="R11" s="627" t="s">
        <v>46</v>
      </c>
      <c r="S11" s="687"/>
      <c r="T11" s="687"/>
      <c r="U11" s="688"/>
      <c r="V11" s="608" t="s">
        <v>384</v>
      </c>
      <c r="W11" s="676"/>
      <c r="X11" s="676"/>
      <c r="Y11" s="676"/>
      <c r="Z11" s="676"/>
      <c r="AA11" s="677"/>
      <c r="AB11" s="29"/>
    </row>
    <row r="12" spans="2:28" ht="15" thickBot="1">
      <c r="B12" s="33"/>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5"/>
    </row>
    <row r="13" spans="2:28" ht="15" customHeight="1">
      <c r="B13" s="33"/>
      <c r="C13" s="655" t="s">
        <v>229</v>
      </c>
      <c r="D13" s="656"/>
      <c r="E13" s="656"/>
      <c r="F13" s="656"/>
      <c r="G13" s="656"/>
      <c r="H13" s="657"/>
      <c r="I13" s="661" t="s">
        <v>385</v>
      </c>
      <c r="J13" s="662"/>
      <c r="K13" s="662"/>
      <c r="L13" s="662"/>
      <c r="M13" s="662"/>
      <c r="N13" s="662"/>
      <c r="O13" s="662"/>
      <c r="P13" s="662"/>
      <c r="Q13" s="662"/>
      <c r="R13" s="662"/>
      <c r="S13" s="663"/>
      <c r="T13" s="655" t="s">
        <v>231</v>
      </c>
      <c r="U13" s="656"/>
      <c r="V13" s="656"/>
      <c r="W13" s="656"/>
      <c r="X13" s="656"/>
      <c r="Y13" s="656"/>
      <c r="Z13" s="656"/>
      <c r="AA13" s="657"/>
      <c r="AB13" s="35"/>
    </row>
    <row r="14" spans="2:28" ht="45" customHeight="1" thickBot="1">
      <c r="B14" s="33"/>
      <c r="C14" s="658"/>
      <c r="D14" s="659"/>
      <c r="E14" s="659"/>
      <c r="F14" s="659"/>
      <c r="G14" s="659"/>
      <c r="H14" s="660"/>
      <c r="I14" s="664"/>
      <c r="J14" s="665"/>
      <c r="K14" s="665"/>
      <c r="L14" s="665"/>
      <c r="M14" s="665"/>
      <c r="N14" s="665"/>
      <c r="O14" s="665"/>
      <c r="P14" s="665"/>
      <c r="Q14" s="665"/>
      <c r="R14" s="665"/>
      <c r="S14" s="666"/>
      <c r="T14" s="667" t="s">
        <v>274</v>
      </c>
      <c r="U14" s="668"/>
      <c r="V14" s="668"/>
      <c r="W14" s="668"/>
      <c r="X14" s="668"/>
      <c r="Y14" s="668"/>
      <c r="Z14" s="668"/>
      <c r="AA14" s="669"/>
      <c r="AB14" s="35"/>
    </row>
    <row r="15" spans="2:28" ht="15" thickBot="1">
      <c r="B15" s="33"/>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5"/>
    </row>
    <row r="16" spans="2:28" ht="57.75" customHeight="1" thickBot="1">
      <c r="B16" s="33"/>
      <c r="C16" s="621" t="s">
        <v>233</v>
      </c>
      <c r="D16" s="622"/>
      <c r="E16" s="622"/>
      <c r="F16" s="622"/>
      <c r="G16" s="622"/>
      <c r="H16" s="623"/>
      <c r="I16" s="624" t="s">
        <v>386</v>
      </c>
      <c r="J16" s="625"/>
      <c r="K16" s="625"/>
      <c r="L16" s="625"/>
      <c r="M16" s="625"/>
      <c r="N16" s="625"/>
      <c r="O16" s="625"/>
      <c r="P16" s="625"/>
      <c r="Q16" s="625"/>
      <c r="R16" s="625"/>
      <c r="S16" s="625"/>
      <c r="T16" s="625"/>
      <c r="U16" s="625"/>
      <c r="V16" s="625"/>
      <c r="W16" s="625"/>
      <c r="X16" s="625"/>
      <c r="Y16" s="625"/>
      <c r="Z16" s="625"/>
      <c r="AA16" s="626"/>
      <c r="AB16" s="35"/>
    </row>
    <row r="17" spans="2:28" ht="16.5" customHeight="1" thickBot="1">
      <c r="B17" s="33"/>
      <c r="C17" s="32"/>
      <c r="D17" s="32"/>
      <c r="E17" s="32"/>
      <c r="F17" s="32"/>
      <c r="G17" s="32"/>
      <c r="H17" s="32"/>
      <c r="I17" s="36"/>
      <c r="J17" s="36"/>
      <c r="K17" s="36"/>
      <c r="L17" s="36"/>
      <c r="M17" s="36"/>
      <c r="N17" s="36"/>
      <c r="O17" s="36"/>
      <c r="P17" s="36"/>
      <c r="Q17" s="36"/>
      <c r="R17" s="36"/>
      <c r="S17" s="36"/>
      <c r="T17" s="36"/>
      <c r="U17" s="36"/>
      <c r="V17" s="36"/>
      <c r="W17" s="36"/>
      <c r="X17" s="36"/>
      <c r="Y17" s="36"/>
      <c r="Z17" s="36"/>
      <c r="AA17" s="36"/>
      <c r="AB17" s="35"/>
    </row>
    <row r="18" spans="2:28" ht="52.5" customHeight="1" thickBot="1">
      <c r="B18" s="33"/>
      <c r="C18" s="621" t="s">
        <v>235</v>
      </c>
      <c r="D18" s="622"/>
      <c r="E18" s="622"/>
      <c r="F18" s="622"/>
      <c r="G18" s="622"/>
      <c r="H18" s="623"/>
      <c r="I18" s="624" t="s">
        <v>387</v>
      </c>
      <c r="J18" s="625"/>
      <c r="K18" s="625"/>
      <c r="L18" s="625"/>
      <c r="M18" s="625"/>
      <c r="N18" s="625"/>
      <c r="O18" s="625"/>
      <c r="P18" s="625"/>
      <c r="Q18" s="625"/>
      <c r="R18" s="625"/>
      <c r="S18" s="625"/>
      <c r="T18" s="625"/>
      <c r="U18" s="625"/>
      <c r="V18" s="625"/>
      <c r="W18" s="625"/>
      <c r="X18" s="625"/>
      <c r="Y18" s="625"/>
      <c r="Z18" s="625"/>
      <c r="AA18" s="626"/>
      <c r="AB18" s="35"/>
    </row>
    <row r="19" spans="2:28" ht="16.5" customHeight="1" thickBot="1">
      <c r="B19" s="33"/>
      <c r="C19" s="32"/>
      <c r="D19" s="32"/>
      <c r="E19" s="32"/>
      <c r="F19" s="32"/>
      <c r="G19" s="32"/>
      <c r="H19" s="32"/>
      <c r="I19" s="36"/>
      <c r="J19" s="36"/>
      <c r="K19" s="36"/>
      <c r="L19" s="36"/>
      <c r="M19" s="36"/>
      <c r="N19" s="36"/>
      <c r="O19" s="36"/>
      <c r="P19" s="36"/>
      <c r="Q19" s="36"/>
      <c r="R19" s="36"/>
      <c r="S19" s="36"/>
      <c r="T19" s="36"/>
      <c r="U19" s="36"/>
      <c r="V19" s="36"/>
      <c r="W19" s="36"/>
      <c r="X19" s="36"/>
      <c r="Y19" s="36"/>
      <c r="Z19" s="36"/>
      <c r="AA19" s="36"/>
      <c r="AB19" s="35"/>
    </row>
    <row r="20" spans="2:28" ht="22.5" customHeight="1">
      <c r="B20" s="33"/>
      <c r="C20" s="631" t="s">
        <v>237</v>
      </c>
      <c r="D20" s="632"/>
      <c r="E20" s="632"/>
      <c r="F20" s="632"/>
      <c r="G20" s="632"/>
      <c r="H20" s="633"/>
      <c r="I20" s="637" t="s">
        <v>356</v>
      </c>
      <c r="J20" s="638"/>
      <c r="K20" s="638"/>
      <c r="L20" s="639"/>
      <c r="M20" s="592" t="s">
        <v>239</v>
      </c>
      <c r="N20" s="593"/>
      <c r="O20" s="593"/>
      <c r="P20" s="593"/>
      <c r="Q20" s="593"/>
      <c r="R20" s="593"/>
      <c r="S20" s="594"/>
      <c r="T20" s="592" t="s">
        <v>240</v>
      </c>
      <c r="U20" s="593"/>
      <c r="V20" s="593"/>
      <c r="W20" s="593"/>
      <c r="X20" s="593"/>
      <c r="Y20" s="593"/>
      <c r="Z20" s="593"/>
      <c r="AA20" s="594"/>
      <c r="AB20" s="35"/>
    </row>
    <row r="21" spans="2:28" ht="30.75" customHeight="1" thickBot="1">
      <c r="B21" s="33"/>
      <c r="C21" s="634"/>
      <c r="D21" s="635"/>
      <c r="E21" s="635"/>
      <c r="F21" s="635"/>
      <c r="G21" s="635"/>
      <c r="H21" s="636"/>
      <c r="I21" s="640"/>
      <c r="J21" s="641"/>
      <c r="K21" s="641"/>
      <c r="L21" s="642"/>
      <c r="M21" s="769" t="s">
        <v>357</v>
      </c>
      <c r="N21" s="770"/>
      <c r="O21" s="770"/>
      <c r="P21" s="770"/>
      <c r="Q21" s="770"/>
      <c r="R21" s="770"/>
      <c r="S21" s="771"/>
      <c r="T21" s="769" t="s">
        <v>302</v>
      </c>
      <c r="U21" s="770"/>
      <c r="V21" s="770"/>
      <c r="W21" s="770"/>
      <c r="X21" s="770"/>
      <c r="Y21" s="770"/>
      <c r="Z21" s="771"/>
      <c r="AA21" s="140"/>
      <c r="AB21" s="35"/>
    </row>
    <row r="22" spans="2:28" ht="15" thickBot="1">
      <c r="B22" s="33"/>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5"/>
    </row>
    <row r="23" spans="2:28" ht="31.5" customHeight="1">
      <c r="B23" s="33"/>
      <c r="C23" s="592" t="s">
        <v>243</v>
      </c>
      <c r="D23" s="593"/>
      <c r="E23" s="593"/>
      <c r="F23" s="593"/>
      <c r="G23" s="593"/>
      <c r="H23" s="593"/>
      <c r="I23" s="594"/>
      <c r="J23" s="592" t="s">
        <v>244</v>
      </c>
      <c r="K23" s="593"/>
      <c r="L23" s="593"/>
      <c r="M23" s="593"/>
      <c r="N23" s="593"/>
      <c r="O23" s="593"/>
      <c r="P23" s="594"/>
      <c r="Q23" s="592" t="s">
        <v>245</v>
      </c>
      <c r="R23" s="593"/>
      <c r="S23" s="593"/>
      <c r="T23" s="593"/>
      <c r="U23" s="593"/>
      <c r="V23" s="593"/>
      <c r="W23" s="593"/>
      <c r="X23" s="593"/>
      <c r="Y23" s="593"/>
      <c r="Z23" s="593"/>
      <c r="AA23" s="594"/>
      <c r="AB23" s="35"/>
    </row>
    <row r="24" spans="2:28" ht="47.45" customHeight="1" thickBot="1">
      <c r="B24" s="33"/>
      <c r="C24" s="595" t="s">
        <v>388</v>
      </c>
      <c r="D24" s="596"/>
      <c r="E24" s="596"/>
      <c r="F24" s="596"/>
      <c r="G24" s="596"/>
      <c r="H24" s="596"/>
      <c r="I24" s="597"/>
      <c r="J24" s="595" t="s">
        <v>389</v>
      </c>
      <c r="K24" s="596"/>
      <c r="L24" s="596"/>
      <c r="M24" s="596"/>
      <c r="N24" s="596"/>
      <c r="O24" s="596"/>
      <c r="P24" s="597"/>
      <c r="Q24" s="991" t="s">
        <v>390</v>
      </c>
      <c r="R24" s="992"/>
      <c r="S24" s="992"/>
      <c r="T24" s="992"/>
      <c r="U24" s="992"/>
      <c r="V24" s="992"/>
      <c r="W24" s="992"/>
      <c r="X24" s="992"/>
      <c r="Y24" s="992"/>
      <c r="Z24" s="992"/>
      <c r="AA24" s="993"/>
      <c r="AB24" s="35"/>
    </row>
    <row r="25" spans="2:28" ht="15" thickBot="1">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5"/>
    </row>
    <row r="26" spans="2:28" ht="33" customHeight="1" thickBot="1">
      <c r="B26" s="33"/>
      <c r="C26" s="621" t="s">
        <v>249</v>
      </c>
      <c r="D26" s="622"/>
      <c r="E26" s="622"/>
      <c r="F26" s="622"/>
      <c r="G26" s="622"/>
      <c r="H26" s="623"/>
      <c r="I26" s="624" t="s">
        <v>47</v>
      </c>
      <c r="J26" s="625"/>
      <c r="K26" s="625"/>
      <c r="L26" s="625"/>
      <c r="M26" s="625"/>
      <c r="N26" s="625"/>
      <c r="O26" s="625"/>
      <c r="P26" s="625"/>
      <c r="Q26" s="625"/>
      <c r="R26" s="625"/>
      <c r="S26" s="625"/>
      <c r="T26" s="625"/>
      <c r="U26" s="625"/>
      <c r="V26" s="625"/>
      <c r="W26" s="625"/>
      <c r="X26" s="625"/>
      <c r="Y26" s="625"/>
      <c r="Z26" s="625"/>
      <c r="AA26" s="626"/>
      <c r="AB26" s="35"/>
    </row>
    <row r="27" spans="2:28" ht="15.75" thickBot="1">
      <c r="B27" s="33"/>
      <c r="C27" s="32"/>
      <c r="D27" s="32"/>
      <c r="E27" s="32"/>
      <c r="F27" s="32"/>
      <c r="G27" s="32"/>
      <c r="H27" s="32"/>
      <c r="I27" s="36"/>
      <c r="J27" s="36"/>
      <c r="K27" s="36"/>
      <c r="L27" s="36"/>
      <c r="M27" s="36"/>
      <c r="N27" s="36"/>
      <c r="O27" s="36"/>
      <c r="P27" s="36"/>
      <c r="Q27" s="36"/>
      <c r="R27" s="36"/>
      <c r="S27" s="36"/>
      <c r="T27" s="36"/>
      <c r="U27" s="36"/>
      <c r="V27" s="36"/>
      <c r="W27" s="36"/>
      <c r="X27" s="36"/>
      <c r="Y27" s="36"/>
      <c r="Z27" s="36"/>
      <c r="AA27" s="36"/>
      <c r="AB27" s="35"/>
    </row>
    <row r="28" spans="2:28" ht="53.25" customHeight="1" thickBot="1">
      <c r="B28" s="33"/>
      <c r="C28" s="621" t="s">
        <v>250</v>
      </c>
      <c r="D28" s="622"/>
      <c r="E28" s="622"/>
      <c r="F28" s="622"/>
      <c r="G28" s="622"/>
      <c r="H28" s="623"/>
      <c r="I28" s="627">
        <v>1</v>
      </c>
      <c r="J28" s="624"/>
      <c r="K28" s="609" t="s">
        <v>251</v>
      </c>
      <c r="L28" s="610"/>
      <c r="M28" s="610"/>
      <c r="N28" s="611"/>
      <c r="O28" s="630" t="s">
        <v>252</v>
      </c>
      <c r="P28" s="628"/>
      <c r="Q28" s="628"/>
      <c r="R28" s="629"/>
      <c r="S28" s="37" t="s">
        <v>254</v>
      </c>
      <c r="T28" s="628" t="s">
        <v>253</v>
      </c>
      <c r="U28" s="628"/>
      <c r="V28" s="629"/>
      <c r="W28" s="38"/>
      <c r="X28" s="589" t="s">
        <v>255</v>
      </c>
      <c r="Y28" s="590"/>
      <c r="Z28" s="591"/>
      <c r="AA28" s="39"/>
      <c r="AB28" s="35"/>
    </row>
    <row r="29" spans="2:28" ht="15" thickBot="1">
      <c r="B29" s="33"/>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5"/>
    </row>
    <row r="30" spans="2:28" ht="15" customHeight="1">
      <c r="B30" s="33"/>
      <c r="C30" s="580" t="s">
        <v>256</v>
      </c>
      <c r="D30" s="581"/>
      <c r="E30" s="581"/>
      <c r="F30" s="581"/>
      <c r="G30" s="581"/>
      <c r="H30" s="581"/>
      <c r="I30" s="581"/>
      <c r="J30" s="582"/>
      <c r="K30" s="689" t="s">
        <v>1</v>
      </c>
      <c r="L30" s="690"/>
      <c r="M30" s="690"/>
      <c r="N30" s="690"/>
      <c r="O30" s="690"/>
      <c r="P30" s="690"/>
      <c r="Q30" s="690"/>
      <c r="R30" s="690"/>
      <c r="S30" s="691" t="s">
        <v>2</v>
      </c>
      <c r="T30" s="691"/>
      <c r="U30" s="691"/>
      <c r="V30" s="691"/>
      <c r="W30" s="691"/>
      <c r="X30" s="692" t="s">
        <v>3</v>
      </c>
      <c r="Y30" s="692"/>
      <c r="Z30" s="692"/>
      <c r="AA30" s="693"/>
      <c r="AB30" s="35"/>
    </row>
    <row r="31" spans="2:28" ht="14.25" customHeight="1">
      <c r="B31" s="33"/>
      <c r="C31" s="583"/>
      <c r="D31" s="584"/>
      <c r="E31" s="584"/>
      <c r="F31" s="584"/>
      <c r="G31" s="584"/>
      <c r="H31" s="584"/>
      <c r="I31" s="584"/>
      <c r="J31" s="585"/>
      <c r="K31" s="694" t="s">
        <v>11</v>
      </c>
      <c r="L31" s="695"/>
      <c r="M31" s="695"/>
      <c r="N31" s="695"/>
      <c r="O31" s="695" t="s">
        <v>12</v>
      </c>
      <c r="P31" s="695"/>
      <c r="Q31" s="695"/>
      <c r="R31" s="695"/>
      <c r="S31" s="695" t="s">
        <v>11</v>
      </c>
      <c r="T31" s="695"/>
      <c r="U31" s="695" t="s">
        <v>12</v>
      </c>
      <c r="V31" s="695"/>
      <c r="W31" s="695"/>
      <c r="X31" s="695" t="s">
        <v>11</v>
      </c>
      <c r="Y31" s="695"/>
      <c r="Z31" s="695" t="s">
        <v>12</v>
      </c>
      <c r="AA31" s="696"/>
      <c r="AB31" s="35"/>
    </row>
    <row r="32" spans="2:28" ht="15" customHeight="1" thickBot="1">
      <c r="B32" s="33"/>
      <c r="C32" s="586"/>
      <c r="D32" s="587"/>
      <c r="E32" s="587"/>
      <c r="F32" s="587"/>
      <c r="G32" s="587"/>
      <c r="H32" s="587"/>
      <c r="I32" s="587"/>
      <c r="J32" s="588"/>
      <c r="K32" s="711">
        <v>0</v>
      </c>
      <c r="L32" s="602"/>
      <c r="M32" s="602"/>
      <c r="N32" s="602"/>
      <c r="O32" s="603">
        <v>0.89</v>
      </c>
      <c r="P32" s="602"/>
      <c r="Q32" s="602"/>
      <c r="R32" s="602"/>
      <c r="S32" s="603">
        <v>0.9</v>
      </c>
      <c r="T32" s="602"/>
      <c r="U32" s="603">
        <v>0.99</v>
      </c>
      <c r="V32" s="602"/>
      <c r="W32" s="602"/>
      <c r="X32" s="603">
        <v>1</v>
      </c>
      <c r="Y32" s="602"/>
      <c r="Z32" s="603">
        <v>1.1000000000000001</v>
      </c>
      <c r="AA32" s="604"/>
      <c r="AB32" s="35"/>
    </row>
    <row r="33" spans="2:47" ht="15" thickBot="1">
      <c r="B33" s="33"/>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5"/>
    </row>
    <row r="34" spans="2:47" s="41" customFormat="1" ht="15.75" thickBot="1">
      <c r="B34" s="40"/>
      <c r="C34" s="849" t="s">
        <v>257</v>
      </c>
      <c r="D34" s="850"/>
      <c r="E34" s="850"/>
      <c r="F34" s="850"/>
      <c r="G34" s="850"/>
      <c r="H34" s="850"/>
      <c r="I34" s="850"/>
      <c r="J34" s="850"/>
      <c r="K34" s="850"/>
      <c r="L34" s="850"/>
      <c r="M34" s="850"/>
      <c r="N34" s="850"/>
      <c r="O34" s="850"/>
      <c r="P34" s="850"/>
      <c r="Q34" s="850"/>
      <c r="R34" s="850"/>
      <c r="S34" s="850"/>
      <c r="T34" s="850"/>
      <c r="U34" s="850"/>
      <c r="V34" s="850"/>
      <c r="W34" s="850"/>
      <c r="X34" s="850"/>
      <c r="Y34" s="850"/>
      <c r="Z34" s="850"/>
      <c r="AA34" s="851"/>
      <c r="AB34" s="35"/>
    </row>
    <row r="35" spans="2:47" s="41" customFormat="1" ht="45.75" thickBot="1">
      <c r="B35" s="40"/>
      <c r="C35" s="849" t="s">
        <v>258</v>
      </c>
      <c r="D35" s="850"/>
      <c r="E35" s="850"/>
      <c r="F35" s="850"/>
      <c r="G35" s="851"/>
      <c r="H35" s="75" t="s">
        <v>391</v>
      </c>
      <c r="I35" s="75" t="s">
        <v>392</v>
      </c>
      <c r="J35" s="75" t="s">
        <v>261</v>
      </c>
      <c r="K35" s="983" t="s">
        <v>262</v>
      </c>
      <c r="L35" s="984"/>
      <c r="M35" s="984"/>
      <c r="N35" s="984"/>
      <c r="O35" s="984"/>
      <c r="P35" s="984"/>
      <c r="Q35" s="984"/>
      <c r="R35" s="984"/>
      <c r="S35" s="984"/>
      <c r="T35" s="984"/>
      <c r="U35" s="984"/>
      <c r="V35" s="984"/>
      <c r="W35" s="984"/>
      <c r="X35" s="984"/>
      <c r="Y35" s="984"/>
      <c r="Z35" s="984"/>
      <c r="AA35" s="985"/>
      <c r="AB35" s="35"/>
    </row>
    <row r="36" spans="2:47" s="41" customFormat="1" ht="43.9" customHeight="1">
      <c r="B36" s="40"/>
      <c r="C36" s="801" t="s">
        <v>365</v>
      </c>
      <c r="D36" s="2270"/>
      <c r="E36" s="2270"/>
      <c r="F36" s="2270"/>
      <c r="G36" s="2271"/>
      <c r="H36" s="10">
        <v>404</v>
      </c>
      <c r="I36" s="178">
        <v>400</v>
      </c>
      <c r="J36" s="80">
        <f>+H36/I36</f>
        <v>1.01</v>
      </c>
      <c r="K36" s="988" t="s">
        <v>393</v>
      </c>
      <c r="L36" s="989"/>
      <c r="M36" s="989"/>
      <c r="N36" s="989"/>
      <c r="O36" s="989"/>
      <c r="P36" s="989"/>
      <c r="Q36" s="989"/>
      <c r="R36" s="989"/>
      <c r="S36" s="989"/>
      <c r="T36" s="989"/>
      <c r="U36" s="989"/>
      <c r="V36" s="989"/>
      <c r="W36" s="989"/>
      <c r="X36" s="989"/>
      <c r="Y36" s="989"/>
      <c r="Z36" s="989"/>
      <c r="AA36" s="990"/>
      <c r="AB36" s="35"/>
    </row>
    <row r="37" spans="2:47" s="41" customFormat="1" ht="102" customHeight="1">
      <c r="B37" s="40"/>
      <c r="C37" s="801" t="s">
        <v>367</v>
      </c>
      <c r="D37" s="2270"/>
      <c r="E37" s="2270"/>
      <c r="F37" s="2270"/>
      <c r="G37" s="2271"/>
      <c r="H37" s="149"/>
      <c r="I37" s="177">
        <v>600</v>
      </c>
      <c r="J37" s="80">
        <f>+H37/I37</f>
        <v>0</v>
      </c>
      <c r="K37" s="988"/>
      <c r="L37" s="989"/>
      <c r="M37" s="989"/>
      <c r="N37" s="989"/>
      <c r="O37" s="989"/>
      <c r="P37" s="989"/>
      <c r="Q37" s="989"/>
      <c r="R37" s="989"/>
      <c r="S37" s="989"/>
      <c r="T37" s="989"/>
      <c r="U37" s="989"/>
      <c r="V37" s="989"/>
      <c r="W37" s="989"/>
      <c r="X37" s="989"/>
      <c r="Y37" s="989"/>
      <c r="Z37" s="989"/>
      <c r="AA37" s="990"/>
      <c r="AB37" s="35"/>
    </row>
    <row r="38" spans="2:47" s="41" customFormat="1" ht="95.25" customHeight="1">
      <c r="B38" s="40"/>
      <c r="C38" s="801" t="s">
        <v>368</v>
      </c>
      <c r="D38" s="2270"/>
      <c r="E38" s="2270"/>
      <c r="F38" s="2270"/>
      <c r="G38" s="2271"/>
      <c r="H38" s="149"/>
      <c r="I38" s="177">
        <v>800</v>
      </c>
      <c r="J38" s="80">
        <f>+H38/I38</f>
        <v>0</v>
      </c>
      <c r="K38" s="988"/>
      <c r="L38" s="989"/>
      <c r="M38" s="989"/>
      <c r="N38" s="989"/>
      <c r="O38" s="989"/>
      <c r="P38" s="989"/>
      <c r="Q38" s="989"/>
      <c r="R38" s="989"/>
      <c r="S38" s="989"/>
      <c r="T38" s="989"/>
      <c r="U38" s="989"/>
      <c r="V38" s="989"/>
      <c r="W38" s="989"/>
      <c r="X38" s="989"/>
      <c r="Y38" s="989"/>
      <c r="Z38" s="989"/>
      <c r="AA38" s="990"/>
      <c r="AB38" s="35"/>
    </row>
    <row r="39" spans="2:47" s="41" customFormat="1" ht="48" customHeight="1" thickBot="1">
      <c r="B39" s="40"/>
      <c r="C39" s="801" t="s">
        <v>369</v>
      </c>
      <c r="D39" s="2270"/>
      <c r="E39" s="2270"/>
      <c r="F39" s="2270"/>
      <c r="G39" s="2271"/>
      <c r="H39" s="149"/>
      <c r="I39" s="177">
        <v>600</v>
      </c>
      <c r="J39" s="176">
        <f>+H39/I39</f>
        <v>0</v>
      </c>
      <c r="K39" s="986"/>
      <c r="L39" s="962"/>
      <c r="M39" s="962"/>
      <c r="N39" s="962"/>
      <c r="O39" s="962"/>
      <c r="P39" s="962"/>
      <c r="Q39" s="962"/>
      <c r="R39" s="962"/>
      <c r="S39" s="962"/>
      <c r="T39" s="962"/>
      <c r="U39" s="962"/>
      <c r="V39" s="962"/>
      <c r="W39" s="962"/>
      <c r="X39" s="962"/>
      <c r="Y39" s="962"/>
      <c r="Z39" s="962"/>
      <c r="AA39" s="987"/>
      <c r="AB39" s="35"/>
    </row>
    <row r="40" spans="2:47" s="41" customFormat="1" ht="15.75" customHeight="1" thickBot="1">
      <c r="B40" s="40"/>
      <c r="C40" s="843" t="s">
        <v>265</v>
      </c>
      <c r="D40" s="844"/>
      <c r="E40" s="844"/>
      <c r="F40" s="844"/>
      <c r="G40" s="845"/>
      <c r="H40" s="151">
        <f>(H36+H37+H38+H39)</f>
        <v>404</v>
      </c>
      <c r="I40" s="175">
        <f>SUM(I36+I37+I38+I39)</f>
        <v>2400</v>
      </c>
      <c r="J40" s="168">
        <f>+H40/I40</f>
        <v>0.16833333333333333</v>
      </c>
      <c r="K40" s="846"/>
      <c r="L40" s="847"/>
      <c r="M40" s="847"/>
      <c r="N40" s="847"/>
      <c r="O40" s="847"/>
      <c r="P40" s="847"/>
      <c r="Q40" s="847"/>
      <c r="R40" s="847"/>
      <c r="S40" s="847"/>
      <c r="T40" s="847"/>
      <c r="U40" s="847"/>
      <c r="V40" s="847"/>
      <c r="W40" s="847"/>
      <c r="X40" s="847"/>
      <c r="Y40" s="847"/>
      <c r="Z40" s="847"/>
      <c r="AA40" s="848"/>
      <c r="AB40" s="35"/>
    </row>
    <row r="41" spans="2:47" s="41" customFormat="1" ht="5.25" customHeight="1">
      <c r="B41" s="40"/>
      <c r="C41" s="34"/>
      <c r="D41" s="34"/>
      <c r="E41" s="34"/>
      <c r="F41" s="34"/>
      <c r="G41" s="34"/>
      <c r="H41" s="154"/>
      <c r="I41" s="154"/>
      <c r="J41" s="155"/>
      <c r="K41" s="34"/>
      <c r="L41" s="34"/>
      <c r="M41" s="34"/>
      <c r="N41" s="34"/>
      <c r="O41" s="34"/>
      <c r="P41" s="34"/>
      <c r="Q41" s="34"/>
      <c r="R41" s="34"/>
      <c r="S41" s="34"/>
      <c r="T41" s="34"/>
      <c r="U41" s="34"/>
      <c r="V41" s="34"/>
      <c r="W41" s="34"/>
      <c r="X41" s="34"/>
      <c r="Y41" s="34"/>
      <c r="Z41" s="34"/>
      <c r="AA41" s="34"/>
      <c r="AB41" s="35"/>
    </row>
    <row r="42" spans="2:47" s="41" customFormat="1" ht="15" thickBot="1">
      <c r="B42" s="40"/>
      <c r="C42" s="34"/>
      <c r="D42" s="34"/>
      <c r="E42" s="34"/>
      <c r="F42" s="34"/>
      <c r="G42" s="34"/>
      <c r="H42" s="154"/>
      <c r="I42" s="154"/>
      <c r="J42" s="155"/>
      <c r="K42" s="34"/>
      <c r="L42" s="34"/>
      <c r="M42" s="34"/>
      <c r="N42" s="34"/>
      <c r="O42" s="34"/>
      <c r="P42" s="34"/>
      <c r="Q42" s="34"/>
      <c r="R42" s="34"/>
      <c r="S42" s="34"/>
      <c r="T42" s="34"/>
      <c r="U42" s="34"/>
      <c r="V42" s="34"/>
      <c r="W42" s="34"/>
      <c r="X42" s="34"/>
      <c r="Y42" s="34"/>
      <c r="Z42" s="34"/>
      <c r="AA42" s="34"/>
      <c r="AB42" s="35"/>
    </row>
    <row r="43" spans="2:47" s="41" customFormat="1">
      <c r="B43" s="40"/>
      <c r="C43" s="697" t="s">
        <v>266</v>
      </c>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9"/>
      <c r="AB43" s="35"/>
    </row>
    <row r="44" spans="2:47" ht="15" thickBot="1">
      <c r="B44" s="33"/>
      <c r="C44" s="967"/>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9"/>
      <c r="AB44" s="35"/>
    </row>
    <row r="45" spans="2:47">
      <c r="B45" s="33"/>
      <c r="C45" s="768" t="s">
        <v>287</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35"/>
      <c r="AR45" s="20" t="s">
        <v>370</v>
      </c>
      <c r="AS45" s="20" t="s">
        <v>394</v>
      </c>
      <c r="AT45" s="20" t="s">
        <v>395</v>
      </c>
      <c r="AU45" s="20" t="s">
        <v>396</v>
      </c>
    </row>
    <row r="46" spans="2:47">
      <c r="B46" s="33"/>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35"/>
      <c r="AR46" s="20" t="s">
        <v>374</v>
      </c>
      <c r="AS46" s="20">
        <v>404</v>
      </c>
      <c r="AT46" s="20">
        <v>404</v>
      </c>
      <c r="AU46" s="20">
        <v>400</v>
      </c>
    </row>
    <row r="47" spans="2:47">
      <c r="B47" s="33"/>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35"/>
      <c r="AR47" s="20" t="s">
        <v>375</v>
      </c>
      <c r="AU47" s="20">
        <v>600</v>
      </c>
    </row>
    <row r="48" spans="2:47">
      <c r="B48" s="33"/>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35"/>
      <c r="AR48" s="20" t="s">
        <v>376</v>
      </c>
      <c r="AU48" s="20">
        <v>800</v>
      </c>
    </row>
    <row r="49" spans="2:47">
      <c r="B49" s="33"/>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35"/>
      <c r="AR49" s="20" t="s">
        <v>377</v>
      </c>
      <c r="AU49" s="20">
        <v>600</v>
      </c>
    </row>
    <row r="50" spans="2:47">
      <c r="B50" s="33"/>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35"/>
      <c r="AR50" s="20" t="s">
        <v>265</v>
      </c>
      <c r="AS50" s="20">
        <f>(AS46+AS47+AS48+AS49)</f>
        <v>404</v>
      </c>
      <c r="AT50" s="20">
        <f>(AT46+AS47+AS48+AS49)</f>
        <v>404</v>
      </c>
      <c r="AU50" s="20">
        <f>(AU46+AU47+AU48+AU49)</f>
        <v>2400</v>
      </c>
    </row>
    <row r="51" spans="2:47">
      <c r="B51" s="33"/>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35"/>
    </row>
    <row r="52" spans="2:47">
      <c r="B52" s="33"/>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35"/>
    </row>
    <row r="53" spans="2:47">
      <c r="B53" s="33"/>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35"/>
    </row>
    <row r="54" spans="2:47">
      <c r="B54" s="33"/>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35"/>
    </row>
    <row r="55" spans="2:47">
      <c r="B55" s="33"/>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35"/>
    </row>
    <row r="56" spans="2:47">
      <c r="B56" s="33"/>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35"/>
    </row>
    <row r="57" spans="2:47" ht="118.5" customHeight="1" thickBot="1">
      <c r="B57" s="33"/>
      <c r="C57" s="821"/>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3"/>
      <c r="AB57" s="35"/>
    </row>
    <row r="58" spans="2:47">
      <c r="B58" s="50"/>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52"/>
    </row>
    <row r="59" spans="2:47" ht="15" thickBot="1">
      <c r="B59" s="53"/>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55"/>
    </row>
    <row r="60" spans="2:47" ht="15.75">
      <c r="B60" s="56"/>
      <c r="C60" s="824" t="s">
        <v>258</v>
      </c>
      <c r="D60" s="825"/>
      <c r="E60" s="825"/>
      <c r="F60" s="825"/>
      <c r="G60" s="826"/>
      <c r="H60" s="824" t="s">
        <v>288</v>
      </c>
      <c r="I60" s="826"/>
      <c r="J60" s="824" t="s">
        <v>268</v>
      </c>
      <c r="K60" s="825"/>
      <c r="L60" s="825"/>
      <c r="M60" s="826"/>
      <c r="N60" s="824" t="s">
        <v>269</v>
      </c>
      <c r="O60" s="825"/>
      <c r="P60" s="825"/>
      <c r="Q60" s="825"/>
      <c r="R60" s="825"/>
      <c r="S60" s="825"/>
      <c r="T60" s="825"/>
      <c r="U60" s="826"/>
      <c r="V60" s="976" t="s">
        <v>270</v>
      </c>
      <c r="W60" s="976"/>
      <c r="X60" s="976"/>
      <c r="Y60" s="976"/>
      <c r="Z60" s="976"/>
      <c r="AA60" s="977"/>
      <c r="AB60" s="57"/>
    </row>
    <row r="61" spans="2:47" ht="15.75">
      <c r="B61" s="58"/>
      <c r="C61" s="827"/>
      <c r="D61" s="828"/>
      <c r="E61" s="828"/>
      <c r="F61" s="828"/>
      <c r="G61" s="829"/>
      <c r="H61" s="827"/>
      <c r="I61" s="829"/>
      <c r="J61" s="827"/>
      <c r="K61" s="828"/>
      <c r="L61" s="828"/>
      <c r="M61" s="829"/>
      <c r="N61" s="827"/>
      <c r="O61" s="828"/>
      <c r="P61" s="828"/>
      <c r="Q61" s="828"/>
      <c r="R61" s="828"/>
      <c r="S61" s="828"/>
      <c r="T61" s="828"/>
      <c r="U61" s="829"/>
      <c r="V61" s="978"/>
      <c r="W61" s="978"/>
      <c r="X61" s="978"/>
      <c r="Y61" s="978"/>
      <c r="Z61" s="978"/>
      <c r="AA61" s="979"/>
      <c r="AB61" s="57"/>
    </row>
    <row r="62" spans="2:47" ht="15.75">
      <c r="B62" s="58"/>
      <c r="C62" s="827"/>
      <c r="D62" s="828"/>
      <c r="E62" s="828"/>
      <c r="F62" s="828"/>
      <c r="G62" s="829"/>
      <c r="H62" s="827"/>
      <c r="I62" s="829"/>
      <c r="J62" s="827"/>
      <c r="K62" s="828"/>
      <c r="L62" s="828"/>
      <c r="M62" s="829"/>
      <c r="N62" s="827"/>
      <c r="O62" s="828"/>
      <c r="P62" s="828"/>
      <c r="Q62" s="828"/>
      <c r="R62" s="828"/>
      <c r="S62" s="828"/>
      <c r="T62" s="828"/>
      <c r="U62" s="829"/>
      <c r="V62" s="978"/>
      <c r="W62" s="978"/>
      <c r="X62" s="978"/>
      <c r="Y62" s="978"/>
      <c r="Z62" s="978"/>
      <c r="AA62" s="979"/>
      <c r="AB62" s="57"/>
    </row>
    <row r="63" spans="2:47" ht="110.25" customHeight="1">
      <c r="B63" s="56"/>
      <c r="C63" s="975" t="s">
        <v>365</v>
      </c>
      <c r="D63" s="975"/>
      <c r="E63" s="975"/>
      <c r="F63" s="975"/>
      <c r="G63" s="975"/>
      <c r="H63" s="975">
        <v>201</v>
      </c>
      <c r="I63" s="975"/>
      <c r="J63" s="975">
        <v>404</v>
      </c>
      <c r="K63" s="975"/>
      <c r="L63" s="975"/>
      <c r="M63" s="975"/>
      <c r="N63" s="964" t="s">
        <v>397</v>
      </c>
      <c r="O63" s="964"/>
      <c r="P63" s="964"/>
      <c r="Q63" s="964"/>
      <c r="R63" s="964"/>
      <c r="S63" s="964"/>
      <c r="T63" s="964"/>
      <c r="U63" s="964"/>
      <c r="V63" s="964" t="s">
        <v>398</v>
      </c>
      <c r="W63" s="964"/>
      <c r="X63" s="964"/>
      <c r="Y63" s="964"/>
      <c r="Z63" s="964"/>
      <c r="AA63" s="964"/>
      <c r="AB63" s="59"/>
    </row>
    <row r="64" spans="2:47" ht="132.75" customHeight="1">
      <c r="B64" s="56"/>
      <c r="C64" s="975" t="s">
        <v>367</v>
      </c>
      <c r="D64" s="975"/>
      <c r="E64" s="975"/>
      <c r="F64" s="975"/>
      <c r="G64" s="975"/>
      <c r="H64" s="975">
        <v>101</v>
      </c>
      <c r="I64" s="975"/>
      <c r="J64" s="975"/>
      <c r="K64" s="975"/>
      <c r="L64" s="975"/>
      <c r="M64" s="975"/>
      <c r="N64" s="964" t="s">
        <v>397</v>
      </c>
      <c r="O64" s="964"/>
      <c r="P64" s="964"/>
      <c r="Q64" s="964"/>
      <c r="R64" s="964"/>
      <c r="S64" s="964"/>
      <c r="T64" s="964"/>
      <c r="U64" s="964"/>
      <c r="V64" s="964" t="s">
        <v>398</v>
      </c>
      <c r="W64" s="964"/>
      <c r="X64" s="964"/>
      <c r="Y64" s="964"/>
      <c r="Z64" s="964"/>
      <c r="AA64" s="964"/>
      <c r="AB64" s="59"/>
    </row>
    <row r="65" spans="2:28" ht="54.75" customHeight="1">
      <c r="B65" s="56"/>
      <c r="C65" s="975" t="s">
        <v>368</v>
      </c>
      <c r="D65" s="975"/>
      <c r="E65" s="975"/>
      <c r="F65" s="975"/>
      <c r="G65" s="975"/>
      <c r="H65" s="975">
        <v>1710</v>
      </c>
      <c r="I65" s="975"/>
      <c r="J65" s="975"/>
      <c r="K65" s="975"/>
      <c r="L65" s="975"/>
      <c r="M65" s="975"/>
      <c r="N65" s="964" t="s">
        <v>397</v>
      </c>
      <c r="O65" s="964"/>
      <c r="P65" s="964"/>
      <c r="Q65" s="964"/>
      <c r="R65" s="964"/>
      <c r="S65" s="964"/>
      <c r="T65" s="964"/>
      <c r="U65" s="964"/>
      <c r="V65" s="964" t="s">
        <v>398</v>
      </c>
      <c r="W65" s="964"/>
      <c r="X65" s="964"/>
      <c r="Y65" s="964"/>
      <c r="Z65" s="964"/>
      <c r="AA65" s="964"/>
      <c r="AB65" s="59"/>
    </row>
    <row r="66" spans="2:28" ht="54" customHeight="1">
      <c r="B66" s="56"/>
      <c r="C66" s="975" t="s">
        <v>369</v>
      </c>
      <c r="D66" s="975"/>
      <c r="E66" s="975"/>
      <c r="F66" s="975"/>
      <c r="G66" s="975"/>
      <c r="H66" s="975">
        <v>987</v>
      </c>
      <c r="I66" s="975"/>
      <c r="J66" s="975"/>
      <c r="K66" s="975"/>
      <c r="L66" s="975"/>
      <c r="M66" s="975"/>
      <c r="N66" s="964" t="s">
        <v>397</v>
      </c>
      <c r="O66" s="964"/>
      <c r="P66" s="964"/>
      <c r="Q66" s="964"/>
      <c r="R66" s="964"/>
      <c r="S66" s="964"/>
      <c r="T66" s="964"/>
      <c r="U66" s="964"/>
      <c r="V66" s="964" t="s">
        <v>398</v>
      </c>
      <c r="W66" s="964"/>
      <c r="X66" s="964"/>
      <c r="Y66" s="964"/>
      <c r="Z66" s="964"/>
      <c r="AA66" s="964"/>
      <c r="AB66" s="59"/>
    </row>
    <row r="67" spans="2:28">
      <c r="B67" s="56"/>
      <c r="C67" s="646"/>
      <c r="D67" s="646"/>
      <c r="E67" s="646"/>
      <c r="F67" s="646"/>
      <c r="G67" s="646"/>
      <c r="H67" s="646"/>
      <c r="I67" s="646"/>
      <c r="J67" s="646"/>
      <c r="K67" s="646"/>
      <c r="L67" s="646"/>
      <c r="M67" s="646"/>
      <c r="N67" s="646"/>
      <c r="O67" s="646"/>
      <c r="P67" s="646"/>
      <c r="Q67" s="646"/>
      <c r="R67" s="646"/>
      <c r="S67" s="646"/>
      <c r="T67" s="646"/>
      <c r="U67" s="646"/>
      <c r="V67" s="646"/>
      <c r="W67" s="646"/>
      <c r="X67" s="646"/>
      <c r="Y67" s="646"/>
      <c r="Z67" s="646"/>
      <c r="AA67" s="646"/>
      <c r="AB67" s="59"/>
    </row>
    <row r="68" spans="2:28">
      <c r="B68" s="56"/>
      <c r="C68" s="646"/>
      <c r="D68" s="64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59"/>
    </row>
    <row r="69" spans="2:28" ht="12" customHeight="1">
      <c r="B69" s="56"/>
      <c r="C69" s="646"/>
      <c r="D69" s="646"/>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59"/>
    </row>
    <row r="70" spans="2:28" hidden="1">
      <c r="B70" s="56"/>
      <c r="C70" s="645"/>
      <c r="D70" s="646"/>
      <c r="E70" s="646"/>
      <c r="F70" s="646"/>
      <c r="G70" s="646"/>
      <c r="H70" s="646"/>
      <c r="I70" s="646"/>
      <c r="J70" s="646"/>
      <c r="K70" s="646"/>
      <c r="L70" s="646"/>
      <c r="M70" s="646"/>
      <c r="N70" s="910"/>
      <c r="O70" s="911"/>
      <c r="P70" s="911"/>
      <c r="Q70" s="911"/>
      <c r="R70" s="911"/>
      <c r="S70" s="911"/>
      <c r="T70" s="911"/>
      <c r="U70" s="912"/>
      <c r="V70" s="910"/>
      <c r="W70" s="911"/>
      <c r="X70" s="911"/>
      <c r="Y70" s="911"/>
      <c r="Z70" s="911"/>
      <c r="AA70" s="913"/>
      <c r="AB70" s="59"/>
    </row>
    <row r="71" spans="2:28" hidden="1">
      <c r="B71" s="56"/>
      <c r="C71" s="645"/>
      <c r="D71" s="646"/>
      <c r="E71" s="646"/>
      <c r="F71" s="646"/>
      <c r="G71" s="646"/>
      <c r="H71" s="646"/>
      <c r="I71" s="646"/>
      <c r="J71" s="646"/>
      <c r="K71" s="646"/>
      <c r="L71" s="646"/>
      <c r="M71" s="646"/>
      <c r="N71" s="910"/>
      <c r="O71" s="911"/>
      <c r="P71" s="911"/>
      <c r="Q71" s="911"/>
      <c r="R71" s="911"/>
      <c r="S71" s="911"/>
      <c r="T71" s="911"/>
      <c r="U71" s="912"/>
      <c r="V71" s="910"/>
      <c r="W71" s="911"/>
      <c r="X71" s="911"/>
      <c r="Y71" s="911"/>
      <c r="Z71" s="911"/>
      <c r="AA71" s="913"/>
      <c r="AB71" s="59"/>
    </row>
    <row r="72" spans="2:28" hidden="1">
      <c r="B72" s="56"/>
      <c r="C72" s="645"/>
      <c r="D72" s="646"/>
      <c r="E72" s="646"/>
      <c r="F72" s="646"/>
      <c r="G72" s="646"/>
      <c r="H72" s="646"/>
      <c r="I72" s="646"/>
      <c r="J72" s="646"/>
      <c r="K72" s="646"/>
      <c r="L72" s="646"/>
      <c r="M72" s="646"/>
      <c r="N72" s="910"/>
      <c r="O72" s="911"/>
      <c r="P72" s="911"/>
      <c r="Q72" s="911"/>
      <c r="R72" s="911"/>
      <c r="S72" s="911"/>
      <c r="T72" s="911"/>
      <c r="U72" s="912"/>
      <c r="V72" s="910"/>
      <c r="W72" s="911"/>
      <c r="X72" s="911"/>
      <c r="Y72" s="911"/>
      <c r="Z72" s="911"/>
      <c r="AA72" s="913"/>
      <c r="AB72" s="59"/>
    </row>
    <row r="73" spans="2:28" hidden="1">
      <c r="B73" s="56"/>
      <c r="C73" s="645"/>
      <c r="D73" s="646"/>
      <c r="E73" s="646"/>
      <c r="F73" s="646"/>
      <c r="G73" s="646"/>
      <c r="H73" s="646"/>
      <c r="I73" s="646"/>
      <c r="J73" s="646"/>
      <c r="K73" s="646"/>
      <c r="L73" s="646"/>
      <c r="M73" s="646"/>
      <c r="N73" s="910"/>
      <c r="O73" s="911"/>
      <c r="P73" s="911"/>
      <c r="Q73" s="911"/>
      <c r="R73" s="911"/>
      <c r="S73" s="911"/>
      <c r="T73" s="911"/>
      <c r="U73" s="912"/>
      <c r="V73" s="910"/>
      <c r="W73" s="911"/>
      <c r="X73" s="911"/>
      <c r="Y73" s="911"/>
      <c r="Z73" s="911"/>
      <c r="AA73" s="913"/>
      <c r="AB73" s="59"/>
    </row>
    <row r="74" spans="2:28" ht="15.75" hidden="1" customHeight="1" thickBot="1">
      <c r="B74" s="56"/>
      <c r="C74" s="647"/>
      <c r="D74" s="648"/>
      <c r="E74" s="648"/>
      <c r="F74" s="648"/>
      <c r="G74" s="648"/>
      <c r="H74" s="648"/>
      <c r="I74" s="648"/>
      <c r="J74" s="648"/>
      <c r="K74" s="648"/>
      <c r="L74" s="648"/>
      <c r="M74" s="648"/>
      <c r="N74" s="914"/>
      <c r="O74" s="915"/>
      <c r="P74" s="915"/>
      <c r="Q74" s="915"/>
      <c r="R74" s="915"/>
      <c r="S74" s="915"/>
      <c r="T74" s="915"/>
      <c r="U74" s="916"/>
      <c r="V74" s="914"/>
      <c r="W74" s="915"/>
      <c r="X74" s="915"/>
      <c r="Y74" s="915"/>
      <c r="Z74" s="915"/>
      <c r="AA74" s="917"/>
      <c r="AB74" s="59"/>
    </row>
    <row r="75" spans="2:28" hidden="1">
      <c r="B75" s="60"/>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62"/>
    </row>
    <row r="114" ht="6" customHeight="1"/>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25" right="0.25" top="0.75" bottom="0.75" header="0.3" footer="0.3"/>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18" ma:contentTypeDescription="Crear nuevo documento." ma:contentTypeScope="" ma:versionID="58c11e15b91a2d584b323e9c7ba5a5ed">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b79cdc359a82ef12ddd8d7e71febe80b"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0337F-F22C-421F-8FE4-28D0680DD6C9}"/>
</file>

<file path=customXml/itemProps2.xml><?xml version="1.0" encoding="utf-8"?>
<ds:datastoreItem xmlns:ds="http://schemas.openxmlformats.org/officeDocument/2006/customXml" ds:itemID="{B10BD2D1-CF6B-4B4B-95E6-F42EE8709A8E}"/>
</file>

<file path=customXml/itemProps3.xml><?xml version="1.0" encoding="utf-8"?>
<ds:datastoreItem xmlns:ds="http://schemas.openxmlformats.org/officeDocument/2006/customXml" ds:itemID="{47A7AD2A-0AFF-4A14-A66E-D56C74DC03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Hernando  Lizarazo Jara</dc:creator>
  <cp:keywords/>
  <dc:description/>
  <cp:lastModifiedBy>Alexander Perea Mena</cp:lastModifiedBy>
  <cp:revision/>
  <dcterms:created xsi:type="dcterms:W3CDTF">2022-04-25T13:10:46Z</dcterms:created>
  <dcterms:modified xsi:type="dcterms:W3CDTF">2022-05-06T20:43:17Z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