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https://uaermv-my.sharepoint.com/personal/luz_franco_umv_gov_co/Documents/CONTRATO 224-2021/RIESGOS/"/>
    </mc:Choice>
  </mc:AlternateContent>
  <xr:revisionPtr revIDLastSave="10" documentId="13_ncr:1_{3D367D44-8B7E-4403-AE4A-0D78804FD6F2}" xr6:coauthVersionLast="47" xr6:coauthVersionMax="47" xr10:uidLastSave="{54564439-6892-46D7-B4F2-06E62C8F10C5}"/>
  <bookViews>
    <workbookView xWindow="-120" yWindow="-120" windowWidth="29040" windowHeight="15840" firstSheet="1" activeTab="1" xr2:uid="{00000000-000D-0000-FFFF-FFFF00000000}"/>
  </bookViews>
  <sheets>
    <sheet name="RIESGOS Y CONTROLES" sheetId="55" state="hidden" r:id="rId1"/>
    <sheet name="1. RIESGOS SIGNIFICATIVOS" sheetId="63" r:id="rId2"/>
    <sheet name="2. DISEÑO CONTROL" sheetId="61" r:id="rId3"/>
    <sheet name="3. EJECUCIÓN CONTROL" sheetId="62" r:id="rId4"/>
    <sheet name="SOLIDEZ CONTROL " sheetId="73" r:id="rId5"/>
    <sheet name="Mapa de Riesgos " sheetId="74" r:id="rId6"/>
    <sheet name="Monitoreo OAP" sheetId="75" r:id="rId7"/>
    <sheet name="4- SOLIDEZ CONTROL" sheetId="66" state="hidden" r:id="rId8"/>
    <sheet name="Hoja1" sheetId="67" state="hidden" r:id="rId9"/>
  </sheets>
  <externalReferences>
    <externalReference r:id="rId10"/>
    <externalReference r:id="rId11"/>
    <externalReference r:id="rId12"/>
  </externalReferences>
  <definedNames>
    <definedName name="_xlnm._FilterDatabase" localSheetId="2" hidden="1">'2. DISEÑO CONTROL'!$B$14:$X$21</definedName>
    <definedName name="_xlnm._FilterDatabase" localSheetId="0" hidden="1">'RIESGOS Y CONTROLES'!$T$1:$T$34</definedName>
    <definedName name="_xlnm.Print_Area" localSheetId="1">'1. RIESGOS SIGNIFICATIVOS'!$A$2:$R$29</definedName>
    <definedName name="_xlnm.Print_Area" localSheetId="2">'2. DISEÑO CONTROL'!$A$5:$X$24</definedName>
    <definedName name="_xlnm.Print_Area" localSheetId="3">'3. EJECUCIÓN CONTROL'!$A$1:$M$26</definedName>
    <definedName name="_xlnm.Print_Area" localSheetId="7">'4- SOLIDEZ CONTROL'!$A$1:$J$23</definedName>
    <definedName name="_xlnm.Print_Area" localSheetId="0">'RIESGOS Y CONTROLES'!$A$1:$V$30</definedName>
    <definedName name="B">[2]FORMULAS!$G$4:$G$8</definedName>
    <definedName name="opciondelriesgo">[1]FORMULAS!$K$4:$K$7</definedName>
    <definedName name="probabilidad">[1]FORMULAS!$G$4:$G$8</definedName>
    <definedName name="procesos">[1]FORMULAS!$B$4:$B$21</definedName>
    <definedName name="tipo_de_amenaza">[1]FORMULAS!$E$4:$E$11</definedName>
    <definedName name="tipo_de_riesgos">[1]FORMULAS!$C$4:$C$6</definedName>
    <definedName name="_xlnm.Print_Titles" localSheetId="8">Hoja1!$1:$1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3" i="75" l="1"/>
  <c r="G33" i="75"/>
  <c r="H32" i="75"/>
  <c r="G32" i="75"/>
  <c r="D32" i="75"/>
  <c r="H31" i="75"/>
  <c r="G31" i="75"/>
  <c r="H30" i="75"/>
  <c r="G30" i="75"/>
  <c r="D30" i="75"/>
  <c r="H29" i="75"/>
  <c r="G29" i="75"/>
  <c r="H28" i="75"/>
  <c r="G28" i="75"/>
  <c r="D28" i="75"/>
  <c r="AL16" i="74" l="1"/>
  <c r="AH16" i="74"/>
  <c r="AF16" i="74"/>
  <c r="AD16" i="74"/>
  <c r="AB16" i="74"/>
  <c r="Z16" i="74"/>
  <c r="X16" i="74"/>
  <c r="V16" i="74"/>
  <c r="AI16" i="74" s="1"/>
  <c r="AJ16" i="74" s="1"/>
  <c r="AM16" i="74" s="1"/>
  <c r="AN16" i="74" s="1"/>
  <c r="AO16" i="74" s="1"/>
  <c r="AY15" i="74"/>
  <c r="AZ15" i="74" s="1"/>
  <c r="AL15" i="74"/>
  <c r="AH15" i="74"/>
  <c r="AF15" i="74"/>
  <c r="AD15" i="74"/>
  <c r="AB15" i="74"/>
  <c r="Z15" i="74"/>
  <c r="X15" i="74"/>
  <c r="AI15" i="74" s="1"/>
  <c r="AJ15" i="74" s="1"/>
  <c r="AM15" i="74" s="1"/>
  <c r="AN15" i="74" s="1"/>
  <c r="AO15" i="74" s="1"/>
  <c r="AP15" i="74" s="1"/>
  <c r="AQ15" i="74" s="1"/>
  <c r="AT15" i="74" s="1"/>
  <c r="V15" i="74"/>
  <c r="P15" i="74"/>
  <c r="Q15" i="74" s="1"/>
  <c r="M15" i="74"/>
  <c r="AL14" i="74"/>
  <c r="AH14" i="74"/>
  <c r="AF14" i="74"/>
  <c r="AD14" i="74"/>
  <c r="AB14" i="74"/>
  <c r="Z14" i="74"/>
  <c r="X14" i="74"/>
  <c r="AI14" i="74" s="1"/>
  <c r="AJ14" i="74" s="1"/>
  <c r="AM14" i="74" s="1"/>
  <c r="AN14" i="74" s="1"/>
  <c r="AO14" i="74" s="1"/>
  <c r="V14" i="74"/>
  <c r="AY13" i="74"/>
  <c r="AZ13" i="74" s="1"/>
  <c r="AL13" i="74"/>
  <c r="AH13" i="74"/>
  <c r="AF13" i="74"/>
  <c r="AD13" i="74"/>
  <c r="AB13" i="74"/>
  <c r="Z13" i="74"/>
  <c r="X13" i="74"/>
  <c r="V13" i="74"/>
  <c r="AI13" i="74" s="1"/>
  <c r="AJ13" i="74" s="1"/>
  <c r="AM13" i="74" s="1"/>
  <c r="AN13" i="74" s="1"/>
  <c r="AO13" i="74" s="1"/>
  <c r="P13" i="74"/>
  <c r="Q13" i="74" s="1"/>
  <c r="M13" i="74"/>
  <c r="AL12" i="74"/>
  <c r="AH12" i="74"/>
  <c r="AF12" i="74"/>
  <c r="AD12" i="74"/>
  <c r="AB12" i="74"/>
  <c r="Z12" i="74"/>
  <c r="X12" i="74"/>
  <c r="V12" i="74"/>
  <c r="AI12" i="74" s="1"/>
  <c r="AJ12" i="74" s="1"/>
  <c r="AM12" i="74" s="1"/>
  <c r="AN12" i="74" s="1"/>
  <c r="AO12" i="74" s="1"/>
  <c r="AY11" i="74"/>
  <c r="AZ11" i="74" s="1"/>
  <c r="AL11" i="74"/>
  <c r="AH11" i="74"/>
  <c r="AF11" i="74"/>
  <c r="AD11" i="74"/>
  <c r="AB11" i="74"/>
  <c r="Z11" i="74"/>
  <c r="X11" i="74"/>
  <c r="AI11" i="74" s="1"/>
  <c r="AJ11" i="74" s="1"/>
  <c r="AM11" i="74" s="1"/>
  <c r="AN11" i="74" s="1"/>
  <c r="AO11" i="74" s="1"/>
  <c r="AP11" i="74" s="1"/>
  <c r="AQ11" i="74" s="1"/>
  <c r="AT11" i="74" s="1"/>
  <c r="V11" i="74"/>
  <c r="P11" i="74"/>
  <c r="Q11" i="74" s="1"/>
  <c r="M11" i="74"/>
  <c r="AR3" i="74"/>
  <c r="U3" i="74"/>
  <c r="AR2" i="74"/>
  <c r="U2" i="74"/>
  <c r="AU15" i="74" l="1"/>
  <c r="AV15" i="74"/>
  <c r="AP13" i="74"/>
  <c r="AQ13" i="74" s="1"/>
  <c r="AT13" i="74" s="1"/>
  <c r="AU11" i="74"/>
  <c r="AV11" i="74"/>
  <c r="AV13" i="74" l="1"/>
  <c r="AU13" i="74"/>
  <c r="B21" i="62" l="1"/>
  <c r="D21" i="62" l="1"/>
  <c r="S15" i="61" l="1"/>
  <c r="Q15" i="61"/>
  <c r="O15" i="61"/>
  <c r="M15" i="61"/>
  <c r="K15" i="61"/>
  <c r="I15" i="61"/>
  <c r="G15" i="61"/>
  <c r="C21" i="62" l="1"/>
  <c r="I9" i="66" l="1"/>
  <c r="C9" i="66"/>
  <c r="C8" i="66"/>
  <c r="C7" i="66"/>
  <c r="B10" i="66"/>
  <c r="D12" i="66"/>
  <c r="C12" i="66"/>
  <c r="B12" i="66"/>
  <c r="B12" i="62"/>
  <c r="B13" i="61"/>
  <c r="T8" i="55" l="1"/>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O23" i="55"/>
  <c r="P23" i="55"/>
  <c r="R23" i="55"/>
  <c r="S23" i="55"/>
  <c r="E23" i="55"/>
  <c r="Q23" i="55" l="1"/>
  <c r="K23" i="55"/>
  <c r="T23" i="55"/>
  <c r="N23"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 del Pilar Zambrano Barrios</author>
    <author>Natalia Norato Mora</author>
  </authors>
  <commentList>
    <comment ref="C16" authorId="0" shapeId="0" xr:uid="{1ABA336E-C75F-4809-9C6B-A40EA9432BA9}">
      <text>
        <r>
          <rPr>
            <sz val="9"/>
            <color indexed="81"/>
            <rFont val="Tahoma"/>
            <family val="2"/>
          </rPr>
          <t>Transcribir el riesgo que se encuentra en la ultima versión del mapa de riesgos del proceso aprobado</t>
        </r>
      </text>
    </comment>
    <comment ref="K16" authorId="1" shapeId="0" xr:uid="{C5822D9A-5A32-4075-823E-0F3309B085A2}">
      <text>
        <r>
          <rPr>
            <sz val="9"/>
            <color indexed="81"/>
            <rFont val="Tahoma"/>
            <family val="2"/>
          </rPr>
          <t>Para esto es pertinente revisar los seis pasos para el diseño del control y que se realicen de acuerdo al diseño.</t>
        </r>
      </text>
    </comment>
    <comment ref="H18" authorId="1" shapeId="0" xr:uid="{CE41CB63-48E7-4FCF-960E-44FBAEF7168C}">
      <text>
        <r>
          <rPr>
            <b/>
            <sz val="9"/>
            <color indexed="81"/>
            <rFont val="Tahoma"/>
            <family val="2"/>
          </rPr>
          <t>Natalia Norato Mora:</t>
        </r>
        <r>
          <rPr>
            <sz val="9"/>
            <color indexed="81"/>
            <rFont val="Tahoma"/>
            <family val="2"/>
          </rPr>
          <t xml:space="preserve">
revisar y ajustar</t>
        </r>
      </text>
    </comment>
    <comment ref="D27" authorId="1" shapeId="0" xr:uid="{CE08C45B-A99B-4FDE-94AA-6F3D529CA3DC}">
      <text>
        <r>
          <rPr>
            <sz val="9"/>
            <color indexed="81"/>
            <rFont val="Tahoma"/>
            <family val="2"/>
          </rPr>
          <t xml:space="preserve">Transcribir la zona de riesgo residual
</t>
        </r>
      </text>
    </comment>
    <comment ref="C59" authorId="1" shapeId="0" xr:uid="{ED391FB2-9169-4AFA-B728-66BAF8F33D0F}">
      <text>
        <r>
          <rPr>
            <b/>
            <sz val="9"/>
            <color indexed="81"/>
            <rFont val="Tahoma"/>
            <family val="2"/>
          </rPr>
          <t>Natalia Norato Mora:</t>
        </r>
        <r>
          <rPr>
            <sz val="9"/>
            <color indexed="81"/>
            <rFont val="Tahoma"/>
            <family val="2"/>
          </rPr>
          <t xml:space="preserve">
Diligenciar quienes realizaron el monitoreo
</t>
        </r>
      </text>
    </comment>
  </commentList>
</comments>
</file>

<file path=xl/sharedStrings.xml><?xml version="1.0" encoding="utf-8"?>
<sst xmlns="http://schemas.openxmlformats.org/spreadsheetml/2006/main" count="808" uniqueCount="396">
  <si>
    <t>No</t>
  </si>
  <si>
    <t>RESUMEN RIESGO Y CONTROL</t>
  </si>
  <si>
    <t>RIESGO</t>
  </si>
  <si>
    <t>CONTROL</t>
  </si>
  <si>
    <t>CONOCE LA POLÍTICA DE RIESGOS</t>
  </si>
  <si>
    <t>PROCESO</t>
  </si>
  <si>
    <t>No 
DE RIESGOS IDENTIFICADOS</t>
  </si>
  <si>
    <t>NIVEL EXPOSICIÓN</t>
  </si>
  <si>
    <t xml:space="preserve">No DE RIESGOS EVALUADOS - CEM </t>
  </si>
  <si>
    <t xml:space="preserve">PORCENTAJE  EVALUACIÓN </t>
  </si>
  <si>
    <t>CONTROLES  IDENTIFICADOS</t>
  </si>
  <si>
    <t>CONTROLES EVALUADOS</t>
  </si>
  <si>
    <t>PORCENTAJES  EVALUACION</t>
  </si>
  <si>
    <t>EFICACIA</t>
  </si>
  <si>
    <t>EFICIENCIA</t>
  </si>
  <si>
    <t>CUMPLE</t>
  </si>
  <si>
    <t>E</t>
  </si>
  <si>
    <t>A</t>
  </si>
  <si>
    <t>M</t>
  </si>
  <si>
    <t>B</t>
  </si>
  <si>
    <t>SI</t>
  </si>
  <si>
    <t>NO</t>
  </si>
  <si>
    <t xml:space="preserve">SIRVE </t>
  </si>
  <si>
    <t xml:space="preserve"> NO SIRVE</t>
  </si>
  <si>
    <t>Direccionamiento Estratégico e Innovación  (DESI)</t>
  </si>
  <si>
    <t>S</t>
  </si>
  <si>
    <t>Atención a Partes Interesadas y Comunicaciones  (APIC)</t>
  </si>
  <si>
    <t>Estrategia y Gobierno de TI  (EGTI)</t>
  </si>
  <si>
    <t>N</t>
  </si>
  <si>
    <t>Planificación de la Intervención Vial (PIV)</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</si>
  <si>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</si>
  <si>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</si>
  <si>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</si>
  <si>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</si>
  <si>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</si>
  <si>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</si>
  <si>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</si>
  <si>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</si>
  <si>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</si>
  <si>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</si>
  <si>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</si>
  <si>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</si>
  <si>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 xml:space="preserve">TOTAL </t>
  </si>
  <si>
    <t>Si</t>
  </si>
  <si>
    <t>Gestión</t>
  </si>
  <si>
    <t>Corrupción</t>
  </si>
  <si>
    <t>Debe revisarse la redacción del riesgo</t>
  </si>
  <si>
    <t>Debe revisarse la causa porque no guarda relación con el riesgo</t>
  </si>
  <si>
    <t>Seguridad Digital</t>
  </si>
  <si>
    <t>Debe revisarse el control</t>
  </si>
  <si>
    <t>Debe revisarse la causa porque no guarda relación con el control</t>
  </si>
  <si>
    <t>FORMATO EVALUACIÓN DE LOS CONTROLES DE RIESGOS POR PROCESO</t>
  </si>
  <si>
    <t>CÓDIGO: CEM-FM-011</t>
  </si>
  <si>
    <t>VERSIÓN: 1</t>
  </si>
  <si>
    <t>FECHA DE APLICACIÓN:  NOVIEMBRE DE 2019</t>
  </si>
  <si>
    <t>HOJA 1 - EVALUACIÓN DE RIESGOS IDENTIFICADOS</t>
  </si>
  <si>
    <t>PROCESO:</t>
  </si>
  <si>
    <t>GESTIÓN CONTRACTUAL</t>
  </si>
  <si>
    <t>OBJETIVO DEL PROCESO:</t>
  </si>
  <si>
    <t>Contratar los bienes, obras o servicios necesarios para atender las necesidades previstas en el Plan Anual de Adquisiciones, velar por su ejecución contractual, su liquidación y/o cierre del expediente contractual, cumpliendo con la normatividad vigente y bajo parámetros de efectividad, calidad y transparencia.</t>
  </si>
  <si>
    <t>MAPA DE RIESGOS</t>
  </si>
  <si>
    <t>ANALISIS OCI</t>
  </si>
  <si>
    <t>OBSERVACIONES Y RECOMENDACIONES</t>
  </si>
  <si>
    <r>
      <t xml:space="preserve">RIESGO
</t>
    </r>
    <r>
      <rPr>
        <i/>
        <sz val="12"/>
        <rFont val="Arial"/>
        <family val="2"/>
      </rPr>
      <t>¿Qué puede suceder?</t>
    </r>
  </si>
  <si>
    <t>DESCRIPCIÓN DEL RIESGO</t>
  </si>
  <si>
    <r>
      <t xml:space="preserve">TIPO
</t>
    </r>
    <r>
      <rPr>
        <sz val="6"/>
        <rFont val="Arial"/>
        <family val="2"/>
      </rPr>
      <t>(SELECCIONE UNA OPCIÓN)</t>
    </r>
  </si>
  <si>
    <r>
      <t xml:space="preserve">CAUSA 
</t>
    </r>
    <r>
      <rPr>
        <i/>
        <sz val="12"/>
        <rFont val="Arial"/>
        <family val="2"/>
      </rPr>
      <t>¿Cómo puede suceder?</t>
    </r>
  </si>
  <si>
    <r>
      <t xml:space="preserve">CONTROL
</t>
    </r>
    <r>
      <rPr>
        <i/>
        <sz val="12"/>
        <rFont val="Arial"/>
        <family val="2"/>
      </rPr>
      <t>¿Elimina o Mitiga la causa?</t>
    </r>
  </si>
  <si>
    <r>
      <rPr>
        <b/>
        <sz val="12"/>
        <color theme="1"/>
        <rFont val="Arial"/>
        <family val="2"/>
      </rPr>
      <t>RIESGO-OBJETIVO</t>
    </r>
    <r>
      <rPr>
        <sz val="12"/>
        <color theme="1"/>
        <rFont val="Arial"/>
        <family val="2"/>
      </rPr>
      <t xml:space="preserve">
¿El RIESGO puede llegar a afectar el cumplimiento del OBJETIVO del proceso?
</t>
    </r>
    <r>
      <rPr>
        <sz val="6"/>
        <color theme="1"/>
        <rFont val="Arial"/>
        <family val="2"/>
      </rPr>
      <t xml:space="preserve">
(SELECCIONE UNA OPCIÓN)</t>
    </r>
  </si>
  <si>
    <r>
      <rPr>
        <b/>
        <sz val="12"/>
        <color theme="1"/>
        <rFont val="Arial"/>
        <family val="2"/>
      </rPr>
      <t>CONTROL-CAUSA</t>
    </r>
    <r>
      <rPr>
        <sz val="12"/>
        <color theme="1"/>
        <rFont val="Arial"/>
        <family val="2"/>
      </rPr>
      <t xml:space="preserve">
¿El CONTROL mitiga o elimina la CAUSA identificada?
</t>
    </r>
    <r>
      <rPr>
        <sz val="6"/>
        <color theme="1"/>
        <rFont val="Arial"/>
        <family val="2"/>
      </rPr>
      <t>(SELECCIONE UNA OPCIÓN)</t>
    </r>
  </si>
  <si>
    <t>Adelantar un proceso contractual sin tener la aprobación correspondiente por parte del comité de contratación o de la instancia correspondiente, en favor propio o de un tercero en particular.</t>
  </si>
  <si>
    <t>Por la existencia de intereses personales para adelantar un contrato sin haber sido aprobado inicialmente en Comité de Contratación o la instancia correspondiente, generando posibles aperturas de investigaciones disciplinarias y penales y afectaciones a la ejecución presupuestal.</t>
  </si>
  <si>
    <t>Existencia de intereses personales</t>
  </si>
  <si>
    <t>El profesional designado del proceso de Gestión Contractual , verificará  que el proceso cada vez que se realiza la apertura de un proceso y con anterioridad a su publicación, con el fin de verificar que el mismo se encuentre publicado en el Plan Anual de Adquisiciones, el cual fue aprobado en sesión del Comité de Contratación a más tardar el 30 de enero de cada vigencia.
En caso de evidenciar que el proceso no se encuentra incluido en el PAA, no se podrá llevar a cabo la publicación (toda vez que el sistema no lo permite) por lo que se devolverá al equipo estructurador de contratos para que se haga la solicitud ante el Comité de Contratación de inclusión de una nueva necesidad no prevista inicialmente. La evidencia son los correos electrónicos remitidos a las áreas, una base de datos de seguimiento al PAA y un informe de seguimiento PAA.</t>
  </si>
  <si>
    <t>Permitir la modificación y/o cambio de documentos en las propuestas que mejoren la oferta, con el propósito de favorecer a un tercero.</t>
  </si>
  <si>
    <t>El profesional designado del proceso de gestión contractual cada vez que realiza la publicación de los procesos contractuales en la plataforma SECOP, debe verificar que el procesos se encuentren en el PAA  y  los soportes requeridos,  con el fin de mantener un debido control y dar cumplimiento a los requisitos exigidos legalmente.
En caso de presentarse fallas en la plataforma SECOP para adelantar los procesos contractuales, por motivos de indisponibilidad de Colombia Compra Eficiente,se cuenta con una guia y protocolo para actuar ante una indisponibilidad  del sistema, por lo que los usuarios deben comunicarse a la mesa de servicio de Colombia Compra Eficiente para  informar acerca de la posible indisponibilidad del SECOP, y adicionalmente se verificarán los documentos manualmente, para lo cual el proceso de contratación se encuentra estructurado de forma jerarquica, por lo cual una vez se realiza la revisión por los abogados, se surte un proceso de revisión por parte del líder del equipo procesos selectivos y de forma posterior por la Secretaría General o sus asesores, con el fin de verificar la idoneidad de los procesos contractuales. La evidencia es el PAA actualizado y certificados de indisponibilidad SECOP,si se llegaran a presentar fallas en el SECOP.</t>
  </si>
  <si>
    <t>Imposibilidad de adelantar procesos de declaratoria de incumplimiento, imposición de multas o sanciones.</t>
  </si>
  <si>
    <t>Gestion</t>
  </si>
  <si>
    <t xml:space="preserve"> Falta de información oportuna por parte del supervisor o interventor</t>
  </si>
  <si>
    <t xml:space="preserve">El supervisor o interventor del contrato elaborará mensualmente o según la periodicidad determinada  los informes definidos en el Manual de Supervisión e Interventoría, con el fin de hacer seguimiento oportuno a la ejecución y cumplimiento del objeto y las obligaciones contractuales.
En caso de evidenciar que los informes no cumplen con lo determinado en el manual de supervisión (cumplimiento de las obligaciones contractuales), el supervisor y/o interventor deberá informar al contratista para que realice los ajustes pertinentes y si este no cumple con lo requerido(ajustes) se remitira un comunicado a la Secretaría General - Proceso Gestión Contractual, para lo de su competencia. la evidencia es la comunicación remitidas al contratista y ala secretaria general si es el caso.  </t>
  </si>
  <si>
    <t>Deficiente seguimiento por parte del supervisor o interventor que no permite contar con los soportes necesarios para adelantar el proceso sancionatorio.</t>
  </si>
  <si>
    <t xml:space="preserve">Deficiente seguimiento por parte del supervisor o interventor que no permite contar con los soportes necesarios para adelantar el proceso sancionatorio </t>
  </si>
  <si>
    <t xml:space="preserve">El supervisor o interventor cada vez que se requiera verificara las actividades  establecidas contractualmente, al contratista  con el fin de llevar un adecuado seguimiento contractual (soportes), con el fin de evitar apertura de procesos sancionatorios que afecten el cumplimiento del objeto contractual.
En caso de evidenciarse soportes faltantes o información incompleta, el supervisor y/o interventor del contrato, procederá a requerir al contratista mediante oficio o correo electrónico, para que allegue los mismos o realice las correcciones en el menor tiempo posible, con el fin de darle el trámite correspondiente. La evidencia son los informes de supervisión e interventoria y/o  actas u oficios enviados por parte del supervisor al contratista requiriendo sobre la información incompleta.  </t>
  </si>
  <si>
    <t>El supervisor o interventor al momento de autorizar el pago debe verificar que los soportes correspondan con las actividades desarrolladas en el periodo y las establecidas contractualmente, como la entrega de los soportes correspondientes para proceder a elaborar el informe de autorización. Si el informe no cumple con la totalidad de los requisitos el área de Financiera no aprueba el pago y se devuelve para su ajuste respectivo.</t>
  </si>
  <si>
    <r>
      <t xml:space="preserve">1. El riesgo puede llegar a afectar el cumplimiento del objetivo. </t>
    </r>
    <r>
      <rPr>
        <b/>
        <sz val="14"/>
        <rFont val="Arial"/>
        <family val="2"/>
      </rPr>
      <t>SI</t>
    </r>
    <r>
      <rPr>
        <sz val="14"/>
        <rFont val="Arial"/>
        <family val="2"/>
      </rPr>
      <t>.
2. Debe revisarse el control por cuanto se considera que no corresponde al área Financiera verificar si el informe cumple con los requisitos.
RECOMENDACIONES.
1. Verificar la causa identificada y si las actividades señaladas como control mitigan el riesgo señalado.</t>
    </r>
  </si>
  <si>
    <t>Incumplimiento de los términos legales o pactados para la liquidación de los contratos o convenios</t>
  </si>
  <si>
    <t>Incumplimiento de los términos legales o pactados para la liquidación de los contratos o convenios.</t>
  </si>
  <si>
    <t>Alta concentración de las supervisiones en los funcionarios de la Entidad, debido a las restricciones de capacidad técnica y operativa de los mismos.</t>
  </si>
  <si>
    <t xml:space="preserve">Sobre carga laboral de las personas que ejercen la supervisión o interventoria </t>
  </si>
  <si>
    <t xml:space="preserve">El profesional designado del proceso de Gestión Contractual , cada vez que se realice  el perfeccionamiento del contrato y según especificaciones del estudio previo, realiza oficio de designación de apoyo a la supervisión como  la personal idoneo para apoyar dicha labor, dejando  evidencia de la designación.
Lo anterior, con el fin de desconcentrar la supervisión de los contratos, permitiendo así realizar un adecuado seguimiento a los mismos en la etapa contractual y postcontractual, para así finalmente tener los términos claros en cuanto a la liquidación de los contratos de la Unidad sin que exista riesgo alguno de vencimiento.
En todo caso, no existiendo apoyo a la supervisión, la labor recaerá sobre el supervisor, quien en cualquier momento podrá solicitar la verificación de la designación de un apoyo. La evidencia son los oficios de designación de apoyo a la supervisión realizados en el periodo y base de datos de contratación actualizada en relación a los apoyos a la supervisión. .
</t>
  </si>
  <si>
    <t>El Director General designa los apoyos a la supervisión e interventoría cada vez que lo requiera, a través de una comunicación oficial y por solicitud de cada área de acuerdo a las obligaciones contractuales del contratista.</t>
  </si>
  <si>
    <r>
      <t xml:space="preserve">1. El riesgo puede llegar a afectar el cumplimiento del objetivo. </t>
    </r>
    <r>
      <rPr>
        <b/>
        <sz val="14"/>
        <rFont val="Arial"/>
        <family val="2"/>
      </rPr>
      <t>SI</t>
    </r>
    <r>
      <rPr>
        <sz val="14"/>
        <rFont val="Arial"/>
        <family val="2"/>
      </rPr>
      <t xml:space="preserve">.
2. Se considera que la causa identificada debe estar sustentada en cómo se determinó la sobre carga laboral de quien es designado como supervisor y que como consecuencia de esto se debió designarse un apoyo a la supervisión.
El control mitiga la causa. </t>
    </r>
    <r>
      <rPr>
        <b/>
        <sz val="14"/>
        <rFont val="Arial"/>
        <family val="2"/>
      </rPr>
      <t xml:space="preserve">NO. </t>
    </r>
    <r>
      <rPr>
        <sz val="14"/>
        <rFont val="Arial"/>
        <family val="2"/>
      </rPr>
      <t>La actividad establecida por el proceso no constituye un control.
RECOMENDACIONES.
1. Verificar la causa identificada por cuanto la sobre carga laboral de quien ejerce interventoría contractual no corresponde a un riesgo del proceso dado que esta interventoría se ejerce por un tercero en virtud de una relación contractual.     
2. Es importante definir un control que ataque la causa del riesgo que identificó el proceso.</t>
    </r>
  </si>
  <si>
    <t>Inadecuado seguimiento a los procesos contractuales en su estapa contractual y postcontractual por parte de la supervisión.</t>
  </si>
  <si>
    <t xml:space="preserve">Deficiencias en el seguimeinto a los términos legales o pactados para la liquidación contractual </t>
  </si>
  <si>
    <t xml:space="preserve">El profesional designado del proceso de Gestión Contractual, actualizará diariamente la información contractual en la base de datos o aplicativo dispuesto para tal fin, incluyendo fechas de inicio, teminación, estado contractual y fechas de vencimiento de términos de liquidación, con el fin de mantener control sobre la información y generar alertas a los supervisores e interventores de contratos.
En caso de evidenciarse contratos finalizados y sin liquidación, se procederá a remitir comunicación mediante correo electrónico o memorando al supervisor o interventor, para lo de su competencia. La evidencia es una base de datos actualizada en relación a la liquidación de los contratos y/o  correos o memorandos remitidos a los supervisores en relación a la liquidación de los contratos. </t>
  </si>
  <si>
    <t>CONCLUSION:</t>
  </si>
  <si>
    <t>PRUEBA DE RECORRIDO EFECTUADA EN:</t>
  </si>
  <si>
    <t xml:space="preserve">Evaluador OCI: </t>
  </si>
  <si>
    <t>Cargo o Rol:</t>
  </si>
  <si>
    <t>Asignado</t>
  </si>
  <si>
    <t>Adecuado</t>
  </si>
  <si>
    <t>Oportuna</t>
  </si>
  <si>
    <t>Prevenir</t>
  </si>
  <si>
    <t>Se investigan y resuelven oportunamente</t>
  </si>
  <si>
    <t>Completa</t>
  </si>
  <si>
    <t>Confiable</t>
  </si>
  <si>
    <t>Débil</t>
  </si>
  <si>
    <t>No asignado</t>
  </si>
  <si>
    <t>Inadecuado</t>
  </si>
  <si>
    <t>Inoportuna</t>
  </si>
  <si>
    <t>Detectar</t>
  </si>
  <si>
    <t>No se investigan y resuelven oportunamente</t>
  </si>
  <si>
    <t xml:space="preserve">Incompleta </t>
  </si>
  <si>
    <t>No confiable</t>
  </si>
  <si>
    <t>Moderado</t>
  </si>
  <si>
    <t>No es un control</t>
  </si>
  <si>
    <t>No existe</t>
  </si>
  <si>
    <t>Fuerte</t>
  </si>
  <si>
    <t>HOJA 2 - EVALUACIÓN DEL DISEÑO DEL CONTROL</t>
  </si>
  <si>
    <t>ANÁLISIS OCI - EVALUACIÓN DEL DISEÑO  DEL CONTROL REDACTADO EN EL FORMATO DE MONITOREO</t>
  </si>
  <si>
    <t>FORMATO DE MONITOREO DE RIEGOS (OAP)
 RECIBIDO: _____________________</t>
  </si>
  <si>
    <t>TIPO</t>
  </si>
  <si>
    <r>
      <t xml:space="preserve">RESPONSABLE
</t>
    </r>
    <r>
      <rPr>
        <sz val="12"/>
        <rFont val="Arial"/>
        <family val="2"/>
      </rPr>
      <t>¿La persona asignada  tiene competencia y conocimiento para ejecutar el control?
(SELECCIONE UNA OPCIÓN)</t>
    </r>
  </si>
  <si>
    <t>CALIFICACION</t>
  </si>
  <si>
    <r>
      <t xml:space="preserve">AUTORIDAD 
</t>
    </r>
    <r>
      <rPr>
        <sz val="12"/>
        <rFont val="Arial"/>
        <family val="2"/>
      </rPr>
      <t>Sus responsabilidades deben estar segregadas  o redistribuidas entre varios individuos
(SELECCIONE UNA OPCIÓN)</t>
    </r>
  </si>
  <si>
    <r>
      <t xml:space="preserve">OPORTUNIDAD
</t>
    </r>
    <r>
      <rPr>
        <sz val="12"/>
        <rFont val="Arial"/>
        <family val="2"/>
      </rPr>
      <t>Periodicidad específica para su realización, que debe se consistente y oportuna para mitigar el riesgo (previene o detecta antes de …)
(SELECCIONE UNA OPCIÓN)</t>
    </r>
  </si>
  <si>
    <r>
      <t xml:space="preserve">PROPÓSITO
</t>
    </r>
    <r>
      <rPr>
        <sz val="12"/>
        <rFont val="Arial"/>
        <family val="2"/>
      </rPr>
      <t>¿Es o no es un control?
El control  debe indicar para qué se realiza(verificar, validar, comparar, revisar, cotejar, conciliar, etc…)
(SELECCIONE UNA OPCIÓN)</t>
    </r>
  </si>
  <si>
    <r>
      <t xml:space="preserve">FUENTE DE INFORMACIÓN
</t>
    </r>
    <r>
      <rPr>
        <sz val="12"/>
        <rFont val="Arial"/>
        <family val="2"/>
      </rPr>
      <t>¿La fuente de información que se utiliza en el desarrollo del control, es información confiable que permita mitigar el riesgo?
(SELECCIONE UNA OPCIÓN)</t>
    </r>
  </si>
  <si>
    <r>
      <t xml:space="preserve">OBSERVACIONES, DESVIACIONES O DIFERENCIAS
</t>
    </r>
    <r>
      <rPr>
        <sz val="12"/>
        <rFont val="Arial"/>
        <family val="2"/>
      </rPr>
      <t>¿Qué pasa con las observaciones o desviaciones resultantes de ejecutar el control?
(SELECCIONE UNA OPCIÓN)</t>
    </r>
  </si>
  <si>
    <r>
      <rPr>
        <b/>
        <sz val="12"/>
        <rFont val="Arial"/>
        <family val="2"/>
      </rPr>
      <t>EVIDENCIA</t>
    </r>
    <r>
      <rPr>
        <sz val="12"/>
        <rFont val="Arial"/>
        <family val="2"/>
      </rPr>
      <t xml:space="preserve">
¿Con la evidencia que se dejó definida, se llega a la misma conclusión de quien ejecutó el control?
(SELECCIONE UNA OPCIÓN)</t>
    </r>
  </si>
  <si>
    <t>CALIFICACIÓN DEL DISEÑO
POR OCI</t>
  </si>
  <si>
    <t>RANGO DE CALIFICACIÓN DEL CONTROL</t>
  </si>
  <si>
    <r>
      <t xml:space="preserve">VALIDACIÓN  DE LA CALIFICACIÓN
</t>
    </r>
    <r>
      <rPr>
        <i/>
        <sz val="12"/>
        <color theme="1"/>
        <rFont val="Arial"/>
        <family val="2"/>
      </rPr>
      <t xml:space="preserve">
(efectuada por el Proceso, en el Formato de Monitoreo de Riesgos)</t>
    </r>
  </si>
  <si>
    <r>
      <t>1. Este riesgo fue tipificado por el Proceso Gestión Contractual como de corrupción; no obstante, de acuerdo con el Manual de Política de Administración del Riesgo de la UAERMV, el mismo no cumple con los elementos determinantes de un riesgo de corrupción.
2. Por parte del proceso no se establece una causa asociada a la determinación de requisitos que puedan direccionar la selección de un contratista especifico como materialización de un riesgo de corrupción.
3. El control mitiga la causa.</t>
    </r>
    <r>
      <rPr>
        <sz val="11"/>
        <color rgb="FFC00000"/>
        <rFont val="Arial"/>
        <family val="2"/>
      </rPr>
      <t xml:space="preserve"> </t>
    </r>
    <r>
      <rPr>
        <b/>
        <sz val="11"/>
        <color rgb="FFC00000"/>
        <rFont val="Arial"/>
        <family val="2"/>
      </rPr>
      <t>NO</t>
    </r>
    <r>
      <rPr>
        <sz val="11"/>
        <color rgb="FFC00000"/>
        <rFont val="Arial"/>
        <family val="2"/>
      </rPr>
      <t>.</t>
    </r>
    <r>
      <rPr>
        <sz val="11"/>
        <color theme="1"/>
        <rFont val="Arial"/>
        <family val="2"/>
      </rPr>
      <t xml:space="preserve"> La actividad establecida por el proceso no constituye un control completo para mitigar un riesgo de corrupción.
RECOMENDACIONES.
1. Redactar el riesgo de acuerdo a lo señalado por el Manual de Política de Administración del Riesgo de la UAERMV.</t>
    </r>
  </si>
  <si>
    <r>
      <rPr>
        <sz val="11"/>
        <color theme="1"/>
        <rFont val="Arial"/>
        <family val="2"/>
      </rPr>
      <t>1. La calificación efectuada por OCI del diseño del control es diferente a la efectuada por el proceso, porque se identificaron las siguientes observaciones:</t>
    </r>
    <r>
      <rPr>
        <b/>
        <sz val="11"/>
        <color theme="1"/>
        <rFont val="Arial"/>
        <family val="2"/>
      </rPr>
      <t xml:space="preserve">
</t>
    </r>
    <r>
      <rPr>
        <sz val="11"/>
        <color theme="1"/>
        <rFont val="Arial"/>
        <family val="2"/>
      </rPr>
      <t xml:space="preserve">1. La designación de un apoyo a la supervisión no constituye un control.
2. El control establecido por el proceso no da cuenta de la oportunidad en que se ejecuta el control.
3. La fuente de información no es confiable.
3. El control no describe la evidencia que genera la acción.
</t>
    </r>
    <r>
      <rPr>
        <b/>
        <sz val="11"/>
        <color rgb="FFFF0000"/>
        <rFont val="Arial"/>
        <family val="2"/>
      </rPr>
      <t xml:space="preserve">
</t>
    </r>
    <r>
      <rPr>
        <b/>
        <sz val="11"/>
        <color theme="1"/>
        <rFont val="Arial"/>
        <family val="2"/>
      </rPr>
      <t xml:space="preserve">RECOMENDACIONES
</t>
    </r>
    <r>
      <rPr>
        <sz val="11"/>
        <color theme="1"/>
        <rFont val="Arial"/>
        <family val="2"/>
      </rPr>
      <t>Establecer un control de acuerdo con las características que precisa el Manual de Política de Administración del Riesgo de la UAERMV.</t>
    </r>
  </si>
  <si>
    <t>Nombre:</t>
  </si>
  <si>
    <t>Parcialmente</t>
  </si>
  <si>
    <t xml:space="preserve">HOJA 3 - EVALUACIÓN DE LA EJECUCIÓN DEL CONTROL </t>
  </si>
  <si>
    <t>EFICACIA Y EFICIENCIA</t>
  </si>
  <si>
    <r>
      <t xml:space="preserve">RIESGO
</t>
    </r>
    <r>
      <rPr>
        <i/>
        <sz val="11"/>
        <rFont val="Arial"/>
        <family val="2"/>
      </rPr>
      <t>¿Qué puede suceder?</t>
    </r>
  </si>
  <si>
    <r>
      <t xml:space="preserve">CONTROL
</t>
    </r>
    <r>
      <rPr>
        <i/>
        <sz val="11"/>
        <rFont val="Arial"/>
        <family val="2"/>
      </rPr>
      <t>¿Elimina o Mitiga la causa?</t>
    </r>
  </si>
  <si>
    <t>RECOMENDACIONES POR OCI</t>
  </si>
  <si>
    <r>
      <t xml:space="preserve">¿EL CONTROL SE CUMPLE?
</t>
    </r>
    <r>
      <rPr>
        <sz val="11"/>
        <color theme="1"/>
        <rFont val="Arial"/>
        <family val="2"/>
      </rPr>
      <t>¿El control se ejecuta como fue diseñado?  
Ver: PROPÓSITO</t>
    </r>
    <r>
      <rPr>
        <b/>
        <sz val="11"/>
        <color theme="1"/>
        <rFont val="Arial"/>
        <family val="2"/>
      </rPr>
      <t xml:space="preserve">
</t>
    </r>
    <r>
      <rPr>
        <sz val="6"/>
        <color theme="1"/>
        <rFont val="Arial"/>
        <family val="2"/>
      </rPr>
      <t>(SELECCIONE UNA OPCIÓN)</t>
    </r>
  </si>
  <si>
    <r>
      <t xml:space="preserve">Observaciones
</t>
    </r>
    <r>
      <rPr>
        <i/>
        <sz val="10"/>
        <color theme="1"/>
        <rFont val="Arial"/>
        <family val="2"/>
      </rPr>
      <t xml:space="preserve">
Justifique la respuesta en caso de NO o Parcialmente</t>
    </r>
  </si>
  <si>
    <r>
      <t xml:space="preserve">¿EL CONTROL SIRVE SI - NO? 
</t>
    </r>
    <r>
      <rPr>
        <sz val="11"/>
        <color theme="1"/>
        <rFont val="Arial"/>
        <family val="2"/>
      </rPr>
      <t>¿El control es preventivo o detectivo?  
Ver: EVIDENCIA</t>
    </r>
    <r>
      <rPr>
        <b/>
        <sz val="11"/>
        <color theme="1"/>
        <rFont val="Arial"/>
        <family val="2"/>
      </rPr>
      <t xml:space="preserve">
</t>
    </r>
    <r>
      <rPr>
        <sz val="6"/>
        <color theme="1"/>
        <rFont val="Arial"/>
        <family val="2"/>
      </rPr>
      <t>(SELECCIONE UNA OPCIÓN)</t>
    </r>
  </si>
  <si>
    <r>
      <t xml:space="preserve">1. Este riesgo fue tipificado por el Proceso Gestión Contractual como de corrupción; no obstante, de acuerdo con el Manual de Política de Administración del Riesgo de la UAERMV, el mismo no cumple con los elementos determinantes de un riesgo de corrupción.
2. Por parte del proceso no se establece una causa asociada a la determinación de requisitos que puedan direccionar la selección de un contratista especifico como materialización de un riesgo de corrupción.
3. El control mitiga la causa. </t>
    </r>
    <r>
      <rPr>
        <b/>
        <sz val="12"/>
        <rFont val="Arial"/>
        <family val="2"/>
      </rPr>
      <t>NO</t>
    </r>
    <r>
      <rPr>
        <sz val="12"/>
        <rFont val="Arial"/>
        <family val="2"/>
      </rPr>
      <t>. La actividad establecida por el proceso no constituye un control completo para mitigar un riesgo de corrupción.
RECOMENDACIONES.
1. Redactar el riesgo de acuerdo a lo señalado por el Manual de Política de Administración del Riesgo de la UAERMV.</t>
    </r>
  </si>
  <si>
    <r>
      <t xml:space="preserve">1. Este riesgo fue tipificado por el Proceso Gestión Contractual como de corrupción; no obstante, de acuerdo con el Manual de Política de Administración del Riesgo de la UAERMV, el mismo no cumple con los elementos determinantes de un riesgo de corrupción.
2. Por parte del proceso no se establece una causa asociada a la determinación de requisitos que puedan direccionar la selección de un contratista especifico como materialización de un riesgo de corrupción.
3. El control mitiga la causa. </t>
    </r>
    <r>
      <rPr>
        <b/>
        <sz val="11"/>
        <rFont val="Arial"/>
        <family val="2"/>
      </rPr>
      <t>NO</t>
    </r>
    <r>
      <rPr>
        <sz val="11"/>
        <rFont val="Arial"/>
        <family val="2"/>
      </rPr>
      <t>. La actividad establecida por el proceso no constituye un control completo para mitigar un riesgo de corrupción.
RECOMENDACIONES.
1. Redactar el riesgo de acuerdo a lo señalado por el Manual de Política de Administración del Riesgo de la UAERMV.</t>
    </r>
  </si>
  <si>
    <t xml:space="preserve">Establecer un control confiable y del cual se deje la respectiva evidencia. </t>
  </si>
  <si>
    <t>Revisar la redacción del control en cuanto a la actividad de revisión del informe endilgada al área Financiera.</t>
  </si>
  <si>
    <t>Revisar la redacción del control.</t>
  </si>
  <si>
    <t>HOJA 4. EVALUACIÓN DE LA SOLIDEZ DEL CONTROL</t>
  </si>
  <si>
    <t>FECHA</t>
  </si>
  <si>
    <t>MEDICIÓN DE LA SOLIDEZ DE LOS CONTROLES</t>
  </si>
  <si>
    <r>
      <t xml:space="preserve">SOLIDEZ DEL CONTROL
MATRIZ DEL PROCESO
</t>
    </r>
    <r>
      <rPr>
        <sz val="6"/>
        <color theme="1"/>
        <rFont val="Arial"/>
        <family val="2"/>
      </rPr>
      <t>(SELECCIONE UNA OPCIÓN)</t>
    </r>
  </si>
  <si>
    <t>SOLIDEZ DEL CONTROL 
(EVALUADA POR OCI)</t>
  </si>
  <si>
    <r>
      <t xml:space="preserve">EFECTO EN MATRIZ DE RIESGO - RESIDUAL
MATRIZ DEL PROCESO
</t>
    </r>
    <r>
      <rPr>
        <sz val="6"/>
        <color theme="1"/>
        <rFont val="Arial"/>
        <family val="2"/>
      </rPr>
      <t>(SELECCIONE UNA OPCIÓN)</t>
    </r>
  </si>
  <si>
    <t>EFECTO EN MATRIZ DE RIESGO - RESIDUAL
EVALUADA POR OCI</t>
  </si>
  <si>
    <t>OBSERVACIONES / 
RECOMENDACIONES</t>
  </si>
  <si>
    <t>OBS. EVALUACIÓN RIESGOS IDENTIFICADOS</t>
  </si>
  <si>
    <t>OBS. DISEÑO CONTROL</t>
  </si>
  <si>
    <t>OBS. EVALUACION CONTROL</t>
  </si>
  <si>
    <t>Se mejoró la redacción en el control y mitiga la causa asociada al riesgo identificado.</t>
  </si>
  <si>
    <t>La redacción del control mejoró.</t>
  </si>
  <si>
    <t>El supervisor y/o interventor, al finalizar el periodo de ejecución del contrato, verificando el cumplimiento del objeto y obligaciones pactadas, elaborará y remitirá el acta de terminación a la Secretaría General - Proceso Gestión Contractual para lo de su competencia, posteriormente , dentro del término legal establecido para la liquidación del mismo, elaborará y remitirá la proyección del acta de liquidación del contrato,   con el fin de dejar constancia del cumplimiento contractual, realizar aclaraciones, y hacer el correspondiente balance financiero. 
En caso de presentarse el  vencimiento de términos legales establecidos  para la liquidación de los contratos o convenios, se procederá a elaborar el formato de  Constancia Estado y Balance Financiero de Contrato o Convenio No Liquidado, y se remitirá a la instancia correspondiente para su liquidación so pena de los procesos disciplinarios que sobre el supervisor o interventor recaigan.  La evidencia son las actas de terminación - Actas de liquidación contractual.</t>
  </si>
  <si>
    <t>Nombre: LUZ ADRIANA FRANCO GARCIA</t>
  </si>
  <si>
    <t>Abogada Contratista</t>
  </si>
  <si>
    <t>FECHA: 10-12-2020</t>
  </si>
  <si>
    <t>Abogada - Contratista</t>
  </si>
  <si>
    <t xml:space="preserve">No se realiza seguimiento porque el control del monitoreo es diferente al del maoa de Riesgos vigente y publicado en SISGESTIÓN. </t>
  </si>
  <si>
    <t xml:space="preserve">Gestión </t>
  </si>
  <si>
    <r>
      <t xml:space="preserve">SOLIDEZ DEL CONTROL
MATRIZ DEL PROCESO
</t>
    </r>
    <r>
      <rPr>
        <sz val="11"/>
        <color theme="1"/>
        <rFont val="Arial"/>
        <family val="2"/>
      </rPr>
      <t>(SELECCIONE UNA OPCIÓN)</t>
    </r>
  </si>
  <si>
    <r>
      <t xml:space="preserve">EFECTO EN MATRIZ DE RIESGO - RESIDUAL
MATRIZ DEL PROCESO
</t>
    </r>
    <r>
      <rPr>
        <sz val="11"/>
        <color theme="1"/>
        <rFont val="Arial"/>
        <family val="2"/>
      </rPr>
      <t>(SELECCIONE UNA OPCIÓN)</t>
    </r>
  </si>
  <si>
    <t xml:space="preserve">LUZ ADRIANA FRANCO GARCIA </t>
  </si>
  <si>
    <t>Abogada-Contratista</t>
  </si>
  <si>
    <t>Adelantar un proceso contractual sin tener la aprobación por parte del comité de contratación o de la instancia correspondiente, en favor propio o de un tercero, a cambio de dádivas o cualquier otro beneficios directo o indirecto.</t>
  </si>
  <si>
    <t xml:space="preserve">Corrupción </t>
  </si>
  <si>
    <t>El profesional del proceso de Gestión Contractual designado por la secretaria general, cada vez que tenga que adelantar un proceso, verificará para los procesos de contratación, (exceptuando las modalidadades de mínima cuantía y contratación directa), que previo a la publicación del proceso, este ha sido  aprobado por el comité de contratación, con el proposito de verificar que los procesos contractuales que deban pasar por comité se realice conforme a la Resolución 300 de 2019 y la Resolución 092 de 2013, como evidencia de este control se cuenta con el correo electronico de procesos aprobados en comité, la verificación de las necesidades que se encuentran vinculadas en el Plan Anual de Adquisiciones-PAA, que permite adelantar el proceso en la plataforma SECOP. 
En caso de evidenciar que la necesidad no se encuentra incluida en el PAA, ésta se devolverá  al proceso o al área generadora de la necesidad, para que solicite la inclusión en el  PAA. Como evidencia de la devolución quedará el paso surtido en el aplicativo ORFEO o el correo electrónico correspondiente.</t>
  </si>
  <si>
    <t>Falta de integridad del funcionario encargado de la etapa contractual</t>
  </si>
  <si>
    <t>El gestor de integridad del equipo de Gestión Contractual, semestralmente, verificará que se realice la sensibilización del código de integridad, con el objetivo de generar una cultura de integridad en el marco de la lucha contra la corrupción y las estrategias anticorrupción de la entidad. Como evidencia del control se cuenta con correos electrónicos de solicitud de la sensibilización al equipo de gestión contractual, los listados de asistencia de los mismos y el informe de resultados de la aplicación de la encuesta realizada a los participantes que permite verificar la interiorización del código.  
En caso de evidenciar que no se ha realizado la sensibilización, la misma deberá solicitarse dentro de los cinco días hábiles siguientes. De su realización se dejara como constancia la citación y listado de asistencia.</t>
  </si>
  <si>
    <t>Inadecuada asignación de los riesgos a los procesos contractuales</t>
  </si>
  <si>
    <t>Por la existencia de errores o imprecisión del área solicitante, para adelantar un contrato sin haber considerado los riesgos asociados al mismo, se pueden generar consecuencias imprevisibles que afecten las etapas de precontratación, contratación y ejecución del contrato.</t>
  </si>
  <si>
    <t xml:space="preserve">Desconocimiento del procedimiento que contiene el paso a paso para la asignación, tipificación e identificación de los riesgos </t>
  </si>
  <si>
    <t>Ausencia de un control documentado que permita verificar las revisiones y ajustes realizados a la matriz de riesgos</t>
  </si>
  <si>
    <t>El profesional designado por el líder del equipo de estructuración del proceso de Gestión Contractual, cuando se adelante un proceso de contratación, validará que la información que se registra en la matriz de riesgos cumpla con los procedimientos de Colombia Compra Eficiente, con el objetivo de mitigar los impactos que puedan generarse y afecten las etapas de precontratación, contratación y ejecución del contrato.
En caso de que el profesional evidencie que no se cumple, realizará una mesa de trabajo para revisar el alcance y la metodología a emplear frente al establecimiento de los riesgos del proceso, en la que se cuente con la participación del  estructurador técnico del área generadora de la necesidad y del estructurador económico. Como evidencia en el aplicativo ORFEO se dejará el registro del paso surtido y el acta correspondiente.</t>
  </si>
  <si>
    <t>El profesional líder del equipo de estructuración, del proceso de Gestión Contractual designado por la Secretaria General, antes de aprobar los documentos definitivos de un proceso de selección, validará que se elaboró la matriz de riesgos de conformidad con el formato CON-FM-089  y con los lineamientos de la mesa de trabajo de estructuración.
En caso de evidenciar que no se cumplió con el procedimiento, el profesional líder del equipo de estructuración, del proceso de Gestión Contractual designado por la Secretaria General, desarrollará una  mesa de trabajo obligatoria en la que se formulen los ajustes en conjunto con el estructurador. De este proceso deberá dejarse la evidencia de su cumplimiento en el correspondiente registro del ORFEO.</t>
  </si>
  <si>
    <t>Pérdida de la documentación asociada a los procesos de contratación</t>
  </si>
  <si>
    <t>Ausencia de un control documentado que permita verificar la inclusión de las actas y los actos administrativos que den cuenta de las actuaciones propias del proceso de contratación en los expedientes contractuales</t>
  </si>
  <si>
    <t xml:space="preserve">Manejo inadecuado de los datos o información por parte de los usuarios responsables. </t>
  </si>
  <si>
    <t xml:space="preserve">Desconocimiento del procedimiento para el adecuado manejo de los datos o información por parte de los usuarios responsables. </t>
  </si>
  <si>
    <t>El profesional designado del proceso de Gestión Contractual, cada vez que se realice  el perfeccionamiento del contrato y según especificaciones del estudio previo, elaborará el formato de referencia cruzada verificando que esta cumpla con la totalidad de los actos administrativs publicados en el SECOP II.  Lo anterior, con el fin de evitar la duplicación de archivos o la eliminación de los mismos. 
 En caso de no dilgenciar el formato o no mantener los expedientes debidamente organizados, no se le expedirá el paz y salvo al servidor o al colaborador designado.</t>
  </si>
  <si>
    <t>El profesional designado del proceso de Gestión Contractual, verificará de manera permanente que la información del formato de la referencia cruzada de caracter digital,  para el manejo de los expedientes contractuales, y la información contractual registrada en la base de datos o aplicativo dispuesto para tal fin, incluya fechas de inicio, teminación, estado contractual y fechas de vencimiento de términos de liquidación, con el fin de mantener control sobre la información y generar alertas a los supervisores e interventores de contratos.
En caso de evidenciarse información faltante o imprecisa, se procederá a remitir comunicación mediante correo electrónico o memorando al supervisor o interventor, para lo de su competencia. La evidencia es la base de datos actualizada.</t>
  </si>
  <si>
    <t>V</t>
  </si>
  <si>
    <t xml:space="preserve">OCI, no evalua el riesgo y el control por ser un riesgo Moderado </t>
  </si>
  <si>
    <t>NO SE REALIZÓ PRUEBA DE RECORRIDO DEBIDO AL CONFINAMIENTO POR COVID 19
ESTA PRUEBA SE REALIZA SOBRE LOS SOPORTES ENTREGADOS POR OAP DEL MONITOREO MAPA DE RIESGOS I SEMESTRE 2021</t>
  </si>
  <si>
    <t xml:space="preserve">Luz Adriana Franco Gracia </t>
  </si>
  <si>
    <t xml:space="preserve">Nombre: </t>
  </si>
  <si>
    <t xml:space="preserve">FECHA: </t>
  </si>
  <si>
    <t>Nota:</t>
  </si>
  <si>
    <t>FECHA: 14/07/2021</t>
  </si>
  <si>
    <t xml:space="preserve"> ABOGADA CONTRATISTA </t>
  </si>
  <si>
    <t xml:space="preserve">No se presentan la totalidad de evidencias señaladas en el control </t>
  </si>
  <si>
    <t>Dado que no se presentan la totalidad de evidencias o las señaladad en el control NO es posible   identificar si el control sirve o no.</t>
  </si>
  <si>
    <t>Compilar y presentar las evidencias que soporten que el control se ejecuta como fue diseñado.</t>
  </si>
  <si>
    <t>OCI, no evalua el riesgo y el control por ser un riesgo Moderado</t>
  </si>
  <si>
    <t xml:space="preserve">Débil + Moderado 
DÉBIL </t>
  </si>
  <si>
    <t>Fuerte + Fuerte
FUERTE</t>
  </si>
  <si>
    <t xml:space="preserve">Se identificó diferencia en el cálculo de la solidez del control, dado que la ejecución y diseño del control evaluado por OCI son diferentes a las registradas en el mapa de riesgos del proceso
RECOMENDACIONES
Atender las observaciones y recomendaciones en las 3 hojas de evaluación 
</t>
  </si>
  <si>
    <t xml:space="preserve">Del análisis a 2 controles asociados a 1 riesgo, se identificaron los siguientes resultados:
* Los 2 controles tienen calificación Débil. 
* 4 controles asociados a dos riesgos de gestión,  son moderados,  razón por la que no se les realizó seguimiento. </t>
  </si>
  <si>
    <t xml:space="preserve">No se puede evaluar el control ya que la periodicidad es semestral. 
Verificar la periodicidad del control. </t>
  </si>
  <si>
    <t xml:space="preserve">
De los soportes verificados como parte del cumplimiento de 2 controles asociados a  1 riesgo, se identificaron los siguientes resultados: 
* La eficacia de 1 control es parcialmente adecuada. Ya que se presentaron evidencias incompletas. Un (1) control no se evaluó dado que su periodicidad es semestral. 
* La eficiencia  de 1 control es parcialmente  adecuada ; Dado que la  evidencias incompleta  impide identificar si los controles sirven o No. Un (1) control no se evaluó dado que su periodicidad es semestral. 
* 4 controles asociados a dos riesgos de gestión,  son moderados,  razón por la que no se les realizó seguimiento. 
</t>
  </si>
  <si>
    <t xml:space="preserve">De la solidez evaluada de un 1 control asociado a 1 riesgo, se identificó que el resultado de la solidez  reportados en la matriz de riesgos del proceso GCON Vs. la evaluada por OCI  son diferente, dadas las observaciones registradas en el diseño y ejecución de los controles evaluadao por OCI. Un (1) control no se evaluó dado que su periodicidad es semestral. 
4 controles asociados a dos riesgos de gestión,  son moderados,  razón por la que no se les realizó seguimiento. </t>
  </si>
  <si>
    <t xml:space="preserve">La calificación efectuada por OCI del diseño del control NO es similar a la efectuada por el proceso.
Las diferencia se dan en: Desviaciones, y evidencia. 
La desviación identificada hace referencia a la no inclusión de la necesidad en el PAA, sin embargo, no se indica que pasa cuando se identifica que el proceso contractual no ha sido aprobado por el comité de Contratación. Se debe ajustar la redacción de estas variables. 
La evidencias reportadas, actas del comite de contratación, no son las evidencias señaladas en el control: correos del comité de contratación,  si la evidencia va ser la verificación de las actas debe señalarse en el contol , el control no establece la evidencia que se dejara de la verificación del PAA, por lo que no es posible corroborar que la evidencia presentada de cuenta de la ejecución del control. 
RECOMENDACIONES:
Revisar  la redacción del control. En cuanto a como se realiza la actividad de control y desviación de poder. </t>
  </si>
  <si>
    <r>
      <t xml:space="preserve">La calificación efectuada por OCI del diseño del control NO es similar a la efectuada por el proceso.
La diferencia se dan en:   Evidencia, oportunidad, proposito y desviaciones. 
</t>
    </r>
    <r>
      <rPr>
        <b/>
        <sz val="12"/>
        <color theme="1"/>
        <rFont val="Arial"/>
        <family val="2"/>
      </rPr>
      <t xml:space="preserve">Recomendación </t>
    </r>
    <r>
      <rPr>
        <sz val="12"/>
        <color theme="1"/>
        <rFont val="Arial"/>
        <family val="2"/>
      </rPr>
      <t xml:space="preserve">
El control debe revisarse, debe establecerse como se realiza la actividad de control. Lo anterior de acuerdo con lo señalado en el Manual Política de Administración del Riesgo - DESI-MA-002, versión 7, numeral 5.4.5 Diseño de controles, numeral 3 "Debe indicar cual es el propósito del control"
Debe verificarse si realizar una sensibilización es un control?
Se recomienda revisar si la frecuencia del control es adecuada 
</t>
    </r>
  </si>
  <si>
    <r>
      <t xml:space="preserve">El riesgo SI puede llegar a afectar el cumplimiento del objetivo
 </t>
    </r>
    <r>
      <rPr>
        <b/>
        <sz val="12"/>
        <color theme="1"/>
        <rFont val="Arial"/>
        <family val="2"/>
      </rPr>
      <t xml:space="preserve">
El control mitiga o elimina la causa identificada?:</t>
    </r>
    <r>
      <rPr>
        <sz val="12"/>
        <color theme="1"/>
        <rFont val="Arial"/>
        <family val="2"/>
      </rPr>
      <t xml:space="preserve">, Debe revisarse el control.  Debe revisarse la causa porque no guarda relación con el control
</t>
    </r>
    <r>
      <rPr>
        <b/>
        <sz val="12"/>
        <color theme="1"/>
        <rFont val="Arial"/>
        <family val="2"/>
      </rPr>
      <t xml:space="preserve">
Recomendación
</t>
    </r>
    <r>
      <rPr>
        <sz val="12"/>
        <color theme="1"/>
        <rFont val="Arial"/>
        <family val="2"/>
      </rPr>
      <t xml:space="preserve">
Ajustar la cusa para que guarde relación con el control. 
Se debe ajustar la redacción del control, para que se más claro: 
Se debe establecer y hacer claridad respecto a  como se realiza la actividad de control, comó  se verifica la aprobación realizada  por el comité de contratación. ( ej a traves de una lista de chequeo , a traves de la verificación de los correos electrónicos de procesos aprobados en Comité. etc)
  En la evidencia del control, se debe hacer claridad frente al correo electrónico de procesos aprobados en Comité. ( ¿ Este correo surte los efectos del acta, el comité se realiza a traves de correo electrónico? quién remite  o quien se debe remitir el correo de procesos aprobados en el comité?), ,  así mismo se debe indicar cual será la evidencia que se dejará de la verificación del PAA.  
La desviación identificada hace referencia a la no inclusión de la necesidad en el PAA, sin embargo, no se indica que pasa cuando se identifica que el proceso contractual no ha sido aprobado por el comité de Contratación. Se debe ajustar la redacción de estas variables. </t>
    </r>
  </si>
  <si>
    <r>
      <t xml:space="preserve">El riesgo SI puede llegar a afectar el cumplimiento del objetivo
 </t>
    </r>
    <r>
      <rPr>
        <b/>
        <sz val="12"/>
        <color theme="1"/>
        <rFont val="Arial"/>
        <family val="2"/>
      </rPr>
      <t xml:space="preserve">
</t>
    </r>
    <r>
      <rPr>
        <sz val="12"/>
        <color theme="1"/>
        <rFont val="Arial"/>
        <family val="2"/>
      </rPr>
      <t xml:space="preserve">El control mitiga o elimina la causa identificada?: Debe revisarse el control, tambien  debe revisarse la causa porque no guarda relación con el control .
</t>
    </r>
    <r>
      <rPr>
        <b/>
        <sz val="12"/>
        <color theme="1"/>
        <rFont val="Arial"/>
        <family val="2"/>
      </rPr>
      <t xml:space="preserve">Recomendación </t>
    </r>
    <r>
      <rPr>
        <sz val="12"/>
        <color theme="1"/>
        <rFont val="Arial"/>
        <family val="2"/>
      </rPr>
      <t xml:space="preserve">
El control debe revisarse, debe establecerse como se realiza la actividad de control. Lo anterior de acuerdo con lo señalado en el Manual Política de Administración del Riesgo - DESI-MA-002, versión 7, numeral 5.4.5 Diseño de controles, numeral 3 "Debe indicar cual es el propósito del control"
Debe verificarse si realizar una sensibilización es un control?
Se recomienda revisar si la frecuencia del control es adecuada </t>
    </r>
  </si>
  <si>
    <t xml:space="preserve">Del análisis a 2 controles asociados a  1 riesgo, se identificaron los siguientes resultados:
*El  riesgo pueden llegar a afectar el cumplimiento del proceso.
*Los 2  controles deben ajustarse de acuerdo a las recomendaciones señaladas, para que de esta manera su adecuado diseño permita mitigar o eliminar la causa identificada. 
*Las causas de los 2 controles deben revisarse de acuerdo a las recomendaciones de OCI. 
* En el mapa de riesgos del proceso 4 controles asociados a dos riesgos de gestión,  son moderados,  razón por la que no se les realizó seguimiento. </t>
  </si>
  <si>
    <t>OBJETIVO DEL PROCESO</t>
  </si>
  <si>
    <t>Contratar los bienes, obras o servicios necesarios para atender las necesidades previstas en el Plan Anual de Adquisiciones, velar por su ejecución contractual, su liquidación y/o cierre del expediente contractual, cumpliendo con la normatividad vigente y bajo parámetros de efectividad, calidad y transparencia</t>
  </si>
  <si>
    <t>Proceso</t>
  </si>
  <si>
    <t>No. Riesgo</t>
  </si>
  <si>
    <t>Riesgo</t>
  </si>
  <si>
    <t>Descripción</t>
  </si>
  <si>
    <t>Tipo de riesgo</t>
  </si>
  <si>
    <t>Tipología de riesgos</t>
  </si>
  <si>
    <t>Activo de información</t>
  </si>
  <si>
    <t>Tipo de amenaza</t>
  </si>
  <si>
    <t>Amenaza</t>
  </si>
  <si>
    <t>Causa / vulnerabilidad</t>
  </si>
  <si>
    <t>Consecuencias</t>
  </si>
  <si>
    <t xml:space="preserve">CALIFICACIÓN DEL RIESGO </t>
  </si>
  <si>
    <t>EVALUACIÓN DEL RIESGO INHERENTE</t>
  </si>
  <si>
    <r>
      <t xml:space="preserve">OPCIÓN DE MANEJO </t>
    </r>
    <r>
      <rPr>
        <b/>
        <sz val="7"/>
        <color theme="9" tint="-0.249977111117893"/>
        <rFont val="Arial"/>
        <family val="2"/>
      </rPr>
      <t xml:space="preserve">-
</t>
    </r>
  </si>
  <si>
    <t>VERIFICACIÓN DE CONTROLES ESTABLECIDOS</t>
  </si>
  <si>
    <t>EVALUACIÓN DE  RIESGO RESIDUAL</t>
  </si>
  <si>
    <t>OPCIÓN DE MANEJO</t>
  </si>
  <si>
    <t>ACTIVIDADES DE CONTROL</t>
  </si>
  <si>
    <t>ACCIONES DE CONTINGENCIA</t>
  </si>
  <si>
    <t>PROBABILIDAD</t>
  </si>
  <si>
    <t xml:space="preserve">IMPACTO </t>
  </si>
  <si>
    <t>ZONA DE RIESGO</t>
  </si>
  <si>
    <t>DESCRIPCIÓN DE CONTROLES EXISTENTES</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</si>
  <si>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</si>
  <si>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</si>
  <si>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</si>
  <si>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</si>
  <si>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</si>
  <si>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</si>
  <si>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</si>
  <si>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PUNTAJE</t>
  </si>
  <si>
    <t>Evaluación del diseño del control</t>
  </si>
  <si>
    <t>El control se ejecuta de manera consistente por los responsables</t>
  </si>
  <si>
    <t>Solidez del control</t>
  </si>
  <si>
    <t>Solidez del conjunto de controles</t>
  </si>
  <si>
    <t>Controles ayudan a disminuir la probabilidad</t>
  </si>
  <si>
    <t>Controles ayudan a disminuir impacto</t>
  </si>
  <si>
    <t>CASILLAS A DISMINUIR</t>
  </si>
  <si>
    <t>ACTIVIDAD</t>
  </si>
  <si>
    <t>SOPORTE / PRODUCTO</t>
  </si>
  <si>
    <t>RESPONSABLE</t>
  </si>
  <si>
    <t>TIEMPO</t>
  </si>
  <si>
    <t>INDICADOR</t>
  </si>
  <si>
    <t>ACCIÓN</t>
  </si>
  <si>
    <t># Columnas en la matriz de riesgo que se desplaza en el eje de la probabilidad</t>
  </si>
  <si>
    <t># Columnas en la matriz de riesgo que se desplaza en el eje de impacto</t>
  </si>
  <si>
    <t>Gestión contractual </t>
  </si>
  <si>
    <t>Corrupcion</t>
  </si>
  <si>
    <t>Soborno</t>
  </si>
  <si>
    <t>Plan Anual de Adquisiciones
Comité de Contratación- Actas
Expedientes Contractuales - Orfeo</t>
  </si>
  <si>
    <t>Compromiso_de_la_informacion</t>
  </si>
  <si>
    <t>Posibles aperturas de investigaciones disciplinarias, penales y fiscales.</t>
  </si>
  <si>
    <t>Rara vez</t>
  </si>
  <si>
    <t>Reducir el riesgo</t>
  </si>
  <si>
    <t>Siempre se ejecuta</t>
  </si>
  <si>
    <t>Directamente</t>
  </si>
  <si>
    <t xml:space="preserve">Elaborar el plan de adquisiciones
</t>
  </si>
  <si>
    <t>Plan de Adquisiciones</t>
  </si>
  <si>
    <t>profesional designado</t>
  </si>
  <si>
    <t>Plan de adquisiciones aprobado por el Comité de Contratación</t>
  </si>
  <si>
    <t>Dar apertura a las investigaciones disciplinarias para determinar el nivel de responsabilidad de los servidores públicos frente a la materialización del riesgo.</t>
  </si>
  <si>
    <t>Actuación disciplinaria</t>
  </si>
  <si>
    <t xml:space="preserve">Secretaria General </t>
  </si>
  <si>
    <t>cuando se materialice el riesgo</t>
  </si>
  <si>
    <t>Deterioro de la imagen de la entidad y perdida de confianza en la Institución.</t>
  </si>
  <si>
    <t>Verificar y mantener el seguimiento de las necesidades contempladas en el plan.</t>
  </si>
  <si>
    <t>Informes de Seguimiento al PAA</t>
  </si>
  <si>
    <t xml:space="preserve">Inadecuada asignación de los riesgos a los procesos contractuales  </t>
  </si>
  <si>
    <t>Riesgo de imagen o reputacional</t>
  </si>
  <si>
    <t>ORFEO</t>
  </si>
  <si>
    <t>Registro de la revisión de los borradores del proceso</t>
  </si>
  <si>
    <t>Notas  en el aplicativo ORFEO</t>
  </si>
  <si>
    <t>Profesional designado</t>
  </si>
  <si>
    <t>Porcentaje de cumplimiento del Plan de Adquisiciones</t>
  </si>
  <si>
    <t>Realizar autoevaluación respecto de  la materialización del riesgo y consignar un plan de mejoramiento</t>
  </si>
  <si>
    <t>Plan de mejoramiento</t>
  </si>
  <si>
    <t>Líder del equipo de estructuración del proceso de Gestión Contractual</t>
  </si>
  <si>
    <t>Verificar y mantener el seguimiento de los riesgos asociados a cada proceso de contratación</t>
  </si>
  <si>
    <t>Riesgos de cumplimiento</t>
  </si>
  <si>
    <t>Expedientes contractuales - ORFEO
SECOP II</t>
  </si>
  <si>
    <t xml:space="preserve">1. Manejo inadecuado de los datos o información por parte de los usuarios responsables. </t>
  </si>
  <si>
    <t>Reprocesos administrativos al poseer información incompleta o imprecisa con la indebida toma de decisiones</t>
  </si>
  <si>
    <t>Diligenciar referencia cruzada</t>
  </si>
  <si>
    <t xml:space="preserve">comunicación oficial </t>
  </si>
  <si>
    <t>Secretaria General -Contratación</t>
  </si>
  <si>
    <t xml:space="preserve">2.  Desconocimiento del procedimiento para el adecuado manejo de los datos o información por parte de los usuarios responsables. </t>
  </si>
  <si>
    <t xml:space="preserve">Mantener actualizada la base de datos </t>
  </si>
  <si>
    <t>base de datos actualizada</t>
  </si>
  <si>
    <t>Encargado  de la base de datos de contratos</t>
  </si>
  <si>
    <t>FORMATO DE MONITOREO AL MAPA DE RIESGOS POR PROCESO</t>
  </si>
  <si>
    <t>CÓDIGO: DESI-FM-019</t>
  </si>
  <si>
    <t>VERSIÓN: 4</t>
  </si>
  <si>
    <t>FECHA DE APLICACIÓN: JULIO 2019</t>
  </si>
  <si>
    <t xml:space="preserve">PROCESO </t>
  </si>
  <si>
    <t>GESTIÓN CONTRACTUAL (GCON)</t>
  </si>
  <si>
    <t>CUATRIMESTRE 1 - 2021</t>
  </si>
  <si>
    <t>PRESENTADO POR</t>
  </si>
  <si>
    <t>PROFESIONAL ESPECIALIZADA 222-04</t>
  </si>
  <si>
    <t xml:space="preserve">LÍDERES DEL PROCESO </t>
  </si>
  <si>
    <t>SECRETARIA GENERAL 054-03</t>
  </si>
  <si>
    <t xml:space="preserve">OBJETIVO DEL PROCESO </t>
  </si>
  <si>
    <t xml:space="preserve">ALCANCE DEL PROCESO </t>
  </si>
  <si>
    <t>Inicia con la identificación y programación de las necesidades de adquisición de obras, bienes, y/o servicios de todos los procesos y finaliza con la liquidación de los contratos, si a ello hay lugar y el archivo final de todos los documentos del proceso.</t>
  </si>
  <si>
    <t>MONITOREO A LOS CONTROLES DEL MAPA DE RIESGO DEL PROCESO</t>
  </si>
  <si>
    <t>TIPO DE RIESGO</t>
  </si>
  <si>
    <t xml:space="preserve">CONTROL </t>
  </si>
  <si>
    <t>¿CUÁL ES LA HERRAMIENTA QUE UTILIZA?</t>
  </si>
  <si>
    <t>¿LA EVALUACIÓN DEL CONTROL ES LA ADECUADA?</t>
  </si>
  <si>
    <t>SUGERENCIAS OAP</t>
  </si>
  <si>
    <r>
      <rPr>
        <b/>
        <sz val="11"/>
        <rFont val="Arial"/>
        <family val="2"/>
      </rPr>
      <t>R1</t>
    </r>
    <r>
      <rPr>
        <sz val="11"/>
        <rFont val="Arial"/>
        <family val="2"/>
      </rPr>
      <t xml:space="preserve"> Adelantar un proceso contractual sin tener la aprobación por parte del comité de contratación o de la instancia correspondiente, en favor propio o de un tercero, a cambio de dádivas o cualquier otro beneficios directo o indirecto.</t>
    </r>
  </si>
  <si>
    <t>CORRUPCIÓN</t>
  </si>
  <si>
    <r>
      <rPr>
        <b/>
        <sz val="10"/>
        <rFont val="Arial"/>
        <family val="2"/>
      </rPr>
      <t>R1-C1 El profesional</t>
    </r>
    <r>
      <rPr>
        <sz val="11"/>
        <color theme="1"/>
        <rFont val="Calibri"/>
        <family val="2"/>
        <scheme val="minor"/>
      </rPr>
      <t xml:space="preserve"> del proceso de Gestión Contractual </t>
    </r>
    <r>
      <rPr>
        <b/>
        <sz val="10"/>
        <rFont val="Arial"/>
        <family val="2"/>
      </rPr>
      <t>designado por la secretaria general</t>
    </r>
    <r>
      <rPr>
        <sz val="11"/>
        <color theme="1"/>
        <rFont val="Calibri"/>
        <family val="2"/>
        <scheme val="minor"/>
      </rPr>
      <t>,</t>
    </r>
    <r>
      <rPr>
        <b/>
        <sz val="10"/>
        <rFont val="Arial"/>
        <family val="2"/>
      </rPr>
      <t xml:space="preserve"> cada vez</t>
    </r>
    <r>
      <rPr>
        <sz val="11"/>
        <color theme="1"/>
        <rFont val="Calibri"/>
        <family val="2"/>
        <scheme val="minor"/>
      </rPr>
      <t xml:space="preserve"> que tenga que adelantar un proceso, </t>
    </r>
    <r>
      <rPr>
        <b/>
        <sz val="10"/>
        <rFont val="Arial"/>
        <family val="2"/>
      </rPr>
      <t>verificará</t>
    </r>
    <r>
      <rPr>
        <sz val="11"/>
        <color theme="1"/>
        <rFont val="Calibri"/>
        <family val="2"/>
        <scheme val="minor"/>
      </rPr>
      <t xml:space="preserve"> para los procesos de contratación, (exceptuando las modalidadades de mínima cuantía y contratación directa), que previo a la publicación del proceso, este ha sido  aprobado por el comité de contratación, con el proposito de </t>
    </r>
    <r>
      <rPr>
        <b/>
        <sz val="10"/>
        <rFont val="Arial"/>
        <family val="2"/>
      </rPr>
      <t>verificar</t>
    </r>
    <r>
      <rPr>
        <sz val="11"/>
        <color theme="1"/>
        <rFont val="Calibri"/>
        <family val="2"/>
        <scheme val="minor"/>
      </rPr>
      <t xml:space="preserve"> que los procesos contractuales que deban pasar por comité se realice conforme a la Resolución 300 de 2019 y la Resolución 092 de 2013, </t>
    </r>
    <r>
      <rPr>
        <b/>
        <sz val="10"/>
        <rFont val="Arial"/>
        <family val="2"/>
      </rPr>
      <t xml:space="preserve">como evidencia de este control se cuenta con el correo electronico de </t>
    </r>
    <r>
      <rPr>
        <b/>
        <u/>
        <sz val="10"/>
        <rFont val="Arial"/>
        <family val="2"/>
      </rPr>
      <t>procesos aprobados</t>
    </r>
    <r>
      <rPr>
        <b/>
        <sz val="10"/>
        <rFont val="Arial"/>
        <family val="2"/>
      </rPr>
      <t xml:space="preserve"> en comité,</t>
    </r>
    <r>
      <rPr>
        <sz val="11"/>
        <color theme="1"/>
        <rFont val="Calibri"/>
        <family val="2"/>
        <scheme val="minor"/>
      </rPr>
      <t xml:space="preserve"> la verificación de las necesidades que se encuentran vinculadas en el Plan Anual de Adquisiciones-PAA, que permite adelantar el proceso en la plataforma SECOP. 
En caso de evidenciar que la necesidad no se encuentra incluida en el PAA, ésta se devolverá  al proceso o al área generadora de la necesidad, para que solicite la inclusión en el  PAA. Como evidencia de la devolución quedará el paso surtido en el aplicativo ORFEO o el correo electrónico correspondiente.</t>
    </r>
  </si>
  <si>
    <r>
      <t xml:space="preserve">Si, el control cumple con las preguntas y obtiene un puntaje de 100 puntos. 
1. </t>
    </r>
    <r>
      <rPr>
        <b/>
        <sz val="10"/>
        <rFont val="Calibri"/>
        <family val="2"/>
        <scheme val="minor"/>
      </rPr>
      <t>¿Existe un responsable asignado a la ejecución del control?</t>
    </r>
    <r>
      <rPr>
        <sz val="10"/>
        <rFont val="Calibri"/>
        <family val="2"/>
        <scheme val="minor"/>
      </rPr>
      <t xml:space="preserve"> Si: ASIGNADO, profesional universitaria designada por la Secretaria General.
2.</t>
    </r>
    <r>
      <rPr>
        <b/>
        <sz val="10"/>
        <rFont val="Calibri"/>
        <family val="2"/>
        <scheme val="minor"/>
      </rPr>
      <t xml:space="preserve"> ¿El responsable tiene la autoridad y adecuada segregación de funciones en la ejecución del control?</t>
    </r>
    <r>
      <rPr>
        <sz val="10"/>
        <rFont val="Calibri"/>
        <family val="2"/>
        <scheme val="minor"/>
      </rPr>
      <t xml:space="preserve"> SI; ADECUADO. cuenta con las funciones establecidas en el manual de funciones UMV.
3.</t>
    </r>
    <r>
      <rPr>
        <b/>
        <sz val="10"/>
        <rFont val="Calibri"/>
        <family val="2"/>
        <scheme val="minor"/>
      </rPr>
      <t xml:space="preserve"> ¿La oportunidad en que se ejecuta el control ayuda a prevenir la mitigación del riesgo o a detectar la materialización del riesgo de manera oportuna?</t>
    </r>
    <r>
      <rPr>
        <sz val="10"/>
        <rFont val="Calibri"/>
        <family val="2"/>
        <scheme val="minor"/>
      </rPr>
      <t xml:space="preserve"> Si: OPORTUNA. cada vez que se ejecutan los procesos contractuales
4. </t>
    </r>
    <r>
      <rPr>
        <b/>
        <sz val="10"/>
        <rFont val="Calibri"/>
        <family val="2"/>
        <scheme val="minor"/>
      </rPr>
      <t>¿Las actividades que se desarrollan en el control realmente buscan por si sola prevenir o detectar las causas que pueden dar origen al riesgo, ejemplo Verificar, Validar, Cotejar, Comparar, Revisar, etc.?</t>
    </r>
    <r>
      <rPr>
        <sz val="10"/>
        <rFont val="Calibri"/>
        <family val="2"/>
        <scheme val="minor"/>
      </rPr>
      <t xml:space="preserve"> Si, para PREVENIR. se verifica en comité de contratación previa  publicación del proceso contractual
</t>
    </r>
    <r>
      <rPr>
        <b/>
        <sz val="10"/>
        <rFont val="Calibri"/>
        <family val="2"/>
        <scheme val="minor"/>
      </rPr>
      <t xml:space="preserve">5. ¿La fuente de información que se utiliza en el desarrollo del control es información confiable que permita mitigar el riesgo? </t>
    </r>
    <r>
      <rPr>
        <sz val="10"/>
        <rFont val="Calibri"/>
        <family val="2"/>
        <scheme val="minor"/>
      </rPr>
      <t xml:space="preserve">Si: es CONFIABLE. las actas del comité de contratación.
</t>
    </r>
    <r>
      <rPr>
        <b/>
        <sz val="10"/>
        <rFont val="Calibri"/>
        <family val="2"/>
        <scheme val="minor"/>
      </rPr>
      <t xml:space="preserve">6. ¿Las observaciones, desviaciones o diferencias identificadas como resultados de la ejecución del control son investigadas y resueltas de manera oportuna? </t>
    </r>
    <r>
      <rPr>
        <sz val="10"/>
        <rFont val="Calibri"/>
        <family val="2"/>
        <scheme val="minor"/>
      </rPr>
      <t xml:space="preserve">SI: SE INVESTIGAN Y RESUELVEN OPORTUNAMENTE. se cuenta con la devolución del proceso en caso de no incluirse la necesidad de contratación.
</t>
    </r>
    <r>
      <rPr>
        <b/>
        <sz val="10"/>
        <rFont val="Calibri"/>
        <family val="2"/>
        <scheme val="minor"/>
      </rPr>
      <t>7. ¿Se deja evidencia o rastro de la ejecución del control, que permita a cualquier tercero con la evidencia, llegar a la misma conclusión</t>
    </r>
    <r>
      <rPr>
        <sz val="10"/>
        <rFont val="Calibri"/>
        <family val="2"/>
        <scheme val="minor"/>
      </rPr>
      <t>? Si, cuenta con EVIDENCIA COMPLETA. El correo electrónico remitido al Comité de Contratación UAERMV con el cual fue aprobabo el PAA 2021 - AJUSTADO COMITÉ DE CONTRATACIÓN 001 -2021  +  correo electrónico con el que se socializó al Equipo Precontractual y Estructuración el PAA 2021</t>
    </r>
    <r>
      <rPr>
        <b/>
        <sz val="10"/>
        <rFont val="Calibri"/>
        <family val="2"/>
        <scheme val="minor"/>
      </rPr>
      <t xml:space="preserve">. </t>
    </r>
    <r>
      <rPr>
        <sz val="10"/>
        <rFont val="Calibri"/>
        <family val="2"/>
        <scheme val="minor"/>
      </rPr>
      <t>Además se cuenta con actas con modificaciones del PAA remitidas por correo y el seguimiento al PAA</t>
    </r>
  </si>
  <si>
    <r>
      <rPr>
        <b/>
        <sz val="11"/>
        <rFont val="Calibri"/>
        <family val="2"/>
        <scheme val="minor"/>
      </rPr>
      <t xml:space="preserve">Causas
</t>
    </r>
    <r>
      <rPr>
        <sz val="11"/>
        <rFont val="Calibri"/>
        <family val="2"/>
        <scheme val="minor"/>
      </rPr>
      <t>se recomienda revisar la relación de la causa 1 con el c1</t>
    </r>
    <r>
      <rPr>
        <b/>
        <sz val="11"/>
        <rFont val="Calibri"/>
        <family val="2"/>
        <scheme val="minor"/>
      </rPr>
      <t xml:space="preserve">
Diseño de Control: </t>
    </r>
    <r>
      <rPr>
        <sz val="11"/>
        <rFont val="Calibri"/>
        <family val="2"/>
        <scheme val="minor"/>
      </rPr>
      <t xml:space="preserve">
El control cumple con todas las variables establecidas en la política de la administración del riesgos  de la Unidad, sin embargo se suguiere mejorar la redacción para que sea más claro, dentro de este se establece tres verificaciones generan confución, de igual forma aclarar el correo a quien se debe remitir
</t>
    </r>
    <r>
      <rPr>
        <b/>
        <sz val="11"/>
        <rFont val="Calibri"/>
        <family val="2"/>
        <scheme val="minor"/>
      </rPr>
      <t xml:space="preserve">Evaluación: </t>
    </r>
    <r>
      <rPr>
        <sz val="11"/>
        <rFont val="Calibri"/>
        <family val="2"/>
        <scheme val="minor"/>
      </rPr>
      <t xml:space="preserve">
La evaluación de los criterios es completa, 
Por favor informar si al corte del monitoreo se presentó alguna desviación (que la necesidad no se encuentra incluida en el PAA,) en la ejecución del control y de ser así remitir los soportes. 
</t>
    </r>
    <r>
      <rPr>
        <b/>
        <sz val="11"/>
        <rFont val="Calibri"/>
        <family val="2"/>
        <scheme val="minor"/>
      </rPr>
      <t>Ejecución de control:</t>
    </r>
    <r>
      <rPr>
        <sz val="11"/>
        <rFont val="Calibri"/>
        <family val="2"/>
        <scheme val="minor"/>
      </rPr>
      <t xml:space="preserve">
Con los soporte allegados </t>
    </r>
    <r>
      <rPr>
        <b/>
        <sz val="11"/>
        <rFont val="Calibri"/>
        <family val="2"/>
        <scheme val="minor"/>
      </rPr>
      <t>(actas del comité de contratación, informe trimestral de seguimiento al plan anual de adquisiciones 2021 y el PAA publicado y correos electronicos )</t>
    </r>
    <r>
      <rPr>
        <sz val="11"/>
        <rFont val="Calibri"/>
        <family val="2"/>
        <scheme val="minor"/>
      </rPr>
      <t xml:space="preserve">  se puede evidenciar  el seguimiento a los contratos y PAA</t>
    </r>
  </si>
  <si>
    <t>R1-C2 El gestor de integridad del equipo de Gestión Contractual, semestralmente, verificará que se realice la sensibilización del código de integridad, con el objetivo de generar una cultura de integridad en el marco de la lucha contra la corrupción y las estrategias anticorrupción de la entidad. Como evidencia del control se cuenta con correos electrónicos de solicitud de la sensibilización al equipo de gestión contractual, los listados de asistencia de los mismos y el informe de resultados de la aplicación de la encuesta realizada a los participantes que permite verificar la interiorización del código.  
En caso de evidenciar que no se ha realizado la sensibilización, la misma deberá solicitarse dentro de los cinco días hábiles siguientes. De su realización se dejara como constancia la citación y listado de asistencia.</t>
  </si>
  <si>
    <r>
      <rPr>
        <sz val="10"/>
        <color rgb="FFFF0000"/>
        <rFont val="Arial"/>
        <family val="2"/>
      </rPr>
      <t xml:space="preserve">Plan de Adquisiciones
</t>
    </r>
    <r>
      <rPr>
        <sz val="10"/>
        <color rgb="FF00B050"/>
        <rFont val="Arial"/>
        <family val="2"/>
      </rPr>
      <t>POR AJUSTAR:
Participación del Equipo GCON en la interiorización del Código de Integridad</t>
    </r>
  </si>
  <si>
    <r>
      <t xml:space="preserve">Si, el control cumple con las preguntas y obtiene un puntaje de 100 puntos. 
1. </t>
    </r>
    <r>
      <rPr>
        <b/>
        <sz val="10"/>
        <rFont val="Calibri"/>
        <family val="2"/>
        <scheme val="minor"/>
      </rPr>
      <t>¿Existe un responsable asignado a la ejecución del control?</t>
    </r>
    <r>
      <rPr>
        <sz val="10"/>
        <rFont val="Calibri"/>
        <family val="2"/>
        <scheme val="minor"/>
      </rPr>
      <t xml:space="preserve"> Si: ASIGNADO,profesional especializado designado por la Secretaria General, como gestor de integridad.
</t>
    </r>
    <r>
      <rPr>
        <b/>
        <sz val="10"/>
        <rFont val="Calibri"/>
        <family val="2"/>
        <scheme val="minor"/>
      </rPr>
      <t>2. ¿El responsable tiene la autoridad y adecuada segregación de funciones en la ejecución del control?</t>
    </r>
    <r>
      <rPr>
        <sz val="10"/>
        <rFont val="Calibri"/>
        <family val="2"/>
        <scheme val="minor"/>
      </rPr>
      <t xml:space="preserve"> SI; ADECUADO. Semestral
</t>
    </r>
    <r>
      <rPr>
        <b/>
        <sz val="10"/>
        <rFont val="Calibri"/>
        <family val="2"/>
        <scheme val="minor"/>
      </rPr>
      <t>3. ¿La oportunidad en que se ejecuta el control ayuda a prevenir la mitigación del riesgo o a detectar la materialización del riesgo de manera oportuna?</t>
    </r>
    <r>
      <rPr>
        <sz val="10"/>
        <rFont val="Calibri"/>
        <family val="2"/>
        <scheme val="minor"/>
      </rPr>
      <t xml:space="preserve"> Si: OPORTUNA. para el arraigo de la cultura de integridad en el proceso GCON
</t>
    </r>
    <r>
      <rPr>
        <b/>
        <sz val="10"/>
        <rFont val="Calibri"/>
        <family val="2"/>
        <scheme val="minor"/>
      </rPr>
      <t>4. ¿Las actividades que se desarrollan en el control realmente buscan por si sola prevenir o detectar las causas que pueden dar origen al riesgo, ejemplo Verificar, Validar, Cotejar, Comparar, Revisar, etc.?</t>
    </r>
    <r>
      <rPr>
        <sz val="10"/>
        <rFont val="Calibri"/>
        <family val="2"/>
        <scheme val="minor"/>
      </rPr>
      <t xml:space="preserve"> Si, para PREVENIR. para evitar conductas o comportamientos inadecuados, que transgredan el Código de Integridad UAERMV.
</t>
    </r>
    <r>
      <rPr>
        <b/>
        <sz val="10"/>
        <rFont val="Calibri"/>
        <family val="2"/>
        <scheme val="minor"/>
      </rPr>
      <t>5. ¿La fuente de información que se utiliza en el desarrollo del control es información confiable que permita mitigar el riesgo?</t>
    </r>
    <r>
      <rPr>
        <sz val="10"/>
        <rFont val="Calibri"/>
        <family val="2"/>
        <scheme val="minor"/>
      </rPr>
      <t xml:space="preserve"> Si: es CONFIABLE. la sensibilización se realiza por los gestores de integridad debidamente capacitados.
</t>
    </r>
    <r>
      <rPr>
        <b/>
        <sz val="10"/>
        <rFont val="Calibri"/>
        <family val="2"/>
        <scheme val="minor"/>
      </rPr>
      <t>6. ¿Las observaciones, desviaciones o diferencias identificadas como resultados de la ejecución del control son investigadas y resueltas de manera oportuna?</t>
    </r>
    <r>
      <rPr>
        <sz val="10"/>
        <rFont val="Calibri"/>
        <family val="2"/>
        <scheme val="minor"/>
      </rPr>
      <t xml:space="preserve"> SI: SE INVESTIGAN Y RESUELVEN OPORTUNAMENTE.  se verifica la interiorización del código mediante un instrumento: encuesta posterior a la sensibilización
</t>
    </r>
    <r>
      <rPr>
        <b/>
        <sz val="10"/>
        <rFont val="Calibri"/>
        <family val="2"/>
        <scheme val="minor"/>
      </rPr>
      <t>7. ¿Se deja evidencia o rastro de la ejecución del control, que permita a cualquier tercero con la evidencia, llegar a la misma conclusión?</t>
    </r>
    <r>
      <rPr>
        <sz val="10"/>
        <rFont val="Calibri"/>
        <family val="2"/>
        <scheme val="minor"/>
      </rPr>
      <t xml:space="preserve"> Si, cuenta con EVIDENCIA COMPLETA. Listado de asistencia para verificar la participación del Equipo GCON en la interiorización del código de integridad.</t>
    </r>
  </si>
  <si>
    <r>
      <rPr>
        <b/>
        <sz val="11"/>
        <rFont val="Calibri"/>
        <family val="2"/>
        <scheme val="minor"/>
      </rPr>
      <t xml:space="preserve">Causas
</t>
    </r>
    <r>
      <rPr>
        <sz val="11"/>
        <rFont val="Calibri"/>
        <family val="2"/>
        <scheme val="minor"/>
      </rPr>
      <t>se recomienda revisar la relación de la causa 2 con el c2</t>
    </r>
    <r>
      <rPr>
        <b/>
        <sz val="11"/>
        <rFont val="Calibri"/>
        <family val="2"/>
        <scheme val="minor"/>
      </rPr>
      <t xml:space="preserve">
Diseño de Control: </t>
    </r>
    <r>
      <rPr>
        <sz val="11"/>
        <rFont val="Calibri"/>
        <family val="2"/>
        <scheme val="minor"/>
      </rPr>
      <t xml:space="preserve">
El control cumple con todas las variables establecidas en la política de la administración del riesgos  de la Unidad, sin embargo 
</t>
    </r>
    <r>
      <rPr>
        <b/>
        <sz val="11"/>
        <rFont val="Calibri"/>
        <family val="2"/>
        <scheme val="minor"/>
      </rPr>
      <t xml:space="preserve">Evaluación: </t>
    </r>
    <r>
      <rPr>
        <sz val="11"/>
        <rFont val="Calibri"/>
        <family val="2"/>
        <scheme val="minor"/>
      </rPr>
      <t xml:space="preserve">
La evaluación de los criterios es completa, se recomienda revisar si esta frecuencia es efectiva
</t>
    </r>
    <r>
      <rPr>
        <b/>
        <sz val="11"/>
        <rFont val="Calibri"/>
        <family val="2"/>
        <scheme val="minor"/>
      </rPr>
      <t>Ejecución de control:</t>
    </r>
    <r>
      <rPr>
        <sz val="11"/>
        <rFont val="Calibri"/>
        <family val="2"/>
        <scheme val="minor"/>
      </rPr>
      <t xml:space="preserve">
teniendo en cuenta la frecuencia del control, se revisara en el próximo monitoreo </t>
    </r>
  </si>
  <si>
    <r>
      <rPr>
        <b/>
        <sz val="11"/>
        <rFont val="Arial"/>
        <family val="2"/>
      </rPr>
      <t xml:space="preserve">R2 </t>
    </r>
    <r>
      <rPr>
        <sz val="11"/>
        <rFont val="Arial"/>
        <family val="2"/>
      </rPr>
      <t xml:space="preserve">Inadecuada asignación de los riesgos a los procesos contractuales  </t>
    </r>
  </si>
  <si>
    <t>GESTIÓN</t>
  </si>
  <si>
    <r>
      <rPr>
        <b/>
        <sz val="10"/>
        <rFont val="Arial"/>
        <family val="2"/>
      </rPr>
      <t>R2-C1 El profesional designado</t>
    </r>
    <r>
      <rPr>
        <sz val="11"/>
        <color theme="1"/>
        <rFont val="Calibri"/>
        <family val="2"/>
        <scheme val="minor"/>
      </rPr>
      <t xml:space="preserve"> por el líder del equipo de estructuración del proceso de Gestión Contractual, cuando se adelante un proceso de contratación, </t>
    </r>
    <r>
      <rPr>
        <b/>
        <sz val="10"/>
        <color rgb="FF00B050"/>
        <rFont val="Arial"/>
        <family val="2"/>
      </rPr>
      <t xml:space="preserve">validará que la información que </t>
    </r>
    <r>
      <rPr>
        <sz val="10"/>
        <color rgb="FF00B050"/>
        <rFont val="Arial"/>
        <family val="2"/>
      </rPr>
      <t>se registra en la matriz de riesgos</t>
    </r>
    <r>
      <rPr>
        <sz val="11"/>
        <color theme="1"/>
        <rFont val="Calibri"/>
        <family val="2"/>
        <scheme val="minor"/>
      </rPr>
      <t xml:space="preserve"> cumpla con los procedimientos de Colombia Compra Eficiente, con el objetivo de mitigar los impactos que puedan generarse y afecten las etapas de precontratación, contratación y ejecución del contrato.
En caso de que el profesional evidencie que no se cumple, realizará una mesa de trabajo para revisar el alcance y la metodología a emplear frente al establecimiento de los riesgos del proceso, en la que se cuente con la participación del  estructurador técnico del área generadora de la necesidad y del estructurador económico. Como evidencia en el aplicativo ORFEO se dejará el registro del paso surtido y el acta correspondiente.</t>
    </r>
  </si>
  <si>
    <r>
      <t xml:space="preserve">Si, el control cumple con las preguntas y obtiene un puntaje de 100 puntos. 
1. </t>
    </r>
    <r>
      <rPr>
        <b/>
        <sz val="10"/>
        <rFont val="Calibri"/>
        <family val="2"/>
        <scheme val="minor"/>
      </rPr>
      <t>¿Existe un responsable asignado a la ejecución del control?</t>
    </r>
    <r>
      <rPr>
        <sz val="10"/>
        <rFont val="Calibri"/>
        <family val="2"/>
        <scheme val="minor"/>
      </rPr>
      <t xml:space="preserve"> Si: ASIGNADO, el servidor público o contratista (profesional) designado por la Secretaria General, que hace parte del "Equipo precontractual y de estructuración" (ver GCON-MA-001-V10)
2. ¿El responsable tiene la autoridad y adecuada segregación de funciones en la ejecución del control? SI; ADECUADO. Contratista profesional designado con obligaciones contractuales sobre estructuración de procesos.
3. ¿La oportunidad en que se ejecuta el control ayuda a prevenir la mitigación del riesgo o a detectar la materialización del riesgo de manera oportuna? Si: OPORTUNA. se valida para mitigar impactos.
4. ¿Las actividades que se desarrollan en el control realmente buscan por si sola prevenir o detectar las causas que pueden dar origen al riesgo, ejemplo Verificar, Validar, Cotejar, Comparar, Revisar, etc.? Si, para PREVENIR. que se materialicen los riesgos contractuales en toda la contratación.
5. ¿La fuente de información que se utiliza en el desarrollo del control es información confiable que permita mitigar el riesgo? Si: es CONFIABLE. la matriz de riesgos se define en mesa de trabajo.
6. ¿Las observaciones, desviaciones o diferencias identificadas como resultados de la ejecución del control son investigadas y resueltas de manera oportuna? SI: SE INVESTIGAN Y RESUELVEN OPORTUNAMENTE.
7. ¿Se deja evidencia o rastro de la ejecución del control, que permita a cualquier tercero con la evidencia, llegar a la misma conclusión? Si, cuenta con EVIDENCIA COMPLETA. se genera registros en el ORFEP de notas sobre la definición de los riesgos.</t>
    </r>
  </si>
  <si>
    <r>
      <rPr>
        <b/>
        <sz val="11"/>
        <rFont val="Calibri"/>
        <family val="2"/>
        <scheme val="minor"/>
      </rPr>
      <t xml:space="preserve">Diseño de Control: </t>
    </r>
    <r>
      <rPr>
        <sz val="11"/>
        <rFont val="Calibri"/>
        <family val="2"/>
        <scheme val="minor"/>
      </rPr>
      <t xml:space="preserve">
El control cumple con todas las variables establecidas en la política de la administración del riesgos  de la Unidad.
</t>
    </r>
    <r>
      <rPr>
        <b/>
        <sz val="11"/>
        <rFont val="Calibri"/>
        <family val="2"/>
        <scheme val="minor"/>
      </rPr>
      <t xml:space="preserve">Evaluación: </t>
    </r>
    <r>
      <rPr>
        <sz val="11"/>
        <rFont val="Calibri"/>
        <family val="2"/>
        <scheme val="minor"/>
      </rPr>
      <t xml:space="preserve">
La evaluación de los criterios es completa, 
</t>
    </r>
    <r>
      <rPr>
        <b/>
        <sz val="11"/>
        <rFont val="Calibri"/>
        <family val="2"/>
        <scheme val="minor"/>
      </rPr>
      <t>Ejecución de control:</t>
    </r>
    <r>
      <rPr>
        <sz val="11"/>
        <rFont val="Calibri"/>
        <family val="2"/>
        <scheme val="minor"/>
      </rPr>
      <t xml:space="preserve">
Se evidencian seguimientos de matris de riesgos en el aplicativo ORFEO de los procesos de contratación de: combustible industrial, arrendamiento maquinaria, elementos de bioseguridad - EPP, Geoelectricos, Mezclas, Petreos y Cemento.</t>
    </r>
  </si>
  <si>
    <r>
      <rPr>
        <b/>
        <sz val="10"/>
        <rFont val="Arial"/>
        <family val="2"/>
      </rPr>
      <t>R2-C2 El profesional</t>
    </r>
    <r>
      <rPr>
        <sz val="11"/>
        <color theme="1"/>
        <rFont val="Calibri"/>
        <family val="2"/>
        <scheme val="minor"/>
      </rPr>
      <t xml:space="preserve"> líder del equipo de estructuración, del proceso de Gestión Contractual </t>
    </r>
    <r>
      <rPr>
        <b/>
        <sz val="10"/>
        <rFont val="Arial"/>
        <family val="2"/>
      </rPr>
      <t>designado por la Secretaria General</t>
    </r>
    <r>
      <rPr>
        <sz val="11"/>
        <color theme="1"/>
        <rFont val="Calibri"/>
        <family val="2"/>
        <scheme val="minor"/>
      </rPr>
      <t xml:space="preserve">, antes de aprobar los documentos definitivos de un proceso de selección, </t>
    </r>
    <r>
      <rPr>
        <b/>
        <sz val="10"/>
        <color rgb="FF00B050"/>
        <rFont val="Arial"/>
        <family val="2"/>
      </rPr>
      <t>validará que se elaboró la matriz de riesgos de conformidad con el formato CON-FM-089</t>
    </r>
    <r>
      <rPr>
        <sz val="11"/>
        <color theme="1"/>
        <rFont val="Calibri"/>
        <family val="2"/>
        <scheme val="minor"/>
      </rPr>
      <t xml:space="preserve">  y con los lineamientos de la mesa de trabajo de estructuración.
En caso de evidenciar que no se cumplió con el procedimiento, el profesional líder del equipo de estructuración, del proceso de Gestión Contractual designado por la Secretaria General, desarrollará una  mesa de trabajo obligatoria en la que se formulen los ajustes en conjunto con el estructurador. De este proceso deberá dejarse la evidencia de su cumplimiento en el correspondiente registro del ORFEO.</t>
    </r>
  </si>
  <si>
    <r>
      <t xml:space="preserve">Si, el control cumple con las preguntas y obtiene un puntaje de 100 puntos. 
1. </t>
    </r>
    <r>
      <rPr>
        <b/>
        <sz val="10"/>
        <rFont val="Calibri"/>
        <family val="2"/>
        <scheme val="minor"/>
      </rPr>
      <t>¿Existe un responsable asignado a la ejecución del control?</t>
    </r>
    <r>
      <rPr>
        <sz val="10"/>
        <rFont val="Calibri"/>
        <family val="2"/>
        <scheme val="minor"/>
      </rPr>
      <t xml:space="preserve"> Si: ASIGNADO, el servidor público o contratista (profesional) designado por la Secretaria General, que hace parte del "Equipo precontractual y de estructuración" (ver GCON-MA-001-V10)
2¿El responsable tiene la autoridad y adecuada segregación de funciones en la ejecución del control? SI; ADECUADO. Contratista profesional designado con obligaciones contractuales sobre estructuración de procesos.
3. ¿La oportunidad en que se ejecuta el control ayuda a prevenir la mitigación del riesgo o a detectar la materialización del riesgo de manera oportuna? Si: OPORTUNA. se valida antes de la aprobación de documentos para la selección del contrato.
4. ¿Las actividades que se desarrollan en el control realmente buscan por si sola prevenir o detectar las causas que pueden dar origen al riesgo, ejemplo Verificar, Validar, Cotejar, Comparar, Revisar, etc.? Si, para PREVENIR. se realiza antes de la aprobación.
5. ¿La fuente de información que se utiliza en el desarrollo del control es información confiable que permita mitigar el riesgo? Si: es CONFIABLE. se cuenta con un formato documentado y aprobado.
6. ¿Las observaciones, desviaciones o diferencias identificadas como resultados de la ejecución del control son investigadas y resueltas de manera oportuna? SI: SE INVESTIGAN Y RESUELVEN OPORTUNAMENTE. se realiza mesa de trabajo de estructuración obligatoria para realizar los ajustes.
7. ¿Se deja evidencia o rastro de la ejecución del control, que permita a cualquier tercero con la evidencia, llegar a la misma conclusión? Si, cuenta con EVIDENCIA COMPLETA. se registran en el ORFEO las notas sobre la elaboración de la matriz de riesgos</t>
    </r>
  </si>
  <si>
    <r>
      <rPr>
        <b/>
        <sz val="11"/>
        <rFont val="Calibri"/>
        <family val="2"/>
        <scheme val="minor"/>
      </rPr>
      <t xml:space="preserve">Diseño de Control: </t>
    </r>
    <r>
      <rPr>
        <sz val="11"/>
        <rFont val="Calibri"/>
        <family val="2"/>
        <scheme val="minor"/>
      </rPr>
      <t xml:space="preserve">
El control cumple con todas las variables establecidas en la política de la administración del riesgos  de la Unidad.
</t>
    </r>
    <r>
      <rPr>
        <b/>
        <sz val="11"/>
        <rFont val="Calibri"/>
        <family val="2"/>
        <scheme val="minor"/>
      </rPr>
      <t xml:space="preserve">Evaluación: </t>
    </r>
    <r>
      <rPr>
        <sz val="11"/>
        <rFont val="Calibri"/>
        <family val="2"/>
        <scheme val="minor"/>
      </rPr>
      <t xml:space="preserve">
La evaluación de los criterios es completa, 
</t>
    </r>
    <r>
      <rPr>
        <b/>
        <sz val="11"/>
        <rFont val="Calibri"/>
        <family val="2"/>
        <scheme val="minor"/>
      </rPr>
      <t>Ejecución de control:</t>
    </r>
    <r>
      <rPr>
        <sz val="11"/>
        <rFont val="Calibri"/>
        <family val="2"/>
        <scheme val="minor"/>
      </rPr>
      <t xml:space="preserve">
En la carpeta de evidencias de R2-C2 se encuentran evidencias de actas de mesas de diferentes procesos que no son evidencias para este control; sinemabrago las evidencias del control anterior muestran la ejecución de éste.</t>
    </r>
  </si>
  <si>
    <r>
      <rPr>
        <b/>
        <sz val="11"/>
        <rFont val="Arial"/>
        <family val="2"/>
      </rPr>
      <t>R3</t>
    </r>
    <r>
      <rPr>
        <sz val="11"/>
        <rFont val="Arial"/>
        <family val="2"/>
      </rPr>
      <t xml:space="preserve"> Pérdida de la documentación asociada a los procesos de contratación</t>
    </r>
  </si>
  <si>
    <t>R3-C1 El profesional designado del proceso de Gestión Contractual, cada vez que se realice  el perfeccionamiento del contrato y según especificaciones del estudio previo, elaborará el formato de referencia cruzada verificando que esta cumpla con la totalidad de los actos administrativs publicados en el SECOP II.  Lo anterior, con el fin de evitar la duplicación de archivos o la eliminación de los mismos. 
 En caso de no dilgenciar el formato o no mantener los expedientes debidamente organizados, no se le expedirá el paz y salvo al servidor o al colaborador designado.</t>
  </si>
  <si>
    <r>
      <t xml:space="preserve">comunicación oficial 
</t>
    </r>
    <r>
      <rPr>
        <sz val="10"/>
        <color rgb="FF00B050"/>
        <rFont val="Arial"/>
        <family val="2"/>
      </rPr>
      <t>POR AJUSTAR:
Registro de formatos de referencias cruzadas</t>
    </r>
  </si>
  <si>
    <r>
      <rPr>
        <b/>
        <u/>
        <sz val="10"/>
        <color rgb="FF00B050"/>
        <rFont val="Calibri"/>
        <family val="2"/>
        <scheme val="minor"/>
      </rPr>
      <t>POR AJUSTAR:</t>
    </r>
    <r>
      <rPr>
        <sz val="10"/>
        <rFont val="Calibri"/>
        <family val="2"/>
        <scheme val="minor"/>
      </rPr>
      <t xml:space="preserve">
Si, el control cumple con las preguntas y obtiene un puntaje de </t>
    </r>
    <r>
      <rPr>
        <sz val="10"/>
        <color rgb="FFC00000"/>
        <rFont val="Calibri"/>
        <family val="2"/>
        <scheme val="minor"/>
      </rPr>
      <t>100 puntos</t>
    </r>
    <r>
      <rPr>
        <sz val="10"/>
        <color rgb="FF0070C0"/>
        <rFont val="Calibri"/>
        <family val="2"/>
        <scheme val="minor"/>
      </rPr>
      <t>. (en mapa de riesgos aprobado)</t>
    </r>
    <r>
      <rPr>
        <sz val="10"/>
        <rFont val="Calibri"/>
        <family val="2"/>
        <scheme val="minor"/>
      </rPr>
      <t xml:space="preserve">
1. </t>
    </r>
    <r>
      <rPr>
        <b/>
        <sz val="10"/>
        <rFont val="Calibri"/>
        <family val="2"/>
        <scheme val="minor"/>
      </rPr>
      <t>¿Existe un responsable asignado a la ejecución del control?</t>
    </r>
    <r>
      <rPr>
        <sz val="10"/>
        <rFont val="Calibri"/>
        <family val="2"/>
        <scheme val="minor"/>
      </rPr>
      <t xml:space="preserve"> Si: ASIGNADO, el servidor público o contratista (profesional) designado por la Secretaria General.
2. ¿El responsable tiene la autoridad y adecuada segregación de funciones en la ejecución del control? SI; ADECUADO. 
3. ¿La oportunidad en que se ejecuta el control ayuda a prevenir la mitigación del riesgo o a detectar la materialización del riesgo de manera oportuna? Si: OPORTUNA.
4. ¿Las actividades que se desarrollan en el control realmente buscan por si sola prevenir o detectar las causas que pueden dar origen al riesgo, ejemplo Verificar, Validar, Cotejar, Comparar, Revisar, etc.? Si, para PREVENIR.
5. ¿La fuente de información que se utiliza en el desarrollo del control es información confiable que permita mitigar el riesgo? Si: es CONFIABLE.
6. ¿Las observaciones, desviaciones o diferencias identificadas como resultados de la ejecución del control son investigadas y resueltas de manera oportuna? SI: SE INVESTIGAN Y RESUELVEN OPORTUNAMENTE.
7. ¿Se deja evidencia o rastro de la ejecución del control, que permita a cualquier tercero con la evidencia, llegar a la misma conclusión? Si, cuenta con EVIDENCIA COMPLETA.</t>
    </r>
  </si>
  <si>
    <r>
      <rPr>
        <b/>
        <sz val="11"/>
        <rFont val="Calibri"/>
        <family val="2"/>
        <scheme val="minor"/>
      </rPr>
      <t xml:space="preserve">Diseño de Control: </t>
    </r>
    <r>
      <rPr>
        <sz val="11"/>
        <rFont val="Calibri"/>
        <family val="2"/>
        <scheme val="minor"/>
      </rPr>
      <t xml:space="preserve">
El control cumple con todas las variables establecidas en la política de la administración del riesgos  de la Unidad.
</t>
    </r>
    <r>
      <rPr>
        <b/>
        <sz val="11"/>
        <rFont val="Calibri"/>
        <family val="2"/>
        <scheme val="minor"/>
      </rPr>
      <t xml:space="preserve">Evaluación: </t>
    </r>
    <r>
      <rPr>
        <sz val="11"/>
        <rFont val="Calibri"/>
        <family val="2"/>
        <scheme val="minor"/>
      </rPr>
      <t xml:space="preserve">
La evaluación de los criterios es completa, 
</t>
    </r>
    <r>
      <rPr>
        <b/>
        <sz val="11"/>
        <rFont val="Calibri"/>
        <family val="2"/>
        <scheme val="minor"/>
      </rPr>
      <t>Ejecución de control:</t>
    </r>
    <r>
      <rPr>
        <sz val="11"/>
        <rFont val="Calibri"/>
        <family val="2"/>
        <scheme val="minor"/>
      </rPr>
      <t xml:space="preserve">
Se evidencia jornada de sensibilización en el formato de referencias cruzadas del día 16 de abril, Se recomienda legalizar los ajustes indicados y actualizar el mapa de riesgos para publicar en el Sisgestión.</t>
    </r>
  </si>
  <si>
    <r>
      <rPr>
        <b/>
        <sz val="10"/>
        <rFont val="Arial"/>
        <family val="2"/>
      </rPr>
      <t xml:space="preserve">
R3-C2 El profesional designado del proceso de Gestión Contractual</t>
    </r>
    <r>
      <rPr>
        <sz val="11"/>
        <color theme="1"/>
        <rFont val="Calibri"/>
        <family val="2"/>
        <scheme val="minor"/>
      </rPr>
      <t>, verificará de manera permanente que la información del formato de la referencia cruzada de caracter digital,  para el manejo de los expedientes contractuales, y la información contractual registrada en la base de datos o aplicativo dispuesto para tal fin, incluya fechas de inicio, teminación, estado contractual y fechas de vencimiento de términos de liquidación, con el fin de</t>
    </r>
    <r>
      <rPr>
        <b/>
        <sz val="10"/>
        <color rgb="FF00B050"/>
        <rFont val="Arial"/>
        <family val="2"/>
      </rPr>
      <t xml:space="preserve"> mantener control sobre la información</t>
    </r>
    <r>
      <rPr>
        <sz val="11"/>
        <color theme="1"/>
        <rFont val="Calibri"/>
        <family val="2"/>
        <scheme val="minor"/>
      </rPr>
      <t xml:space="preserve"> y generar alertas a los supervisores e interventores de contratos.
En caso de evidenciarse información faltante o imprecisa, se procederá a remitir comunicación mediante correo electrónico o memorando al supervisor o interventor, para lo de su competencia. </t>
    </r>
    <r>
      <rPr>
        <b/>
        <sz val="10"/>
        <color theme="2" tint="-0.499984740745262"/>
        <rFont val="Arial"/>
        <family val="2"/>
      </rPr>
      <t>La evidencia es la base de datos actualizada.</t>
    </r>
  </si>
  <si>
    <r>
      <t>base de datos actualizada d</t>
    </r>
    <r>
      <rPr>
        <sz val="10"/>
        <color rgb="FF00B050"/>
        <rFont val="Arial"/>
        <family val="2"/>
      </rPr>
      <t>e CONTRATACIÓN</t>
    </r>
  </si>
  <si>
    <r>
      <rPr>
        <b/>
        <u/>
        <sz val="10"/>
        <color rgb="FF00B050"/>
        <rFont val="Calibri"/>
        <family val="2"/>
        <scheme val="minor"/>
      </rPr>
      <t>POR AJUSTAR:</t>
    </r>
    <r>
      <rPr>
        <sz val="10"/>
        <rFont val="Calibri"/>
        <family val="2"/>
        <scheme val="minor"/>
      </rPr>
      <t xml:space="preserve">
Si, el control cumple con las preguntas y obtiene un puntaje de </t>
    </r>
    <r>
      <rPr>
        <sz val="10"/>
        <color theme="5" tint="-0.499984740745262"/>
        <rFont val="Calibri"/>
        <family val="2"/>
        <scheme val="minor"/>
      </rPr>
      <t>100 puntos</t>
    </r>
    <r>
      <rPr>
        <sz val="10"/>
        <rFont val="Calibri"/>
        <family val="2"/>
        <scheme val="minor"/>
      </rPr>
      <t>. (</t>
    </r>
    <r>
      <rPr>
        <sz val="10"/>
        <color rgb="FF0070C0"/>
        <rFont val="Calibri"/>
        <family val="2"/>
        <scheme val="minor"/>
      </rPr>
      <t>en mapa de riesgos aprobado</t>
    </r>
    <r>
      <rPr>
        <sz val="10"/>
        <rFont val="Calibri"/>
        <family val="2"/>
        <scheme val="minor"/>
      </rPr>
      <t xml:space="preserve">)
1. </t>
    </r>
    <r>
      <rPr>
        <b/>
        <sz val="10"/>
        <rFont val="Calibri"/>
        <family val="2"/>
        <scheme val="minor"/>
      </rPr>
      <t>¿Existe un responsable asignado a la ejecución del control?</t>
    </r>
    <r>
      <rPr>
        <sz val="10"/>
        <rFont val="Calibri"/>
        <family val="2"/>
        <scheme val="minor"/>
      </rPr>
      <t xml:space="preserve"> Si: ASIGNADO, el servidor público o contratista (profesional) designado por la Secretaria General.
2. ¿El responsable tiene la autoridad y adecuada segregación de funciones en la ejecución del control? SI; ADECUADO. 
3. ¿La oportunidad en que se ejecuta el control ayuda a prevenir la mitigación del riesgo o a detectar la materialización del riesgo de manera oportuna? Si: OPORTUNA.
4. ¿Las actividades que se desarrollan en el control realmente buscan por si sola prevenir o detectar las causas que pueden dar origen al riesgo, ejemplo Verificar, Validar, Cotejar, Comparar, Revisar, etc.? Si, para PREVENIR.
5. ¿La fuente de información que se utiliza en el desarrollo del control es información confiable que permita mitigar el riesgo? Si: es CONFIABLE.
6. ¿Las observaciones, desviaciones o diferencias identificadas como resultados de la ejecución del control son investigadas y resueltas de manera oportuna?</t>
    </r>
    <r>
      <rPr>
        <sz val="10"/>
        <color theme="5" tint="-0.499984740745262"/>
        <rFont val="Calibri"/>
        <family val="2"/>
        <scheme val="minor"/>
      </rPr>
      <t xml:space="preserve"> SI: SE INVESTIGAN Y RESUELVEN OPORTUNAMENTE.</t>
    </r>
    <r>
      <rPr>
        <sz val="10"/>
        <rFont val="Calibri"/>
        <family val="2"/>
        <scheme val="minor"/>
      </rPr>
      <t xml:space="preserve">
7. ¿Se deja evidencia o rastro de la ejecución del control, que permita a cualquier tercero con la evidencia, llegar a la misma conclusión? Si, cuenta con EVIDENCIA COMPLETA. la base Contratación se cuenta como activo de información</t>
    </r>
  </si>
  <si>
    <r>
      <rPr>
        <b/>
        <sz val="11"/>
        <rFont val="Calibri"/>
        <family val="2"/>
        <scheme val="minor"/>
      </rPr>
      <t xml:space="preserve">Diseño de Control: </t>
    </r>
    <r>
      <rPr>
        <sz val="11"/>
        <rFont val="Calibri"/>
        <family val="2"/>
        <scheme val="minor"/>
      </rPr>
      <t xml:space="preserve">
El control cumple con todas las variables establecidas en la política de la administración del riesgos  de la Unidad.
</t>
    </r>
    <r>
      <rPr>
        <b/>
        <sz val="11"/>
        <rFont val="Calibri"/>
        <family val="2"/>
        <scheme val="minor"/>
      </rPr>
      <t xml:space="preserve">Evaluación: </t>
    </r>
    <r>
      <rPr>
        <sz val="11"/>
        <rFont val="Calibri"/>
        <family val="2"/>
        <scheme val="minor"/>
      </rPr>
      <t xml:space="preserve">
La evaluación de los criterios es completa
</t>
    </r>
    <r>
      <rPr>
        <b/>
        <sz val="11"/>
        <rFont val="Calibri"/>
        <family val="2"/>
        <scheme val="minor"/>
      </rPr>
      <t>Ejecución de control:</t>
    </r>
    <r>
      <rPr>
        <sz val="11"/>
        <rFont val="Calibri"/>
        <family val="2"/>
        <scheme val="minor"/>
      </rPr>
      <t xml:space="preserve">
Se evidencia base de datos de contrataci´+on actualizada a 23 de abril de 2021, Se recomienda legalizar los ajustes indicados y actualizar el mapa de riesgos para publicar en el Sisgestión. </t>
    </r>
  </si>
  <si>
    <t>N° RIESGO</t>
  </si>
  <si>
    <t>ZONA DE RIESGO RESIDUAL</t>
  </si>
  <si>
    <t>ACTIVIDAD DEL CONTROL</t>
  </si>
  <si>
    <t>¿ESTA INCORPORADA EN EL PLAN DE ACCIÓN DEL PROCESO?</t>
  </si>
  <si>
    <t>RESPONSABLE (Nombre/
Dependecia)</t>
  </si>
  <si>
    <t xml:space="preserve">TIEMPO DE LA ACTIVIDAD  </t>
  </si>
  <si>
    <t xml:space="preserve">% DE CUMPLIMIENTO DEL PLAN A LA FECHA </t>
  </si>
  <si>
    <t xml:space="preserve">INDICADOR </t>
  </si>
  <si>
    <t>INDIQUE LAS EVIDENCIAS QUE  DEMUESTRAN LAS ACCIONES DE CONTROL</t>
  </si>
  <si>
    <t>R1</t>
  </si>
  <si>
    <r>
      <rPr>
        <b/>
        <sz val="9"/>
        <rFont val="Arial"/>
        <family val="2"/>
      </rPr>
      <t xml:space="preserve">C1 </t>
    </r>
    <r>
      <rPr>
        <sz val="9"/>
        <rFont val="Arial"/>
        <family val="2"/>
      </rPr>
      <t xml:space="preserve">Elaborar el plan de adquisiciones
</t>
    </r>
  </si>
  <si>
    <t>Plan de adquisiciones aprobado por el Comité de Contratación
POR AJUSTAR:
# de Informes  trimestrales de seguimiento al Plan Anual de Adquisiciones realizados en la vigencia / 4)*100</t>
  </si>
  <si>
    <t>Se cuenta con:
Actas de Comité de Contratación donde se aprueban los diferentes procesos contractuales
Archivos:   ACTAS de 001 a 015 de 2021
ACTA No. 001-2021 del COMITÉ DE CONTRATACIÓN VIRTUAL DE LA UAERMV, efectuado el 08-01-2021, en el cuan fue aprobado el PAA-Plan Anual de Adquisiciones, presentado por la profesional Universitario de la Secretaría General, encargada de la publicación del PAA en la plataforma SECOP II
Archivo:  ACTA DE COMITE DE CONTRATACION No 001-08 ENERO 2021 - PAA 2021 V.01 -13012021 PUBLICADO
Se elaboró el 05-04-2021 el INFORME TRIMESTRAL DE SEGUIMIENTO AL PLAN ANUAL DE ADQUISICIONES 2021 (01 DE ENERO DE 2021 AL 31 DE MARZO DE 2021) 
Archivo:  INFORME SEGUIMIENTO PAA 2021- ENE-MARZO 2021</t>
  </si>
  <si>
    <t>ok</t>
  </si>
  <si>
    <r>
      <rPr>
        <b/>
        <sz val="9"/>
        <rFont val="Arial"/>
        <family val="2"/>
      </rPr>
      <t xml:space="preserve">C2 </t>
    </r>
    <r>
      <rPr>
        <sz val="9"/>
        <rFont val="Arial"/>
        <family val="2"/>
      </rPr>
      <t>Verificar y mantener el seguimiento de las necesidades contempladas en el plan.</t>
    </r>
  </si>
  <si>
    <r>
      <rPr>
        <sz val="10"/>
        <color rgb="FFC00000"/>
        <rFont val="Calibri"/>
        <family val="2"/>
        <scheme val="minor"/>
      </rPr>
      <t>Informes de Seguimiento al PAA</t>
    </r>
    <r>
      <rPr>
        <sz val="10"/>
        <rFont val="Calibri"/>
        <family val="2"/>
        <scheme val="minor"/>
      </rPr>
      <t xml:space="preserve">
</t>
    </r>
    <r>
      <rPr>
        <sz val="10"/>
        <color rgb="FF00B050"/>
        <rFont val="Calibri"/>
        <family val="2"/>
        <scheme val="minor"/>
      </rPr>
      <t>POR AJUSTAR:
# de sensibilizaciones del código de integridad al Equipo GCON  / semestre</t>
    </r>
  </si>
  <si>
    <t>SEGUIMIENTO SEMESTRAL.</t>
  </si>
  <si>
    <t>Se recomienda establecer el ajuste para saber cuál es el indicador que queda determinado</t>
  </si>
  <si>
    <t>R2</t>
  </si>
  <si>
    <r>
      <rPr>
        <b/>
        <sz val="9"/>
        <rFont val="Arial"/>
        <family val="2"/>
      </rPr>
      <t xml:space="preserve">C1 </t>
    </r>
    <r>
      <rPr>
        <b/>
        <sz val="9"/>
        <color rgb="FF00B050"/>
        <rFont val="Arial"/>
        <family val="2"/>
      </rPr>
      <t>Registro de la revisión de los borradores del proceso</t>
    </r>
  </si>
  <si>
    <r>
      <t xml:space="preserve">Porcentaje de cumplimiento del Plan de Adquisiciones
</t>
    </r>
    <r>
      <rPr>
        <sz val="10"/>
        <color rgb="FF00B050"/>
        <rFont val="Calibri"/>
        <family val="2"/>
        <scheme val="minor"/>
      </rPr>
      <t>POR AJUSTAR:
# de procesos contractuales con notas registradas de riesgos en el aplicativo ORFEO trimestrales / # contratos suscritos en el trimestre</t>
    </r>
  </si>
  <si>
    <t>Se cuenta con una muestra de la totalidad de los procesos contractuales que en el Histórico de ORFEO registran notas sobre la matriz de riesgos de cada  proceso contractual para su definición.
Archivos: ORFEO- MATRIZ DE RIESGOS: mezclas, pétreos, cemento, combustible industrial, arrendamiento maquinaria, elementos de bioseguridad- EPP, geoeléctricos</t>
  </si>
  <si>
    <r>
      <rPr>
        <b/>
        <sz val="9"/>
        <rFont val="Arial"/>
        <family val="2"/>
      </rPr>
      <t>C2</t>
    </r>
    <r>
      <rPr>
        <sz val="9"/>
        <rFont val="Arial"/>
        <family val="2"/>
      </rPr>
      <t xml:space="preserve"> Verificar y mantener el seguimiento de los riesgos asociados a cada proceso de contratación</t>
    </r>
  </si>
  <si>
    <r>
      <t xml:space="preserve">Porcentaje de cumplimiento del Plan de Adquisiciones
</t>
    </r>
    <r>
      <rPr>
        <sz val="10"/>
        <color rgb="FF00B050"/>
        <rFont val="Calibri"/>
        <family val="2"/>
        <scheme val="minor"/>
      </rPr>
      <t>POR AJUSTAR:
# de actas registradas para la aprobación de la matriz de riesgos de los procesos contractuales / # contratos suscritos en el trimestre</t>
    </r>
  </si>
  <si>
    <t>Se cuenta con una muestra de la totalidad de los procesos contractuales que refieren a las mesas de trabajo para definición de los riesgos contractuales.
Archivos:  ACTAS DE MESA INICIAL procesos de: prefabricados, acta mesa inicial- señalización informativa de emergencia,  alquiler unidades sanitarias, carpas, consultoría y diagnostico pasarelas,  corredor de seguros, elementos bioseguridad, implementación, puesta en marcha migración y capacitación</t>
  </si>
  <si>
    <t>R3</t>
  </si>
  <si>
    <r>
      <rPr>
        <b/>
        <sz val="9"/>
        <rFont val="Arial"/>
        <family val="2"/>
      </rPr>
      <t>C1</t>
    </r>
    <r>
      <rPr>
        <b/>
        <sz val="9"/>
        <color rgb="FF00B050"/>
        <rFont val="Arial"/>
        <family val="2"/>
      </rPr>
      <t xml:space="preserve"> Diligenciar referencia cruzada</t>
    </r>
  </si>
  <si>
    <r>
      <t xml:space="preserve">Porcentaje de cumplimiento del Plan de Adquisiciones
</t>
    </r>
    <r>
      <rPr>
        <sz val="10"/>
        <color rgb="FF00B050"/>
        <rFont val="Calibri"/>
        <family val="2"/>
        <scheme val="minor"/>
      </rPr>
      <t>POR AJUSTAR
registros de formatos de referencias cruzadas</t>
    </r>
  </si>
  <si>
    <t>El 16-04-2021 se realizó la sensibilización: Aplicación GDOC FM 013 Formato de referencia cruzada en los expedientes GCON 
Archivo:  pantallazo de la reunión citada por TEAMS: 2021-04-16 Formato referencia cruzada</t>
  </si>
  <si>
    <r>
      <rPr>
        <b/>
        <sz val="9"/>
        <rFont val="Arial"/>
        <family val="2"/>
      </rPr>
      <t>C2</t>
    </r>
    <r>
      <rPr>
        <b/>
        <sz val="9"/>
        <color rgb="FF00B050"/>
        <rFont val="Arial"/>
        <family val="2"/>
      </rPr>
      <t xml:space="preserve"> Mantener actualizada la base de datos </t>
    </r>
  </si>
  <si>
    <r>
      <t xml:space="preserve">Porcentaje de cumplimiento del Plan de Adquisiciones
</t>
    </r>
    <r>
      <rPr>
        <sz val="10"/>
        <color rgb="FF00B050"/>
        <rFont val="Calibri"/>
        <family val="2"/>
        <scheme val="minor"/>
      </rPr>
      <t>POR AJUSTAR: 
1 Base de Datos de Procesos Contractuales actualizada</t>
    </r>
  </si>
  <si>
    <t>Se cuenta con un base de datos de CONTRATACIÓN en formato Excel, actualizada por el contratista designado para esta labor. 
Archivo: CONTRATACIÓN 2021.xlsx</t>
  </si>
  <si>
    <t>¿Qué dificultades como lideres de proceso han presentado respecto a la ejecución de los controles y actividades de control que han propuesto?</t>
  </si>
  <si>
    <t xml:space="preserve">Se realizarán ajustes al Mapa de Riesgos GCON </t>
  </si>
  <si>
    <t xml:space="preserve">PREGUNTAS </t>
  </si>
  <si>
    <t>1. ¿Existen nuevos eventos, actores o elementos en el contexto estrategico del proceso?  SI______ NO ___x___ ¿Cuáles?</t>
  </si>
  <si>
    <t>2. ¿Existen nuevos riesgos potenciales ? SI______ NO ___x___ ¿Cuáles?</t>
  </si>
  <si>
    <t>3. ¿Se realizaron cambios en el Mapa de Riesgos del Proceso? SI__x____ NO ______ ¿Cuáles?</t>
  </si>
  <si>
    <t>Hubo una actualización  con aprobación documental: GCON-APROBACION-MR-2021_V2_04-03-2021</t>
  </si>
  <si>
    <t xml:space="preserve">4. ¿Se ha materializado alguno de los riesgos del mapa de riesgos? SI______ NO ___x___ </t>
  </si>
  <si>
    <t>Elaborado por:</t>
  </si>
  <si>
    <t>NOMBRE</t>
  </si>
  <si>
    <t>FIRMA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</si>
</sst>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5" formatCode="_(* #,##0_);_(* \(#,##0\);_(* &quot;-&quot;??_);_(@_)"/>
  </numFmts>
  <fonts count="79"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sz val="11"/>
      <color theme="1"/>
      <name val="Arial"/>
      <family val="2"/>
    </font>
    <font>
      <b/>
      <sz val="12"/>
      <color theme="1"/>
      <name val="Arial"/>
      <family val="2"/>
    </font>
    <font>
      <sz val="11"/>
      <name val="Arial"/>
      <family val="2"/>
    </font>
    <font>
      <sz val="12"/>
      <color theme="1"/>
      <name val="Arial"/>
      <family val="2"/>
    </font>
    <font>
      <sz val="14"/>
      <name val="Arial"/>
      <family val="2"/>
    </font>
    <font>
      <sz val="10"/>
      <name val="Arial"/>
      <family val="2"/>
    </font>
    <font>
      <sz val="14"/>
      <color theme="1"/>
      <name val="Arial"/>
      <family val="2"/>
    </font>
    <font>
      <sz val="11"/>
      <color rgb="FF7030A0"/>
      <name val="Arial"/>
      <family val="2"/>
    </font>
    <font>
      <b/>
      <sz val="16"/>
      <color theme="1"/>
      <name val="Arial"/>
      <family val="2"/>
    </font>
    <font>
      <b/>
      <sz val="10"/>
      <name val="Arial"/>
      <family val="2"/>
    </font>
    <font>
      <i/>
      <sz val="10"/>
      <color theme="1"/>
      <name val="Arial"/>
      <family val="2"/>
    </font>
    <font>
      <b/>
      <sz val="11"/>
      <name val="Arial"/>
      <family val="2"/>
    </font>
    <font>
      <i/>
      <sz val="11"/>
      <name val="Arial"/>
      <family val="2"/>
    </font>
    <font>
      <b/>
      <sz val="12"/>
      <name val="Arial"/>
      <family val="2"/>
    </font>
    <font>
      <i/>
      <sz val="12"/>
      <name val="Arial"/>
      <family val="2"/>
    </font>
    <font>
      <i/>
      <sz val="12"/>
      <color theme="1"/>
      <name val="Arial"/>
      <family val="2"/>
    </font>
    <font>
      <b/>
      <sz val="18"/>
      <name val="Arial"/>
      <family val="2"/>
    </font>
    <font>
      <sz val="8"/>
      <name val="Calibri"/>
      <family val="2"/>
    </font>
    <font>
      <sz val="6"/>
      <color theme="1"/>
      <name val="Arial"/>
      <family val="2"/>
    </font>
    <font>
      <sz val="6"/>
      <name val="Arial"/>
      <family val="2"/>
    </font>
    <font>
      <sz val="11"/>
      <color rgb="FFC00000"/>
      <name val="Arial"/>
      <family val="2"/>
    </font>
    <font>
      <sz val="12"/>
      <name val="Arial"/>
      <family val="2"/>
    </font>
    <font>
      <sz val="12"/>
      <color theme="1"/>
      <name val="Calibri"/>
      <family val="2"/>
      <scheme val="minor"/>
    </font>
    <font>
      <b/>
      <sz val="14"/>
      <name val="Arial"/>
      <family val="2"/>
    </font>
    <font>
      <sz val="12"/>
      <color rgb="FFFF0000"/>
      <name val="Arial"/>
      <family val="2"/>
    </font>
    <font>
      <b/>
      <sz val="11"/>
      <color rgb="FFFF0000"/>
      <name val="Arial"/>
      <family val="2"/>
    </font>
    <font>
      <b/>
      <sz val="11"/>
      <color rgb="FFC00000"/>
      <name val="Arial"/>
      <family val="2"/>
    </font>
    <font>
      <b/>
      <sz val="10"/>
      <color theme="1"/>
      <name val="Arial"/>
      <family val="2"/>
    </font>
    <font>
      <sz val="8"/>
      <name val="Arial"/>
      <family val="2"/>
    </font>
    <font>
      <u/>
      <sz val="10"/>
      <color indexed="12"/>
      <name val="Arial"/>
      <family val="2"/>
    </font>
    <font>
      <b/>
      <sz val="8"/>
      <name val="Arial"/>
      <family val="2"/>
    </font>
    <font>
      <b/>
      <sz val="7"/>
      <name val="Arial"/>
      <family val="2"/>
    </font>
    <font>
      <b/>
      <sz val="6"/>
      <name val="Arial"/>
      <family val="2"/>
    </font>
    <font>
      <b/>
      <sz val="7"/>
      <color theme="9" tint="-0.249977111117893"/>
      <name val="Arial"/>
      <family val="2"/>
    </font>
    <font>
      <sz val="7"/>
      <name val="Arial"/>
      <family val="2"/>
    </font>
    <font>
      <sz val="9"/>
      <name val="Arial"/>
      <family val="2"/>
    </font>
    <font>
      <b/>
      <sz val="9"/>
      <name val="Arial"/>
      <family val="2"/>
    </font>
    <font>
      <sz val="8"/>
      <color theme="1" tint="0.249977111117893"/>
      <name val="Arial"/>
      <family val="2"/>
    </font>
    <font>
      <sz val="10"/>
      <name val="Calibri"/>
      <family val="2"/>
      <scheme val="minor"/>
    </font>
    <font>
      <sz val="14"/>
      <name val="Calibri"/>
      <family val="2"/>
      <scheme val="minor"/>
    </font>
    <font>
      <b/>
      <sz val="14"/>
      <name val="Calibri"/>
      <family val="2"/>
      <scheme val="minor"/>
    </font>
    <font>
      <b/>
      <sz val="16"/>
      <name val="Calibri"/>
      <family val="2"/>
      <scheme val="minor"/>
    </font>
    <font>
      <b/>
      <sz val="14"/>
      <color theme="1"/>
      <name val="Calibri"/>
      <family val="2"/>
      <scheme val="minor"/>
    </font>
    <font>
      <sz val="8"/>
      <name val="Calibri"/>
      <family val="2"/>
      <scheme val="minor"/>
    </font>
    <font>
      <b/>
      <sz val="10"/>
      <name val="Calibri"/>
      <family val="2"/>
      <scheme val="minor"/>
    </font>
    <font>
      <b/>
      <u/>
      <sz val="10"/>
      <name val="Arial"/>
      <family val="2"/>
    </font>
    <font>
      <sz val="11"/>
      <name val="Calibri"/>
      <family val="2"/>
      <scheme val="minor"/>
    </font>
    <font>
      <sz val="10"/>
      <color rgb="FFFF0000"/>
      <name val="Arial"/>
      <family val="2"/>
    </font>
    <font>
      <sz val="10"/>
      <color rgb="FF00B050"/>
      <name val="Arial"/>
      <family val="2"/>
    </font>
    <font>
      <b/>
      <sz val="10"/>
      <color rgb="FF00B050"/>
      <name val="Arial"/>
      <family val="2"/>
    </font>
    <font>
      <b/>
      <u/>
      <sz val="10"/>
      <color rgb="FF00B050"/>
      <name val="Calibri"/>
      <family val="2"/>
      <scheme val="minor"/>
    </font>
    <font>
      <sz val="10"/>
      <color rgb="FFC00000"/>
      <name val="Calibri"/>
      <family val="2"/>
      <scheme val="minor"/>
    </font>
    <font>
      <sz val="10"/>
      <color rgb="FF0070C0"/>
      <name val="Calibri"/>
      <family val="2"/>
      <scheme val="minor"/>
    </font>
    <font>
      <b/>
      <sz val="10"/>
      <color theme="2" tint="-0.499984740745262"/>
      <name val="Arial"/>
      <family val="2"/>
    </font>
    <font>
      <sz val="10"/>
      <color theme="5" tint="-0.499984740745262"/>
      <name val="Calibri"/>
      <family val="2"/>
      <scheme val="minor"/>
    </font>
    <font>
      <sz val="8"/>
      <color rgb="FFFF0000"/>
      <name val="Calibri"/>
      <family val="2"/>
      <scheme val="minor"/>
    </font>
    <font>
      <sz val="10"/>
      <color rgb="FF00B050"/>
      <name val="Calibri"/>
      <family val="2"/>
      <scheme val="minor"/>
    </font>
    <font>
      <b/>
      <sz val="9"/>
      <color rgb="FF00B050"/>
      <name val="Arial"/>
      <family val="2"/>
    </font>
    <font>
      <sz val="10"/>
      <color rgb="FFFF0000"/>
      <name val="Calibri"/>
      <family val="2"/>
      <scheme val="minor"/>
    </font>
    <font>
      <b/>
      <sz val="16"/>
      <color theme="1"/>
      <name val="Calibri"/>
      <family val="2"/>
      <scheme val="minor"/>
    </font>
    <font>
      <sz val="16"/>
      <name val="Calibri"/>
      <family val="2"/>
      <scheme val="minor"/>
    </font>
    <font>
      <sz val="16"/>
      <color theme="1"/>
      <name val="Calibri"/>
      <family val="2"/>
      <scheme val="minor"/>
    </font>
    <font>
      <sz val="16"/>
      <color rgb="FFFF0000"/>
      <name val="Calibri"/>
      <family val="2"/>
      <scheme val="minor"/>
    </font>
    <font>
      <sz val="14"/>
      <color rgb="FFFF0000"/>
      <name val="Calibri"/>
      <family val="2"/>
      <scheme val="minor"/>
    </font>
    <font>
      <b/>
      <i/>
      <sz val="14"/>
      <name val="Calibri"/>
      <family val="2"/>
      <scheme val="minor"/>
    </font>
    <font>
      <sz val="9"/>
      <color indexed="81"/>
      <name val="Tahoma"/>
      <family val="2"/>
    </font>
    <font>
      <b/>
      <sz val="9"/>
      <color indexed="81"/>
      <name val="Tahoma"/>
      <family val="2"/>
    </font>
  </fonts>
  <fills count="17">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3" tint="0.7999816888943144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ouble">
        <color indexed="64"/>
      </right>
      <top style="thin">
        <color indexed="64"/>
      </top>
      <bottom style="thin">
        <color auto="1"/>
      </bottom>
      <diagonal/>
    </border>
    <border>
      <left style="thin">
        <color indexed="64"/>
      </left>
      <right style="double">
        <color indexed="64"/>
      </right>
      <top style="thin">
        <color indexed="64"/>
      </top>
      <bottom style="thin">
        <color indexed="64"/>
      </bottom>
      <diagonal/>
    </border>
    <border>
      <left style="dashed">
        <color indexed="64"/>
      </left>
      <right style="double">
        <color indexed="64"/>
      </right>
      <top style="thin">
        <color indexed="64"/>
      </top>
      <bottom style="dashed">
        <color indexed="64"/>
      </bottom>
      <diagonal/>
    </border>
    <border>
      <left style="dashed">
        <color indexed="64"/>
      </left>
      <right style="double">
        <color indexed="64"/>
      </right>
      <top style="dashed">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dashed">
        <color indexed="64"/>
      </right>
      <top/>
      <bottom style="dashed">
        <color indexed="64"/>
      </bottom>
      <diagonal/>
    </border>
    <border>
      <left/>
      <right style="dashed">
        <color indexed="64"/>
      </right>
      <top/>
      <bottom style="dashed">
        <color indexed="64"/>
      </bottom>
      <diagonal/>
    </border>
    <border>
      <left style="dashed">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dashed">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bottom style="dashed">
        <color indexed="64"/>
      </bottom>
      <diagonal/>
    </border>
    <border>
      <left style="thin">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style="dashed">
        <color indexed="64"/>
      </left>
      <right style="thin">
        <color indexed="64"/>
      </right>
      <top/>
      <bottom style="dashed">
        <color indexed="64"/>
      </bottom>
      <diagonal/>
    </border>
    <border>
      <left style="dotted">
        <color indexed="64"/>
      </left>
      <right style="dotted">
        <color indexed="64"/>
      </right>
      <top style="dotted">
        <color indexed="64"/>
      </top>
      <bottom/>
      <diagonal/>
    </border>
    <border>
      <left/>
      <right style="dashed">
        <color indexed="64"/>
      </right>
      <top style="thin">
        <color indexed="64"/>
      </top>
      <bottom/>
      <diagonal/>
    </border>
    <border>
      <left style="dotted">
        <color indexed="64"/>
      </left>
      <right/>
      <top style="dotted">
        <color indexed="64"/>
      </top>
      <bottom style="dotted">
        <color indexed="64"/>
      </bottom>
      <diagonal/>
    </border>
    <border>
      <left style="dashed">
        <color indexed="64"/>
      </left>
      <right/>
      <top/>
      <bottom style="dashed">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s>
  <cellStyleXfs count="7">
    <xf numFmtId="0" fontId="0" fillId="0" borderId="0"/>
    <xf numFmtId="9" fontId="7" fillId="0" borderId="0" applyFont="0" applyFill="0" applyBorder="0" applyAlignment="0" applyProtection="0"/>
    <xf numFmtId="0" fontId="17" fillId="0" borderId="0"/>
    <xf numFmtId="0" fontId="17" fillId="0" borderId="0"/>
    <xf numFmtId="43" fontId="7" fillId="0" borderId="0" applyFont="0" applyFill="0" applyBorder="0" applyAlignment="0" applyProtection="0"/>
    <xf numFmtId="0" fontId="41" fillId="0" borderId="0" applyNumberFormat="0" applyFill="0" applyBorder="0" applyAlignment="0" applyProtection="0">
      <alignment vertical="top"/>
      <protection locked="0"/>
    </xf>
    <xf numFmtId="0" fontId="7" fillId="0" borderId="0"/>
  </cellStyleXfs>
  <cellXfs count="664">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4" fillId="6" borderId="0" xfId="0" applyFont="1" applyFill="1" applyBorder="1" applyAlignment="1">
      <alignment vertical="center"/>
    </xf>
    <xf numFmtId="0" fontId="12" fillId="0" borderId="25" xfId="0" applyFont="1" applyBorder="1" applyAlignment="1">
      <alignment vertical="center"/>
    </xf>
    <xf numFmtId="0" fontId="12" fillId="0" borderId="25" xfId="0" applyFont="1" applyBorder="1" applyAlignment="1">
      <alignment horizontal="center" vertical="center" wrapText="1"/>
    </xf>
    <xf numFmtId="0" fontId="12" fillId="0" borderId="26" xfId="0" applyFont="1" applyBorder="1" applyAlignment="1">
      <alignment vertical="center"/>
    </xf>
    <xf numFmtId="0" fontId="12" fillId="0" borderId="26" xfId="0" applyFont="1" applyBorder="1" applyAlignment="1">
      <alignment horizontal="center" vertical="center" wrapText="1"/>
    </xf>
    <xf numFmtId="0" fontId="15" fillId="0" borderId="0" xfId="0" applyFont="1" applyAlignment="1">
      <alignment vertical="center"/>
    </xf>
    <xf numFmtId="0" fontId="16" fillId="6" borderId="27" xfId="0" applyFont="1" applyFill="1" applyBorder="1" applyAlignment="1">
      <alignment vertical="center" wrapText="1"/>
    </xf>
    <xf numFmtId="0" fontId="16" fillId="6" borderId="26" xfId="0" applyFont="1" applyFill="1" applyBorder="1" applyAlignment="1">
      <alignment vertical="center" wrapText="1"/>
    </xf>
    <xf numFmtId="0" fontId="12" fillId="0" borderId="25" xfId="0" applyFont="1" applyBorder="1" applyAlignment="1">
      <alignment horizontal="left" vertical="center" wrapText="1"/>
    </xf>
    <xf numFmtId="0" fontId="12" fillId="0" borderId="29" xfId="0" applyFont="1" applyBorder="1" applyAlignment="1">
      <alignment vertical="center" wrapText="1"/>
    </xf>
    <xf numFmtId="0" fontId="12" fillId="0" borderId="28" xfId="0" applyFont="1" applyBorder="1" applyAlignment="1">
      <alignment vertical="center" wrapText="1"/>
    </xf>
    <xf numFmtId="0" fontId="12" fillId="0" borderId="26" xfId="0" applyFont="1" applyBorder="1" applyAlignment="1">
      <alignment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2" fillId="0" borderId="26" xfId="0" applyFont="1" applyBorder="1" applyAlignment="1">
      <alignment vertical="top" wrapText="1"/>
    </xf>
    <xf numFmtId="0" fontId="16" fillId="6" borderId="35" xfId="0" applyFont="1" applyFill="1" applyBorder="1" applyAlignment="1">
      <alignment vertical="center" wrapText="1"/>
    </xf>
    <xf numFmtId="0" fontId="12" fillId="0" borderId="25" xfId="0" applyFont="1" applyBorder="1" applyAlignment="1">
      <alignment horizontal="left" vertical="top" wrapText="1"/>
    </xf>
    <xf numFmtId="0" fontId="17" fillId="6" borderId="34" xfId="0" applyFont="1" applyFill="1" applyBorder="1" applyAlignment="1">
      <alignment vertical="center" wrapText="1"/>
    </xf>
    <xf numFmtId="0" fontId="17" fillId="6" borderId="35" xfId="0" applyFont="1" applyFill="1" applyBorder="1" applyAlignment="1">
      <alignment vertical="center" wrapText="1"/>
    </xf>
    <xf numFmtId="0" fontId="12" fillId="12" borderId="0" xfId="0" applyFont="1" applyFill="1" applyAlignment="1">
      <alignment vertical="center"/>
    </xf>
    <xf numFmtId="0" fontId="11" fillId="11" borderId="1"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17" fillId="6" borderId="30" xfId="0" applyFont="1" applyFill="1" applyBorder="1" applyAlignment="1">
      <alignment horizontal="justify" vertical="top" wrapText="1"/>
    </xf>
    <xf numFmtId="0" fontId="17" fillId="6" borderId="25" xfId="0" applyFont="1" applyFill="1" applyBorder="1" applyAlignment="1">
      <alignment horizontal="justify" vertical="top" wrapText="1"/>
    </xf>
    <xf numFmtId="0" fontId="17" fillId="6" borderId="34" xfId="0" applyFont="1" applyFill="1" applyBorder="1" applyAlignment="1">
      <alignment horizontal="justify" vertical="top" wrapText="1"/>
    </xf>
    <xf numFmtId="0" fontId="23" fillId="12" borderId="1" xfId="0" applyFont="1" applyFill="1" applyBorder="1" applyAlignment="1">
      <alignment horizontal="center" vertical="center" wrapText="1"/>
    </xf>
    <xf numFmtId="0" fontId="23" fillId="12" borderId="1" xfId="0" applyFont="1" applyFill="1" applyBorder="1" applyAlignment="1">
      <alignment horizontal="center" vertical="center"/>
    </xf>
    <xf numFmtId="0" fontId="23" fillId="12" borderId="33" xfId="0" applyFont="1" applyFill="1" applyBorder="1" applyAlignment="1">
      <alignment horizontal="center" vertical="center" wrapText="1"/>
    </xf>
    <xf numFmtId="0" fontId="25" fillId="12" borderId="1" xfId="0" applyFont="1" applyFill="1" applyBorder="1" applyAlignment="1">
      <alignment horizontal="center" vertical="center" wrapText="1"/>
    </xf>
    <xf numFmtId="0" fontId="25" fillId="12" borderId="1" xfId="0" applyFont="1" applyFill="1" applyBorder="1" applyAlignment="1">
      <alignment horizontal="center" vertical="center"/>
    </xf>
    <xf numFmtId="0" fontId="15" fillId="0" borderId="0" xfId="0" applyFont="1" applyAlignment="1">
      <alignment horizontal="center" vertical="center"/>
    </xf>
    <xf numFmtId="0" fontId="17" fillId="0" borderId="0" xfId="0" applyFont="1" applyAlignment="1">
      <alignment wrapText="1"/>
    </xf>
    <xf numFmtId="0" fontId="17" fillId="0" borderId="0" xfId="0" applyFont="1" applyAlignment="1">
      <alignment horizontal="center" vertical="center" wrapText="1"/>
    </xf>
    <xf numFmtId="0" fontId="21" fillId="0" borderId="0" xfId="0" applyFont="1" applyAlignment="1">
      <alignment horizontal="center" wrapText="1"/>
    </xf>
    <xf numFmtId="0" fontId="29" fillId="0" borderId="0" xfId="0" applyFont="1"/>
    <xf numFmtId="0" fontId="25" fillId="12" borderId="1" xfId="0" applyFont="1" applyFill="1" applyBorder="1" applyAlignment="1">
      <alignment horizontal="center" wrapText="1"/>
    </xf>
    <xf numFmtId="0" fontId="29" fillId="0" borderId="1" xfId="0" applyFont="1" applyBorder="1"/>
    <xf numFmtId="0" fontId="12" fillId="0" borderId="0" xfId="0" applyFont="1" applyBorder="1" applyAlignment="1">
      <alignment vertical="center"/>
    </xf>
    <xf numFmtId="0" fontId="15" fillId="0" borderId="0" xfId="0" applyFont="1" applyBorder="1" applyAlignment="1">
      <alignment vertical="top" wrapText="1"/>
    </xf>
    <xf numFmtId="0" fontId="11" fillId="12" borderId="15" xfId="0" applyFont="1" applyFill="1" applyBorder="1" applyAlignment="1">
      <alignment horizontal="center" vertical="center" wrapText="1"/>
    </xf>
    <xf numFmtId="0" fontId="11" fillId="12" borderId="17" xfId="0" applyFont="1" applyFill="1" applyBorder="1" applyAlignment="1">
      <alignment horizontal="center" vertical="center" wrapText="1"/>
    </xf>
    <xf numFmtId="0" fontId="11" fillId="12" borderId="2" xfId="0" applyFont="1" applyFill="1" applyBorder="1" applyAlignment="1">
      <alignment horizontal="center" wrapText="1"/>
    </xf>
    <xf numFmtId="0" fontId="28" fillId="0" borderId="0" xfId="0" applyFont="1" applyBorder="1" applyAlignment="1">
      <alignment horizontal="center" vertical="center" wrapText="1"/>
    </xf>
    <xf numFmtId="0" fontId="25" fillId="0" borderId="0" xfId="0" applyFont="1" applyBorder="1" applyAlignment="1">
      <alignment horizontal="left" vertical="center" wrapText="1"/>
    </xf>
    <xf numFmtId="0" fontId="25" fillId="6" borderId="0" xfId="0" applyFont="1" applyFill="1" applyBorder="1" applyAlignment="1">
      <alignment horizontal="left" vertical="center" wrapText="1"/>
    </xf>
    <xf numFmtId="0" fontId="0" fillId="0" borderId="0" xfId="0" applyBorder="1" applyAlignment="1">
      <alignment horizontal="center"/>
    </xf>
    <xf numFmtId="0" fontId="20" fillId="12" borderId="0" xfId="0" applyFont="1" applyFill="1" applyBorder="1" applyAlignment="1">
      <alignment horizontal="center" vertical="center" wrapText="1"/>
    </xf>
    <xf numFmtId="0" fontId="20" fillId="6" borderId="0" xfId="0" applyFont="1" applyFill="1" applyBorder="1" applyAlignment="1">
      <alignment horizontal="left" vertical="center"/>
    </xf>
    <xf numFmtId="0" fontId="20" fillId="6" borderId="0" xfId="0" applyFont="1" applyFill="1" applyBorder="1" applyAlignment="1">
      <alignment horizontal="left" vertical="center" wrapText="1"/>
    </xf>
    <xf numFmtId="0" fontId="34" fillId="0" borderId="0" xfId="0" applyFont="1"/>
    <xf numFmtId="0" fontId="33" fillId="0" borderId="1" xfId="2" applyFont="1" applyBorder="1" applyAlignment="1" applyProtection="1">
      <alignment vertical="center" wrapText="1"/>
      <protection locked="0"/>
    </xf>
    <xf numFmtId="0" fontId="25" fillId="12" borderId="1" xfId="0" applyFont="1" applyFill="1" applyBorder="1" applyAlignment="1">
      <alignment horizontal="center" vertical="top" wrapText="1"/>
    </xf>
    <xf numFmtId="0" fontId="18" fillId="6" borderId="42" xfId="0" applyFont="1" applyFill="1" applyBorder="1" applyAlignment="1">
      <alignment vertical="top" wrapText="1"/>
    </xf>
    <xf numFmtId="0" fontId="33" fillId="6" borderId="1" xfId="0" applyFont="1" applyFill="1" applyBorder="1" applyAlignment="1">
      <alignment vertical="center" wrapText="1"/>
    </xf>
    <xf numFmtId="0" fontId="15" fillId="6" borderId="1" xfId="0" applyFont="1" applyFill="1" applyBorder="1" applyAlignment="1">
      <alignment vertical="top" wrapText="1"/>
    </xf>
    <xf numFmtId="0" fontId="15" fillId="0" borderId="1" xfId="0" applyFont="1" applyBorder="1" applyAlignment="1">
      <alignment vertical="top" wrapText="1"/>
    </xf>
    <xf numFmtId="0" fontId="15" fillId="6" borderId="1" xfId="0" applyFont="1" applyFill="1" applyBorder="1" applyAlignment="1">
      <alignment horizontal="justify" vertical="top" wrapText="1"/>
    </xf>
    <xf numFmtId="0" fontId="13" fillId="12" borderId="1"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11" fillId="13" borderId="15" xfId="0" applyFont="1" applyFill="1" applyBorder="1" applyAlignment="1">
      <alignment horizontal="center" vertical="center" wrapText="1"/>
    </xf>
    <xf numFmtId="0" fontId="11" fillId="13" borderId="18" xfId="0" applyFont="1" applyFill="1" applyBorder="1" applyAlignment="1">
      <alignment horizontal="center" vertical="center" wrapText="1"/>
    </xf>
    <xf numFmtId="0" fontId="12" fillId="13" borderId="0" xfId="0" applyFont="1" applyFill="1" applyAlignment="1">
      <alignment horizontal="center" vertical="center"/>
    </xf>
    <xf numFmtId="0" fontId="15" fillId="13" borderId="0" xfId="0" applyFont="1" applyFill="1" applyAlignment="1">
      <alignment horizontal="center" vertical="center"/>
    </xf>
    <xf numFmtId="0" fontId="13" fillId="6" borderId="6" xfId="0" applyFont="1" applyFill="1" applyBorder="1" applyAlignment="1">
      <alignment horizontal="center" vertical="center" wrapText="1"/>
    </xf>
    <xf numFmtId="0" fontId="15" fillId="6" borderId="1" xfId="0" applyFont="1" applyFill="1" applyBorder="1" applyAlignment="1">
      <alignment horizontal="justify" vertical="center" wrapText="1"/>
    </xf>
    <xf numFmtId="0" fontId="36" fillId="0" borderId="1" xfId="0" applyFont="1" applyBorder="1" applyAlignment="1">
      <alignment horizontal="left" vertical="center" wrapText="1"/>
    </xf>
    <xf numFmtId="0" fontId="36" fillId="0" borderId="1" xfId="0" applyFont="1" applyBorder="1" applyAlignment="1">
      <alignment horizontal="left" vertical="top" wrapText="1"/>
    </xf>
    <xf numFmtId="0" fontId="36" fillId="0" borderId="1" xfId="0" applyFont="1" applyBorder="1" applyAlignment="1">
      <alignment vertical="center" wrapText="1"/>
    </xf>
    <xf numFmtId="0" fontId="36" fillId="0" borderId="1" xfId="0" applyFont="1" applyBorder="1" applyAlignment="1">
      <alignment vertical="top" wrapText="1"/>
    </xf>
    <xf numFmtId="0" fontId="33" fillId="6" borderId="1" xfId="2" applyFont="1" applyFill="1" applyBorder="1" applyAlignment="1" applyProtection="1">
      <alignment vertical="center" wrapText="1"/>
      <protection locked="0"/>
    </xf>
    <xf numFmtId="0" fontId="15" fillId="6" borderId="1" xfId="0" applyFont="1" applyFill="1" applyBorder="1" applyAlignment="1">
      <alignment vertical="center" wrapText="1"/>
    </xf>
    <xf numFmtId="0" fontId="33" fillId="6" borderId="1" xfId="0" applyFont="1" applyFill="1" applyBorder="1" applyAlignment="1">
      <alignment vertical="top" wrapText="1"/>
    </xf>
    <xf numFmtId="0" fontId="33" fillId="6" borderId="1" xfId="2" applyFont="1" applyFill="1" applyBorder="1" applyAlignment="1" applyProtection="1">
      <alignment vertical="top" wrapText="1"/>
      <protection locked="0"/>
    </xf>
    <xf numFmtId="0" fontId="13" fillId="6" borderId="0"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6" borderId="1" xfId="0" applyFont="1" applyFill="1" applyBorder="1" applyAlignment="1">
      <alignment horizontal="center" wrapText="1"/>
    </xf>
    <xf numFmtId="0" fontId="25" fillId="6" borderId="6" xfId="0" applyFont="1" applyFill="1" applyBorder="1" applyAlignment="1">
      <alignment horizontal="center" vertical="center" wrapText="1"/>
    </xf>
    <xf numFmtId="0" fontId="25" fillId="6" borderId="33" xfId="0" applyFont="1" applyFill="1" applyBorder="1" applyAlignment="1">
      <alignment horizontal="center" vertical="center" wrapText="1"/>
    </xf>
    <xf numFmtId="0" fontId="25" fillId="6" borderId="19" xfId="0" applyFont="1" applyFill="1" applyBorder="1" applyAlignment="1">
      <alignment horizontal="center" vertical="center" wrapText="1"/>
    </xf>
    <xf numFmtId="0" fontId="15" fillId="6" borderId="16" xfId="0" applyFont="1" applyFill="1" applyBorder="1" applyAlignment="1">
      <alignment horizontal="center" wrapText="1"/>
    </xf>
    <xf numFmtId="0" fontId="15" fillId="6" borderId="1" xfId="0" applyFont="1" applyFill="1" applyBorder="1" applyAlignment="1">
      <alignment horizontal="center" wrapText="1"/>
    </xf>
    <xf numFmtId="0" fontId="12" fillId="6" borderId="0" xfId="0" applyFont="1" applyFill="1" applyAlignment="1">
      <alignment vertical="center"/>
    </xf>
    <xf numFmtId="0" fontId="11" fillId="6" borderId="0" xfId="0" applyFont="1" applyFill="1" applyBorder="1" applyAlignment="1">
      <alignment horizontal="center" vertical="center"/>
    </xf>
    <xf numFmtId="0" fontId="13" fillId="6" borderId="0" xfId="0" applyFont="1" applyFill="1" applyBorder="1" applyAlignment="1">
      <alignment horizontal="center" vertical="center"/>
    </xf>
    <xf numFmtId="0" fontId="13" fillId="6" borderId="0" xfId="0" applyFont="1" applyFill="1" applyAlignment="1">
      <alignment vertical="center"/>
    </xf>
    <xf numFmtId="0" fontId="15" fillId="6" borderId="0" xfId="0" applyFont="1" applyFill="1" applyAlignment="1">
      <alignment vertical="center"/>
    </xf>
    <xf numFmtId="0" fontId="13" fillId="6" borderId="0" xfId="0" applyFont="1" applyFill="1" applyAlignment="1">
      <alignment horizontal="center" vertical="center"/>
    </xf>
    <xf numFmtId="0" fontId="15" fillId="0" borderId="1" xfId="0" applyFont="1" applyBorder="1" applyAlignment="1">
      <alignment vertical="center"/>
    </xf>
    <xf numFmtId="0" fontId="33" fillId="12" borderId="1" xfId="0" applyFont="1" applyFill="1" applyBorder="1" applyAlignment="1">
      <alignment horizontal="center" wrapText="1"/>
    </xf>
    <xf numFmtId="0" fontId="18" fillId="14" borderId="0" xfId="0" applyFont="1" applyFill="1" applyAlignment="1">
      <alignment horizontal="center" vertical="center"/>
    </xf>
    <xf numFmtId="0" fontId="12" fillId="14" borderId="29" xfId="0" applyFont="1" applyFill="1" applyBorder="1" applyAlignment="1">
      <alignment vertical="center" wrapText="1"/>
    </xf>
    <xf numFmtId="0" fontId="16" fillId="14" borderId="0" xfId="0" applyFont="1" applyFill="1" applyBorder="1" applyAlignment="1">
      <alignment vertical="center"/>
    </xf>
    <xf numFmtId="0" fontId="14" fillId="14" borderId="1" xfId="0" applyFont="1" applyFill="1" applyBorder="1" applyAlignment="1">
      <alignment vertical="center" wrapText="1"/>
    </xf>
    <xf numFmtId="0" fontId="12" fillId="14" borderId="28" xfId="0" applyFont="1" applyFill="1" applyBorder="1" applyAlignment="1">
      <alignment vertical="center" wrapText="1"/>
    </xf>
    <xf numFmtId="0" fontId="0" fillId="0" borderId="1" xfId="0" applyBorder="1" applyAlignment="1">
      <alignment horizontal="center"/>
    </xf>
    <xf numFmtId="0" fontId="25" fillId="0" borderId="1" xfId="0" applyFont="1" applyBorder="1" applyAlignment="1">
      <alignment horizontal="left" vertical="center" wrapText="1"/>
    </xf>
    <xf numFmtId="0" fontId="11" fillId="6" borderId="19" xfId="0" applyFont="1" applyFill="1" applyBorder="1" applyAlignment="1">
      <alignment horizontal="center" vertical="center"/>
    </xf>
    <xf numFmtId="0" fontId="11" fillId="6" borderId="1" xfId="0" applyFont="1" applyFill="1" applyBorder="1" applyAlignment="1">
      <alignment horizontal="center" vertical="center"/>
    </xf>
    <xf numFmtId="0" fontId="13" fillId="6" borderId="1" xfId="0" applyFont="1" applyFill="1" applyBorder="1" applyAlignment="1">
      <alignment horizontal="center" vertical="center"/>
    </xf>
    <xf numFmtId="0" fontId="13" fillId="6" borderId="16" xfId="0" applyFont="1" applyFill="1" applyBorder="1" applyAlignment="1">
      <alignment horizontal="center" vertical="center"/>
    </xf>
    <xf numFmtId="0" fontId="13" fillId="11"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xf>
    <xf numFmtId="0" fontId="13" fillId="0" borderId="1" xfId="0" applyFont="1" applyBorder="1" applyAlignment="1">
      <alignment horizontal="center" vertical="center"/>
    </xf>
    <xf numFmtId="0" fontId="11" fillId="6" borderId="16" xfId="0" applyFont="1" applyFill="1" applyBorder="1" applyAlignment="1">
      <alignment horizontal="center" vertical="center"/>
    </xf>
    <xf numFmtId="0" fontId="11" fillId="11" borderId="6" xfId="0" applyFont="1" applyFill="1" applyBorder="1" applyAlignment="1">
      <alignment horizontal="center" vertical="center"/>
    </xf>
    <xf numFmtId="0" fontId="25" fillId="0" borderId="19" xfId="0" applyFont="1" applyBorder="1" applyAlignment="1">
      <alignment horizontal="left" vertical="center" wrapText="1"/>
    </xf>
    <xf numFmtId="0" fontId="11" fillId="0" borderId="16" xfId="0" applyFont="1" applyBorder="1" applyAlignment="1">
      <alignment horizontal="center" vertical="center"/>
    </xf>
    <xf numFmtId="0" fontId="11" fillId="12" borderId="2" xfId="0" applyFont="1" applyFill="1" applyBorder="1" applyAlignment="1">
      <alignment horizontal="center" vertical="center" wrapText="1"/>
    </xf>
    <xf numFmtId="0" fontId="11" fillId="12" borderId="16" xfId="0" applyFont="1" applyFill="1" applyBorder="1" applyAlignment="1">
      <alignment horizontal="center" vertical="center"/>
    </xf>
    <xf numFmtId="0" fontId="33" fillId="6" borderId="1" xfId="2" applyFont="1" applyFill="1" applyBorder="1" applyAlignment="1" applyProtection="1">
      <alignment horizontal="center" vertical="center" wrapText="1"/>
      <protection locked="0"/>
    </xf>
    <xf numFmtId="0" fontId="33" fillId="0" borderId="1" xfId="2" applyFont="1" applyFill="1" applyBorder="1" applyAlignment="1" applyProtection="1">
      <alignment horizontal="center" vertical="center" wrapText="1"/>
      <protection locked="0"/>
    </xf>
    <xf numFmtId="0" fontId="15" fillId="0" borderId="25" xfId="0" applyFont="1" applyFill="1" applyBorder="1" applyAlignment="1">
      <alignment horizontal="center" vertical="center"/>
    </xf>
    <xf numFmtId="0" fontId="33" fillId="0" borderId="1" xfId="2" applyFont="1" applyFill="1" applyBorder="1" applyAlignment="1" applyProtection="1">
      <alignment vertical="center" wrapText="1"/>
      <protection locked="0"/>
    </xf>
    <xf numFmtId="0" fontId="33" fillId="0" borderId="43" xfId="0" applyFont="1" applyFill="1" applyBorder="1" applyAlignment="1">
      <alignment horizontal="justify" vertical="center" wrapText="1"/>
    </xf>
    <xf numFmtId="0" fontId="18" fillId="0" borderId="0" xfId="0" applyFont="1" applyFill="1" applyAlignment="1">
      <alignment vertical="center"/>
    </xf>
    <xf numFmtId="0" fontId="33" fillId="0" borderId="26" xfId="0" applyFont="1" applyFill="1" applyBorder="1" applyAlignment="1">
      <alignment vertical="center" wrapText="1"/>
    </xf>
    <xf numFmtId="0" fontId="16" fillId="0" borderId="43" xfId="0" applyFont="1" applyFill="1" applyBorder="1" applyAlignment="1">
      <alignment vertical="center" wrapText="1"/>
    </xf>
    <xf numFmtId="0" fontId="33" fillId="0" borderId="43" xfId="0" applyFont="1" applyFill="1" applyBorder="1" applyAlignment="1">
      <alignment horizontal="left" vertical="center" wrapText="1"/>
    </xf>
    <xf numFmtId="0" fontId="33" fillId="0" borderId="40" xfId="0" applyFont="1" applyFill="1" applyBorder="1" applyAlignment="1">
      <alignment horizontal="center" vertical="center" wrapText="1"/>
    </xf>
    <xf numFmtId="0" fontId="33" fillId="0" borderId="46" xfId="0" applyFont="1" applyFill="1" applyBorder="1" applyAlignment="1">
      <alignment horizontal="center" vertical="center" wrapText="1"/>
    </xf>
    <xf numFmtId="0" fontId="33" fillId="0" borderId="2" xfId="2" applyFont="1" applyFill="1" applyBorder="1" applyAlignment="1" applyProtection="1">
      <alignment horizontal="center" vertical="center" wrapText="1"/>
      <protection locked="0"/>
    </xf>
    <xf numFmtId="0" fontId="20" fillId="6" borderId="19" xfId="0" applyFont="1" applyFill="1" applyBorder="1" applyAlignment="1">
      <alignment horizontal="left" vertical="center" wrapText="1"/>
    </xf>
    <xf numFmtId="0" fontId="20" fillId="6" borderId="16" xfId="0" applyFont="1" applyFill="1" applyBorder="1" applyAlignment="1">
      <alignment horizontal="left" vertical="center" wrapText="1"/>
    </xf>
    <xf numFmtId="0" fontId="13" fillId="11"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xf>
    <xf numFmtId="0" fontId="11" fillId="0" borderId="16" xfId="0" applyFont="1" applyBorder="1" applyAlignment="1">
      <alignment horizontal="center" vertical="center"/>
    </xf>
    <xf numFmtId="0" fontId="11" fillId="12" borderId="2" xfId="0" applyFont="1" applyFill="1" applyBorder="1" applyAlignment="1">
      <alignment horizontal="center" vertical="center" wrapText="1"/>
    </xf>
    <xf numFmtId="0" fontId="11" fillId="12" borderId="1" xfId="0" applyFont="1" applyFill="1" applyBorder="1" applyAlignment="1">
      <alignment horizontal="center" vertical="center"/>
    </xf>
    <xf numFmtId="0" fontId="15" fillId="0" borderId="51" xfId="0" applyFont="1" applyFill="1" applyBorder="1" applyAlignment="1">
      <alignment horizontal="center" vertical="center"/>
    </xf>
    <xf numFmtId="0" fontId="15" fillId="0" borderId="40" xfId="0" applyFont="1" applyFill="1" applyBorder="1" applyAlignment="1">
      <alignment horizontal="center" vertical="center"/>
    </xf>
    <xf numFmtId="0" fontId="15" fillId="0" borderId="47" xfId="0" applyFont="1" applyFill="1" applyBorder="1" applyAlignment="1">
      <alignment horizontal="center" vertical="center" wrapText="1"/>
    </xf>
    <xf numFmtId="0" fontId="33" fillId="0" borderId="50" xfId="0" applyFont="1" applyFill="1" applyBorder="1" applyAlignment="1">
      <alignment horizontal="center" vertical="center" wrapText="1"/>
    </xf>
    <xf numFmtId="0" fontId="15" fillId="0" borderId="41" xfId="0" applyFont="1" applyFill="1" applyBorder="1" applyAlignment="1">
      <alignment vertical="center" wrapText="1"/>
    </xf>
    <xf numFmtId="0" fontId="13" fillId="6" borderId="9" xfId="0" applyFont="1" applyFill="1" applyBorder="1" applyAlignment="1">
      <alignment horizontal="center" vertical="center"/>
    </xf>
    <xf numFmtId="0" fontId="33" fillId="0" borderId="1" xfId="0" applyFont="1" applyFill="1" applyBorder="1" applyAlignment="1">
      <alignment horizontal="center" vertical="center" wrapText="1"/>
    </xf>
    <xf numFmtId="0" fontId="33" fillId="0" borderId="1" xfId="0" applyFont="1" applyFill="1" applyBorder="1" applyAlignment="1">
      <alignment horizontal="justify"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5" fillId="15" borderId="28" xfId="0" applyFont="1" applyFill="1" applyBorder="1" applyAlignment="1">
      <alignment vertical="center" wrapText="1"/>
    </xf>
    <xf numFmtId="0" fontId="15" fillId="0" borderId="1" xfId="0" applyFont="1" applyFill="1" applyBorder="1" applyAlignment="1">
      <alignment horizontal="justify" vertical="center" wrapText="1"/>
    </xf>
    <xf numFmtId="0" fontId="12" fillId="0" borderId="1" xfId="0" applyFont="1" applyFill="1" applyBorder="1" applyAlignment="1">
      <alignment vertical="center" wrapText="1"/>
    </xf>
    <xf numFmtId="0" fontId="18" fillId="0" borderId="0" xfId="0" applyFont="1" applyFill="1" applyAlignment="1">
      <alignment horizontal="center" vertical="center"/>
    </xf>
    <xf numFmtId="0" fontId="15" fillId="0" borderId="0" xfId="0" applyFont="1" applyFill="1" applyBorder="1" applyAlignment="1">
      <alignment vertical="top" wrapText="1"/>
    </xf>
    <xf numFmtId="0" fontId="16" fillId="0" borderId="0" xfId="0" applyFont="1" applyFill="1" applyBorder="1" applyAlignment="1">
      <alignment vertical="center"/>
    </xf>
    <xf numFmtId="0" fontId="33" fillId="15" borderId="36" xfId="0" applyFont="1" applyFill="1" applyBorder="1" applyAlignment="1">
      <alignment vertical="center" wrapText="1"/>
    </xf>
    <xf numFmtId="0" fontId="33" fillId="15" borderId="26" xfId="0" applyFont="1" applyFill="1" applyBorder="1" applyAlignment="1">
      <alignment horizontal="center" vertical="center" wrapText="1"/>
    </xf>
    <xf numFmtId="0" fontId="36" fillId="15" borderId="26" xfId="0" applyFont="1" applyFill="1" applyBorder="1" applyAlignment="1">
      <alignment horizontal="center" vertical="center" wrapText="1"/>
    </xf>
    <xf numFmtId="0" fontId="33" fillId="15" borderId="27" xfId="0" applyFont="1" applyFill="1" applyBorder="1" applyAlignment="1">
      <alignment horizontal="center" vertical="center" wrapText="1"/>
    </xf>
    <xf numFmtId="0" fontId="33" fillId="15" borderId="28" xfId="0" applyFont="1" applyFill="1" applyBorder="1" applyAlignment="1">
      <alignment vertical="center" wrapText="1"/>
    </xf>
    <xf numFmtId="0" fontId="15" fillId="15" borderId="31" xfId="0" applyFont="1" applyFill="1" applyBorder="1" applyAlignment="1">
      <alignment horizontal="center" vertical="center" wrapText="1"/>
    </xf>
    <xf numFmtId="0" fontId="15" fillId="15" borderId="37" xfId="0" applyFont="1" applyFill="1" applyBorder="1" applyAlignment="1">
      <alignment vertical="center" wrapText="1"/>
    </xf>
    <xf numFmtId="0" fontId="33" fillId="15" borderId="48" xfId="0" applyFont="1" applyFill="1" applyBorder="1" applyAlignment="1">
      <alignment horizontal="center" vertical="center" wrapText="1"/>
    </xf>
    <xf numFmtId="0" fontId="33" fillId="15" borderId="47" xfId="0" applyFont="1" applyFill="1" applyBorder="1" applyAlignment="1">
      <alignment horizontal="center" vertical="center" wrapText="1"/>
    </xf>
    <xf numFmtId="0" fontId="33" fillId="0" borderId="48" xfId="0" applyFont="1" applyBorder="1" applyAlignment="1">
      <alignment horizontal="center" vertical="center" wrapText="1"/>
    </xf>
    <xf numFmtId="0" fontId="14" fillId="6" borderId="25" xfId="0" applyFont="1" applyFill="1" applyBorder="1" applyAlignment="1">
      <alignment horizontal="justify" vertical="top" wrapText="1"/>
    </xf>
    <xf numFmtId="0" fontId="33" fillId="0" borderId="36" xfId="0" applyFont="1" applyBorder="1" applyAlignment="1">
      <alignment vertical="center" wrapText="1"/>
    </xf>
    <xf numFmtId="0" fontId="14" fillId="6" borderId="0" xfId="0" applyFont="1" applyFill="1" applyAlignment="1">
      <alignment vertical="center"/>
    </xf>
    <xf numFmtId="0" fontId="33" fillId="0" borderId="2" xfId="2" applyFont="1" applyFill="1" applyBorder="1" applyAlignment="1" applyProtection="1">
      <alignment horizontal="center" vertical="center" wrapText="1"/>
      <protection locked="0"/>
    </xf>
    <xf numFmtId="0" fontId="33" fillId="0" borderId="45" xfId="0" applyFont="1" applyFill="1" applyBorder="1" applyAlignment="1">
      <alignment horizontal="center" vertical="center" wrapText="1"/>
    </xf>
    <xf numFmtId="0" fontId="33" fillId="0" borderId="44" xfId="0" applyFont="1" applyFill="1" applyBorder="1" applyAlignment="1">
      <alignment horizontal="center" vertical="center" wrapText="1"/>
    </xf>
    <xf numFmtId="0" fontId="33" fillId="0" borderId="38" xfId="0" applyFont="1" applyFill="1" applyBorder="1" applyAlignment="1">
      <alignment horizontal="center" vertical="center" wrapText="1"/>
    </xf>
    <xf numFmtId="0" fontId="33" fillId="14" borderId="4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6" borderId="43" xfId="2" applyFont="1" applyFill="1" applyBorder="1" applyAlignment="1" applyProtection="1">
      <alignment vertical="center" wrapText="1"/>
      <protection locked="0"/>
    </xf>
    <xf numFmtId="0" fontId="16" fillId="0" borderId="0" xfId="0" applyFont="1" applyFill="1" applyBorder="1" applyAlignment="1">
      <alignment vertical="center" wrapText="1"/>
    </xf>
    <xf numFmtId="0" fontId="33" fillId="6" borderId="52" xfId="0" applyFont="1" applyFill="1" applyBorder="1" applyAlignment="1">
      <alignment horizontal="justify" vertical="center" wrapText="1"/>
    </xf>
    <xf numFmtId="0" fontId="15"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0" borderId="2" xfId="0" applyFont="1" applyFill="1" applyBorder="1" applyAlignment="1">
      <alignment horizontal="justify" vertical="center" wrapText="1"/>
    </xf>
    <xf numFmtId="0" fontId="12" fillId="0" borderId="15" xfId="0" applyFont="1" applyFill="1" applyBorder="1" applyAlignment="1">
      <alignment vertical="center" wrapText="1"/>
    </xf>
    <xf numFmtId="0" fontId="33" fillId="6" borderId="1" xfId="0" applyFont="1" applyFill="1" applyBorder="1" applyAlignment="1">
      <alignment horizontal="left" vertical="center" wrapText="1"/>
    </xf>
    <xf numFmtId="0" fontId="36" fillId="6" borderId="1" xfId="0" applyFont="1" applyFill="1" applyBorder="1" applyAlignment="1">
      <alignment horizontal="center" vertical="center" wrapText="1"/>
    </xf>
    <xf numFmtId="0" fontId="15" fillId="6" borderId="1" xfId="0" applyFont="1" applyFill="1" applyBorder="1" applyAlignment="1">
      <alignment horizontal="left" vertical="center" wrapText="1"/>
    </xf>
    <xf numFmtId="0" fontId="33" fillId="6" borderId="48" xfId="0" applyFont="1" applyFill="1" applyBorder="1" applyAlignment="1">
      <alignment horizontal="center" vertical="center" wrapText="1"/>
    </xf>
    <xf numFmtId="0" fontId="33" fillId="6" borderId="47" xfId="0" applyFont="1" applyFill="1" applyBorder="1" applyAlignment="1">
      <alignment horizontal="center" vertical="center" wrapText="1"/>
    </xf>
    <xf numFmtId="0" fontId="33" fillId="6" borderId="36" xfId="0" applyFont="1" applyFill="1" applyBorder="1" applyAlignment="1">
      <alignment vertical="center" wrapText="1"/>
    </xf>
    <xf numFmtId="0" fontId="33" fillId="6" borderId="38" xfId="0" applyFont="1" applyFill="1" applyBorder="1" applyAlignment="1">
      <alignment horizontal="center" vertical="center" wrapText="1"/>
    </xf>
    <xf numFmtId="0" fontId="33" fillId="6" borderId="26" xfId="0" applyFont="1" applyFill="1" applyBorder="1" applyAlignment="1">
      <alignment horizontal="center" vertical="center" wrapText="1"/>
    </xf>
    <xf numFmtId="0" fontId="33" fillId="6" borderId="49" xfId="0" applyFont="1" applyFill="1" applyBorder="1" applyAlignment="1">
      <alignment horizontal="left" vertical="center" wrapText="1"/>
    </xf>
    <xf numFmtId="0" fontId="15" fillId="6" borderId="29" xfId="0" applyFont="1" applyFill="1" applyBorder="1" applyAlignment="1">
      <alignment vertical="center" wrapText="1"/>
    </xf>
    <xf numFmtId="0" fontId="15" fillId="6" borderId="39" xfId="0" applyFont="1" applyFill="1" applyBorder="1" applyAlignment="1">
      <alignment horizontal="center" vertical="center" wrapText="1"/>
    </xf>
    <xf numFmtId="0" fontId="36" fillId="6" borderId="26" xfId="0" applyFont="1" applyFill="1" applyBorder="1" applyAlignment="1">
      <alignment horizontal="center" vertical="center" wrapText="1"/>
    </xf>
    <xf numFmtId="0" fontId="12" fillId="14" borderId="49" xfId="0" applyFont="1" applyFill="1" applyBorder="1" applyAlignment="1">
      <alignment vertical="center" wrapText="1"/>
    </xf>
    <xf numFmtId="0" fontId="33" fillId="6" borderId="42" xfId="0" applyFont="1" applyFill="1" applyBorder="1" applyAlignment="1">
      <alignment horizontal="left" vertical="center" wrapText="1"/>
    </xf>
    <xf numFmtId="0" fontId="33" fillId="6" borderId="2" xfId="0" applyFont="1" applyFill="1" applyBorder="1" applyAlignment="1">
      <alignment horizontal="left" vertical="center" wrapText="1"/>
    </xf>
    <xf numFmtId="0" fontId="14" fillId="6" borderId="46" xfId="0" applyFont="1" applyFill="1" applyBorder="1" applyAlignment="1">
      <alignment horizontal="justify" vertical="top" wrapText="1"/>
    </xf>
    <xf numFmtId="0" fontId="33" fillId="0" borderId="53" xfId="0" applyFont="1" applyBorder="1" applyAlignment="1">
      <alignment vertical="center" wrapText="1"/>
    </xf>
    <xf numFmtId="0" fontId="12" fillId="0" borderId="46" xfId="0" applyFont="1" applyBorder="1" applyAlignment="1">
      <alignment horizontal="center" vertical="center" wrapText="1"/>
    </xf>
    <xf numFmtId="0" fontId="12" fillId="0" borderId="46" xfId="0" applyFont="1" applyBorder="1" applyAlignment="1">
      <alignment vertical="center"/>
    </xf>
    <xf numFmtId="0" fontId="12" fillId="0" borderId="49" xfId="0" applyFont="1" applyBorder="1" applyAlignment="1">
      <alignment vertical="center" wrapText="1"/>
    </xf>
    <xf numFmtId="0" fontId="33" fillId="3" borderId="22" xfId="0" applyFont="1" applyFill="1" applyBorder="1" applyAlignment="1">
      <alignment horizontal="center" vertical="center" wrapText="1"/>
    </xf>
    <xf numFmtId="0" fontId="33" fillId="3" borderId="1" xfId="2" applyFont="1" applyFill="1" applyBorder="1" applyAlignment="1" applyProtection="1">
      <alignment horizontal="center" vertical="center" wrapText="1"/>
      <protection locked="0"/>
    </xf>
    <xf numFmtId="0" fontId="33" fillId="3" borderId="0" xfId="0" applyFont="1" applyFill="1" applyBorder="1" applyAlignment="1">
      <alignment horizontal="center" vertical="center" wrapText="1"/>
    </xf>
    <xf numFmtId="0" fontId="33" fillId="3" borderId="12" xfId="0" applyFont="1" applyFill="1" applyBorder="1" applyAlignment="1">
      <alignment horizontal="center" vertical="center" wrapText="1"/>
    </xf>
    <xf numFmtId="0" fontId="33" fillId="3" borderId="1" xfId="2" applyFont="1" applyFill="1" applyBorder="1" applyAlignment="1" applyProtection="1">
      <alignment vertical="center" wrapText="1"/>
      <protection locked="0"/>
    </xf>
    <xf numFmtId="0" fontId="33" fillId="3" borderId="0" xfId="2" applyFont="1" applyFill="1" applyBorder="1" applyAlignment="1" applyProtection="1">
      <alignment vertical="center" wrapText="1"/>
      <protection locked="0"/>
    </xf>
    <xf numFmtId="0" fontId="33" fillId="3" borderId="0" xfId="0" applyFont="1" applyFill="1" applyBorder="1" applyAlignment="1">
      <alignment horizontal="justify" vertical="center" wrapText="1"/>
    </xf>
    <xf numFmtId="0" fontId="15"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15" fillId="3" borderId="1" xfId="0" applyFont="1" applyFill="1" applyBorder="1" applyAlignment="1">
      <alignment vertical="center" wrapText="1"/>
    </xf>
    <xf numFmtId="0" fontId="33" fillId="3" borderId="6" xfId="0" applyFont="1" applyFill="1" applyBorder="1" applyAlignment="1">
      <alignment horizontal="justify" vertical="center" wrapText="1"/>
    </xf>
    <xf numFmtId="0" fontId="33" fillId="3" borderId="2" xfId="2" applyFont="1" applyFill="1" applyBorder="1" applyAlignment="1" applyProtection="1">
      <alignment horizontal="center" vertical="center" wrapText="1"/>
      <protection locked="0"/>
    </xf>
    <xf numFmtId="0" fontId="13" fillId="16" borderId="8" xfId="0" applyFont="1" applyFill="1" applyBorder="1" applyAlignment="1">
      <alignment horizontal="center" vertical="center"/>
    </xf>
    <xf numFmtId="0" fontId="13" fillId="16" borderId="1" xfId="0" applyFont="1" applyFill="1" applyBorder="1" applyAlignment="1">
      <alignment horizontal="center" vertical="center" wrapText="1"/>
    </xf>
    <xf numFmtId="0" fontId="13" fillId="16" borderId="1" xfId="0" applyFont="1" applyFill="1" applyBorder="1" applyAlignment="1">
      <alignment horizontal="center" vertical="center"/>
    </xf>
    <xf numFmtId="14" fontId="11" fillId="6" borderId="16" xfId="0" applyNumberFormat="1" applyFont="1" applyFill="1" applyBorder="1" applyAlignment="1">
      <alignment horizontal="center" vertical="center"/>
    </xf>
    <xf numFmtId="0" fontId="18" fillId="3" borderId="0" xfId="0" applyFont="1" applyFill="1" applyAlignment="1">
      <alignment horizontal="center" vertical="center"/>
    </xf>
    <xf numFmtId="0" fontId="33" fillId="3" borderId="2" xfId="0" applyFont="1" applyFill="1" applyBorder="1" applyAlignment="1">
      <alignment horizontal="justify" vertical="center" wrapText="1"/>
    </xf>
    <xf numFmtId="0" fontId="33" fillId="3" borderId="2" xfId="0" applyFont="1" applyFill="1" applyBorder="1" applyAlignment="1">
      <alignment horizontal="center" vertical="center" wrapText="1"/>
    </xf>
    <xf numFmtId="0" fontId="33" fillId="3" borderId="1" xfId="0" applyFont="1" applyFill="1" applyBorder="1" applyAlignment="1">
      <alignment horizontal="justify" vertical="center" wrapText="1"/>
    </xf>
    <xf numFmtId="0" fontId="15" fillId="3" borderId="25" xfId="0" applyFont="1" applyFill="1" applyBorder="1" applyAlignment="1">
      <alignment horizontal="center" vertical="center"/>
    </xf>
    <xf numFmtId="0" fontId="15" fillId="3" borderId="25" xfId="0" applyFont="1" applyFill="1" applyBorder="1" applyAlignment="1">
      <alignment vertical="center"/>
    </xf>
    <xf numFmtId="0" fontId="15" fillId="3" borderId="1" xfId="0" applyFont="1" applyFill="1" applyBorder="1" applyAlignment="1">
      <alignment horizontal="justify" vertical="center" wrapText="1"/>
    </xf>
    <xf numFmtId="0" fontId="12" fillId="3" borderId="15" xfId="0" applyFont="1" applyFill="1" applyBorder="1" applyAlignment="1">
      <alignment vertical="center" wrapText="1"/>
    </xf>
    <xf numFmtId="0" fontId="11" fillId="3" borderId="29" xfId="0" applyFont="1" applyFill="1" applyBorder="1" applyAlignment="1">
      <alignment vertical="center" wrapText="1"/>
    </xf>
    <xf numFmtId="0" fontId="16" fillId="3" borderId="0" xfId="0" applyFont="1" applyFill="1" applyBorder="1" applyAlignment="1">
      <alignment vertical="center"/>
    </xf>
    <xf numFmtId="0" fontId="33" fillId="3" borderId="48" xfId="0" applyFont="1" applyFill="1" applyBorder="1" applyAlignment="1">
      <alignment horizontal="center" vertical="center" wrapText="1"/>
    </xf>
    <xf numFmtId="0" fontId="33" fillId="3" borderId="47" xfId="0" applyFont="1" applyFill="1" applyBorder="1" applyAlignment="1">
      <alignment horizontal="center" vertical="center" wrapText="1"/>
    </xf>
    <xf numFmtId="0" fontId="33" fillId="3" borderId="36" xfId="0" applyFont="1" applyFill="1" applyBorder="1" applyAlignment="1">
      <alignment vertical="center" wrapText="1"/>
    </xf>
    <xf numFmtId="0" fontId="33" fillId="3" borderId="38" xfId="0" applyFont="1" applyFill="1" applyBorder="1" applyAlignment="1">
      <alignment horizontal="center" vertical="center" wrapText="1"/>
    </xf>
    <xf numFmtId="0" fontId="33" fillId="3" borderId="31" xfId="0" applyFont="1" applyFill="1" applyBorder="1" applyAlignment="1">
      <alignment horizontal="center" vertical="center" wrapText="1"/>
    </xf>
    <xf numFmtId="0" fontId="33" fillId="3" borderId="49" xfId="0" applyFont="1" applyFill="1" applyBorder="1" applyAlignment="1">
      <alignment horizontal="left" vertical="center" wrapText="1"/>
    </xf>
    <xf numFmtId="0" fontId="15" fillId="3" borderId="49" xfId="0" applyFont="1" applyFill="1" applyBorder="1" applyAlignment="1">
      <alignment vertical="center" wrapText="1"/>
    </xf>
    <xf numFmtId="0" fontId="15" fillId="3" borderId="39" xfId="0" applyFont="1" applyFill="1" applyBorder="1" applyAlignment="1">
      <alignment horizontal="center" vertical="center" wrapText="1"/>
    </xf>
    <xf numFmtId="0" fontId="36" fillId="3" borderId="37" xfId="0" applyFont="1" applyFill="1" applyBorder="1" applyAlignment="1">
      <alignment horizontal="center" vertical="center" wrapText="1"/>
    </xf>
    <xf numFmtId="0" fontId="33" fillId="3" borderId="1" xfId="0" applyFont="1" applyFill="1" applyBorder="1" applyAlignment="1">
      <alignment horizontal="left" vertical="center" wrapText="1"/>
    </xf>
    <xf numFmtId="0" fontId="33" fillId="3" borderId="27" xfId="0" applyFont="1" applyFill="1" applyBorder="1" applyAlignment="1">
      <alignment horizontal="center" vertical="center" wrapText="1"/>
    </xf>
    <xf numFmtId="0" fontId="15" fillId="3" borderId="29" xfId="0" applyFont="1" applyFill="1" applyBorder="1" applyAlignment="1">
      <alignment horizontal="left" vertical="top" wrapText="1"/>
    </xf>
    <xf numFmtId="0" fontId="15" fillId="3" borderId="28" xfId="0" applyFont="1" applyFill="1" applyBorder="1" applyAlignment="1">
      <alignment vertical="center" wrapText="1"/>
    </xf>
    <xf numFmtId="0" fontId="15" fillId="3" borderId="31" xfId="0" applyFont="1" applyFill="1" applyBorder="1" applyAlignment="1">
      <alignment horizontal="center" vertical="center" wrapText="1"/>
    </xf>
    <xf numFmtId="0" fontId="36" fillId="3" borderId="26" xfId="0" applyFont="1" applyFill="1" applyBorder="1" applyAlignment="1">
      <alignment horizontal="center" vertical="center" wrapText="1"/>
    </xf>
    <xf numFmtId="0" fontId="15" fillId="3" borderId="53" xfId="0" applyFont="1" applyFill="1" applyBorder="1" applyAlignment="1">
      <alignment vertical="top" wrapText="1"/>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13" fillId="16" borderId="1" xfId="0" applyFont="1" applyFill="1" applyBorder="1" applyAlignment="1">
      <alignment horizontal="left" vertical="center"/>
    </xf>
    <xf numFmtId="0" fontId="13" fillId="6" borderId="1" xfId="0" applyFont="1" applyFill="1" applyBorder="1" applyAlignment="1">
      <alignment horizontal="center" vertical="center"/>
    </xf>
    <xf numFmtId="0" fontId="18" fillId="6" borderId="9" xfId="0" applyFont="1" applyFill="1" applyBorder="1" applyAlignment="1">
      <alignment horizontal="left" vertical="top" wrapText="1"/>
    </xf>
    <xf numFmtId="0" fontId="18" fillId="6" borderId="10" xfId="0" applyFont="1" applyFill="1" applyBorder="1" applyAlignment="1">
      <alignment horizontal="left" vertical="top"/>
    </xf>
    <xf numFmtId="0" fontId="18" fillId="6" borderId="13" xfId="0" applyFont="1" applyFill="1" applyBorder="1" applyAlignment="1">
      <alignment horizontal="left" vertical="top"/>
    </xf>
    <xf numFmtId="0" fontId="13" fillId="6" borderId="6" xfId="0" applyFont="1" applyFill="1" applyBorder="1" applyAlignment="1">
      <alignment horizontal="center" vertical="center" wrapText="1"/>
    </xf>
    <xf numFmtId="0" fontId="13" fillId="6" borderId="19" xfId="0" applyFont="1" applyFill="1" applyBorder="1" applyAlignment="1">
      <alignment horizontal="center" vertical="center"/>
    </xf>
    <xf numFmtId="0" fontId="13" fillId="6" borderId="16" xfId="0" applyFont="1" applyFill="1" applyBorder="1" applyAlignment="1">
      <alignment horizontal="center" vertical="center"/>
    </xf>
    <xf numFmtId="0" fontId="20" fillId="12" borderId="6" xfId="0" applyFont="1" applyFill="1" applyBorder="1" applyAlignment="1">
      <alignment horizontal="center" vertical="center" wrapText="1"/>
    </xf>
    <xf numFmtId="0" fontId="20" fillId="12" borderId="19" xfId="0" applyFont="1" applyFill="1" applyBorder="1" applyAlignment="1">
      <alignment horizontal="center" vertical="center" wrapText="1"/>
    </xf>
    <xf numFmtId="0" fontId="20" fillId="12" borderId="16" xfId="0" applyFont="1" applyFill="1" applyBorder="1" applyAlignment="1">
      <alignment horizontal="center" vertical="center" wrapText="1"/>
    </xf>
    <xf numFmtId="0" fontId="20" fillId="6" borderId="6" xfId="0" applyFont="1" applyFill="1" applyBorder="1" applyAlignment="1">
      <alignment horizontal="left" vertical="center"/>
    </xf>
    <xf numFmtId="0" fontId="20" fillId="6" borderId="19" xfId="0" applyFont="1" applyFill="1" applyBorder="1" applyAlignment="1">
      <alignment horizontal="left" vertical="center"/>
    </xf>
    <xf numFmtId="0" fontId="20" fillId="6" borderId="16" xfId="0" applyFont="1" applyFill="1" applyBorder="1" applyAlignment="1">
      <alignment horizontal="left" vertical="center"/>
    </xf>
    <xf numFmtId="0" fontId="20" fillId="6" borderId="6" xfId="0" applyFont="1" applyFill="1" applyBorder="1" applyAlignment="1">
      <alignment horizontal="left" vertical="center" wrapText="1"/>
    </xf>
    <xf numFmtId="0" fontId="20" fillId="6" borderId="19" xfId="0" applyFont="1" applyFill="1" applyBorder="1" applyAlignment="1">
      <alignment horizontal="left" vertical="center" wrapText="1"/>
    </xf>
    <xf numFmtId="0" fontId="20" fillId="6" borderId="16" xfId="0" applyFont="1" applyFill="1" applyBorder="1" applyAlignment="1">
      <alignment horizontal="left" vertical="center" wrapText="1"/>
    </xf>
    <xf numFmtId="0" fontId="11" fillId="6" borderId="6"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32" xfId="0" applyFont="1" applyFill="1" applyBorder="1" applyAlignment="1">
      <alignment horizontal="center" vertical="center"/>
    </xf>
    <xf numFmtId="0" fontId="11" fillId="6" borderId="16" xfId="0" applyFont="1" applyFill="1" applyBorder="1" applyAlignment="1">
      <alignment horizontal="center" vertical="center" wrapText="1"/>
    </xf>
    <xf numFmtId="0" fontId="11" fillId="6" borderId="1" xfId="0" applyFont="1" applyFill="1" applyBorder="1" applyAlignment="1">
      <alignment horizontal="center" vertical="center"/>
    </xf>
    <xf numFmtId="0" fontId="13" fillId="6" borderId="1" xfId="0" applyFont="1" applyFill="1" applyBorder="1" applyAlignment="1">
      <alignment horizontal="center" vertical="center" wrapText="1"/>
    </xf>
    <xf numFmtId="0" fontId="0" fillId="0" borderId="19" xfId="0" applyBorder="1" applyAlignment="1">
      <alignment horizontal="center"/>
    </xf>
    <xf numFmtId="0" fontId="0" fillId="0" borderId="1" xfId="0" applyBorder="1" applyAlignment="1">
      <alignment horizontal="center"/>
    </xf>
    <xf numFmtId="0" fontId="28" fillId="0" borderId="1" xfId="0" applyFont="1" applyBorder="1" applyAlignment="1">
      <alignment horizontal="center" vertical="center" wrapText="1"/>
    </xf>
    <xf numFmtId="0" fontId="25" fillId="0" borderId="1" xfId="0" applyFont="1" applyBorder="1" applyAlignment="1">
      <alignment horizontal="left" vertical="center" wrapText="1"/>
    </xf>
    <xf numFmtId="0" fontId="25" fillId="6" borderId="1" xfId="0" applyFont="1" applyFill="1" applyBorder="1" applyAlignment="1">
      <alignment horizontal="left" vertical="center" wrapText="1"/>
    </xf>
    <xf numFmtId="0" fontId="15" fillId="0" borderId="1" xfId="0" applyFont="1" applyBorder="1" applyAlignment="1">
      <alignment horizontal="center" vertical="center"/>
    </xf>
    <xf numFmtId="0" fontId="13" fillId="12" borderId="1" xfId="0" applyFont="1" applyFill="1" applyBorder="1" applyAlignment="1">
      <alignment horizontal="center" vertical="center"/>
    </xf>
    <xf numFmtId="0" fontId="13" fillId="11" borderId="1" xfId="0" applyFont="1" applyFill="1" applyBorder="1" applyAlignment="1">
      <alignment horizontal="center" vertical="center"/>
    </xf>
    <xf numFmtId="0" fontId="13" fillId="0" borderId="1" xfId="0" applyFont="1" applyBorder="1" applyAlignment="1">
      <alignment horizontal="center" vertical="center"/>
    </xf>
    <xf numFmtId="0" fontId="13" fillId="11"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12" borderId="6" xfId="0" applyFont="1" applyFill="1" applyBorder="1" applyAlignment="1">
      <alignment horizontal="center" vertical="center"/>
    </xf>
    <xf numFmtId="0" fontId="13" fillId="12" borderId="19" xfId="0" applyFont="1" applyFill="1" applyBorder="1" applyAlignment="1">
      <alignment horizontal="center" vertical="center"/>
    </xf>
    <xf numFmtId="0" fontId="13" fillId="12" borderId="16" xfId="0" applyFont="1" applyFill="1" applyBorder="1" applyAlignment="1">
      <alignment horizontal="center" vertical="center"/>
    </xf>
    <xf numFmtId="0" fontId="13" fillId="0" borderId="6" xfId="0" applyFont="1" applyBorder="1" applyAlignment="1">
      <alignment horizontal="center" vertical="center"/>
    </xf>
    <xf numFmtId="0" fontId="15" fillId="0" borderId="19" xfId="0" applyFont="1" applyBorder="1" applyAlignment="1">
      <alignment horizontal="center" vertical="center"/>
    </xf>
    <xf numFmtId="0" fontId="15" fillId="0" borderId="16" xfId="0" applyFont="1" applyBorder="1" applyAlignment="1">
      <alignment horizontal="center" vertical="center"/>
    </xf>
    <xf numFmtId="0" fontId="13" fillId="0" borderId="6" xfId="0" applyFont="1" applyFill="1" applyBorder="1" applyAlignment="1">
      <alignment horizontal="center" vertical="center"/>
    </xf>
    <xf numFmtId="0" fontId="13" fillId="0" borderId="16" xfId="0" applyFont="1" applyFill="1" applyBorder="1" applyAlignment="1">
      <alignment horizontal="center" vertical="center"/>
    </xf>
    <xf numFmtId="0" fontId="20" fillId="6" borderId="6" xfId="0" applyFont="1" applyFill="1" applyBorder="1" applyAlignment="1">
      <alignment horizontal="left" vertical="top" wrapText="1"/>
    </xf>
    <xf numFmtId="0" fontId="20" fillId="6" borderId="19" xfId="0" applyFont="1" applyFill="1" applyBorder="1" applyAlignment="1">
      <alignment horizontal="left" vertical="top" wrapText="1"/>
    </xf>
    <xf numFmtId="0" fontId="15" fillId="0" borderId="6"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16" xfId="0" applyFont="1" applyFill="1" applyBorder="1" applyAlignment="1">
      <alignment horizontal="left" vertical="top" wrapText="1"/>
    </xf>
    <xf numFmtId="0" fontId="20" fillId="12" borderId="1" xfId="0" applyFont="1" applyFill="1" applyBorder="1" applyAlignment="1">
      <alignment horizontal="center" vertical="center" wrapText="1"/>
    </xf>
    <xf numFmtId="0" fontId="0" fillId="0" borderId="10" xfId="0" applyBorder="1" applyAlignment="1">
      <alignment horizontal="center"/>
    </xf>
    <xf numFmtId="0" fontId="23" fillId="12" borderId="2" xfId="0" applyFont="1" applyFill="1" applyBorder="1" applyAlignment="1">
      <alignment horizontal="center" vertical="center"/>
    </xf>
    <xf numFmtId="0" fontId="23" fillId="12" borderId="8" xfId="0" applyFont="1" applyFill="1" applyBorder="1" applyAlignment="1">
      <alignment horizontal="center" vertical="center"/>
    </xf>
    <xf numFmtId="0" fontId="23" fillId="12" borderId="17" xfId="0" applyFont="1" applyFill="1" applyBorder="1" applyAlignment="1">
      <alignment horizontal="center" vertical="center" wrapText="1"/>
    </xf>
    <xf numFmtId="0" fontId="23" fillId="12" borderId="9" xfId="0" applyFont="1" applyFill="1" applyBorder="1" applyAlignment="1">
      <alignment horizontal="center" vertical="center" wrapText="1"/>
    </xf>
    <xf numFmtId="0" fontId="11" fillId="0" borderId="6"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33" fillId="0" borderId="6" xfId="0" applyFont="1" applyBorder="1" applyAlignment="1">
      <alignment horizontal="left" vertical="center" wrapText="1"/>
    </xf>
    <xf numFmtId="0" fontId="33" fillId="0" borderId="19" xfId="0" applyFont="1" applyBorder="1" applyAlignment="1">
      <alignment horizontal="left" vertical="center"/>
    </xf>
    <xf numFmtId="0" fontId="33" fillId="0" borderId="16" xfId="0" applyFont="1" applyBorder="1" applyAlignment="1">
      <alignment horizontal="left" vertical="center"/>
    </xf>
    <xf numFmtId="0" fontId="11" fillId="12" borderId="2"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11" fillId="12" borderId="1" xfId="0" applyFont="1" applyFill="1" applyBorder="1" applyAlignment="1">
      <alignment horizontal="center" vertical="center"/>
    </xf>
    <xf numFmtId="0" fontId="11" fillId="12" borderId="16" xfId="0" applyFont="1" applyFill="1" applyBorder="1" applyAlignment="1">
      <alignment horizontal="center" vertical="center"/>
    </xf>
    <xf numFmtId="0" fontId="11" fillId="12" borderId="19" xfId="0" applyFont="1" applyFill="1" applyBorder="1" applyAlignment="1">
      <alignment horizontal="center" vertical="center"/>
    </xf>
    <xf numFmtId="0" fontId="11" fillId="12" borderId="6" xfId="0" applyFont="1" applyFill="1" applyBorder="1" applyAlignment="1">
      <alignment horizontal="center" vertical="center"/>
    </xf>
    <xf numFmtId="0" fontId="23" fillId="12" borderId="2" xfId="0" applyFont="1" applyFill="1" applyBorder="1" applyAlignment="1">
      <alignment horizontal="center" vertical="center" wrapText="1"/>
    </xf>
    <xf numFmtId="0" fontId="23" fillId="12" borderId="8" xfId="0" applyFont="1" applyFill="1" applyBorder="1" applyAlignment="1">
      <alignment horizontal="center" vertical="center" wrapText="1"/>
    </xf>
    <xf numFmtId="0" fontId="28" fillId="0" borderId="6"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16" xfId="0" applyFont="1" applyBorder="1" applyAlignment="1">
      <alignment horizontal="center" vertical="center" wrapText="1"/>
    </xf>
    <xf numFmtId="0" fontId="25" fillId="0" borderId="6" xfId="0" applyFont="1" applyBorder="1" applyAlignment="1">
      <alignment horizontal="left" vertical="center" wrapText="1"/>
    </xf>
    <xf numFmtId="0" fontId="25" fillId="0" borderId="19" xfId="0" applyFont="1" applyBorder="1" applyAlignment="1">
      <alignment horizontal="left" vertical="center" wrapText="1"/>
    </xf>
    <xf numFmtId="0" fontId="25" fillId="0" borderId="16" xfId="0" applyFont="1" applyBorder="1" applyAlignment="1">
      <alignment horizontal="left" vertical="center" wrapText="1"/>
    </xf>
    <xf numFmtId="0" fontId="25" fillId="6" borderId="6" xfId="0" applyFont="1" applyFill="1" applyBorder="1" applyAlignment="1">
      <alignment horizontal="left" vertical="center" wrapText="1"/>
    </xf>
    <xf numFmtId="0" fontId="25" fillId="6" borderId="19" xfId="0" applyFont="1" applyFill="1" applyBorder="1" applyAlignment="1">
      <alignment horizontal="left" vertical="center" wrapText="1"/>
    </xf>
    <xf numFmtId="0" fontId="25" fillId="6" borderId="16" xfId="0" applyFont="1" applyFill="1" applyBorder="1" applyAlignment="1">
      <alignment horizontal="left" vertical="center" wrapText="1"/>
    </xf>
    <xf numFmtId="0" fontId="11" fillId="6" borderId="16" xfId="0" applyFont="1" applyFill="1" applyBorder="1" applyAlignment="1">
      <alignment horizontal="center" vertical="center"/>
    </xf>
    <xf numFmtId="0" fontId="11" fillId="11" borderId="1" xfId="0" applyFont="1" applyFill="1" applyBorder="1" applyAlignment="1">
      <alignment horizontal="center" vertical="center"/>
    </xf>
    <xf numFmtId="0" fontId="11" fillId="11" borderId="6" xfId="0" applyFont="1" applyFill="1" applyBorder="1" applyAlignment="1">
      <alignment horizontal="center" vertical="center"/>
    </xf>
    <xf numFmtId="0" fontId="11" fillId="11" borderId="19" xfId="0" applyFont="1" applyFill="1" applyBorder="1" applyAlignment="1">
      <alignment horizontal="center" vertical="center"/>
    </xf>
    <xf numFmtId="0" fontId="11" fillId="11" borderId="16" xfId="0" applyFont="1" applyFill="1" applyBorder="1" applyAlignment="1">
      <alignment horizontal="center" vertical="center"/>
    </xf>
    <xf numFmtId="0" fontId="11" fillId="12" borderId="6" xfId="0" applyFont="1" applyFill="1" applyBorder="1" applyAlignment="1">
      <alignment horizontal="center" vertical="center" wrapText="1"/>
    </xf>
    <xf numFmtId="0" fontId="11" fillId="12" borderId="19" xfId="0" applyFont="1" applyFill="1" applyBorder="1" applyAlignment="1">
      <alignment horizontal="center" vertical="center" wrapText="1"/>
    </xf>
    <xf numFmtId="0" fontId="11" fillId="12" borderId="16" xfId="0" applyFont="1" applyFill="1" applyBorder="1" applyAlignment="1">
      <alignment horizontal="center" vertical="center" wrapText="1"/>
    </xf>
    <xf numFmtId="0" fontId="39" fillId="6" borderId="6" xfId="0" applyFont="1" applyFill="1" applyBorder="1" applyAlignment="1">
      <alignment horizontal="left" vertical="center"/>
    </xf>
    <xf numFmtId="0" fontId="11" fillId="6" borderId="6"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12" fillId="0" borderId="6" xfId="0" applyFont="1" applyBorder="1" applyAlignment="1">
      <alignment horizontal="left" vertical="top" wrapText="1"/>
    </xf>
    <xf numFmtId="0" fontId="11" fillId="0" borderId="19" xfId="0" applyFont="1" applyBorder="1" applyAlignment="1">
      <alignment horizontal="left" vertical="top"/>
    </xf>
    <xf numFmtId="0" fontId="11" fillId="0" borderId="16" xfId="0" applyFont="1" applyBorder="1" applyAlignment="1">
      <alignment horizontal="left" vertical="top"/>
    </xf>
    <xf numFmtId="0" fontId="33" fillId="6" borderId="1" xfId="2" applyFont="1" applyFill="1" applyBorder="1" applyAlignment="1" applyProtection="1">
      <alignment horizontal="center" vertical="center" wrapText="1"/>
      <protection locked="0"/>
    </xf>
    <xf numFmtId="0" fontId="40" fillId="6" borderId="0" xfId="0" applyFont="1" applyFill="1" applyAlignment="1">
      <alignment horizontal="center" vertical="center" wrapText="1"/>
    </xf>
    <xf numFmtId="0" fontId="23" fillId="6" borderId="7" xfId="0" applyFont="1" applyFill="1" applyBorder="1" applyAlignment="1">
      <alignment horizontal="center" vertical="center" wrapText="1"/>
    </xf>
    <xf numFmtId="0" fontId="23" fillId="6" borderId="54" xfId="0" applyFont="1" applyFill="1" applyBorder="1" applyAlignment="1">
      <alignment horizontal="center" vertical="center" wrapText="1"/>
    </xf>
    <xf numFmtId="0" fontId="23" fillId="6" borderId="55" xfId="0" applyFont="1" applyFill="1" applyBorder="1" applyAlignment="1">
      <alignment horizontal="center" vertical="center" wrapText="1"/>
    </xf>
    <xf numFmtId="0" fontId="21" fillId="6" borderId="7" xfId="5" applyFont="1" applyFill="1" applyBorder="1" applyAlignment="1" applyProtection="1">
      <alignment horizontal="center" vertical="center" wrapText="1"/>
    </xf>
    <xf numFmtId="0" fontId="21" fillId="6" borderId="54" xfId="5" applyFont="1" applyFill="1" applyBorder="1" applyAlignment="1" applyProtection="1">
      <alignment horizontal="center" vertical="center" wrapText="1"/>
    </xf>
    <xf numFmtId="0" fontId="21" fillId="6" borderId="55" xfId="5" applyFont="1" applyFill="1" applyBorder="1" applyAlignment="1" applyProtection="1">
      <alignment horizontal="center" vertical="center" wrapText="1"/>
    </xf>
    <xf numFmtId="0" fontId="23" fillId="6" borderId="14" xfId="5" applyFont="1" applyFill="1" applyBorder="1" applyAlignment="1" applyProtection="1">
      <alignment horizontal="center" vertical="center" wrapText="1"/>
    </xf>
    <xf numFmtId="0" fontId="23" fillId="6" borderId="0" xfId="5" applyFont="1" applyFill="1" applyBorder="1" applyAlignment="1" applyProtection="1">
      <alignment horizontal="center" vertical="center" wrapText="1"/>
    </xf>
    <xf numFmtId="0" fontId="23" fillId="6" borderId="56" xfId="5" applyFont="1" applyFill="1" applyBorder="1" applyAlignment="1" applyProtection="1">
      <alignment horizontal="center" vertical="center" wrapText="1"/>
    </xf>
    <xf numFmtId="0" fontId="21" fillId="6" borderId="14" xfId="5" applyFont="1" applyFill="1" applyBorder="1" applyAlignment="1" applyProtection="1">
      <alignment horizontal="center" vertical="center" wrapText="1"/>
    </xf>
    <xf numFmtId="0" fontId="21" fillId="6" borderId="0" xfId="5" applyFont="1" applyFill="1" applyBorder="1" applyAlignment="1" applyProtection="1">
      <alignment horizontal="center" vertical="center" wrapText="1"/>
    </xf>
    <xf numFmtId="0" fontId="21" fillId="6" borderId="56" xfId="5" applyFont="1" applyFill="1" applyBorder="1" applyAlignment="1" applyProtection="1">
      <alignment horizontal="center" vertical="center" wrapText="1"/>
    </xf>
    <xf numFmtId="0" fontId="23" fillId="6" borderId="57" xfId="5" applyFont="1" applyFill="1" applyBorder="1" applyAlignment="1" applyProtection="1">
      <alignment horizontal="center" vertical="center" wrapText="1"/>
    </xf>
    <xf numFmtId="0" fontId="23" fillId="6" borderId="58" xfId="5" applyFont="1" applyFill="1" applyBorder="1" applyAlignment="1" applyProtection="1">
      <alignment horizontal="center" vertical="center" wrapText="1"/>
    </xf>
    <xf numFmtId="0" fontId="23" fillId="6" borderId="59" xfId="5" applyFont="1" applyFill="1" applyBorder="1" applyAlignment="1" applyProtection="1">
      <alignment horizontal="center" vertical="center" wrapText="1"/>
    </xf>
    <xf numFmtId="0" fontId="21" fillId="6" borderId="57" xfId="5" applyFont="1" applyFill="1" applyBorder="1" applyAlignment="1" applyProtection="1">
      <alignment horizontal="center" vertical="center" wrapText="1"/>
    </xf>
    <xf numFmtId="0" fontId="21" fillId="6" borderId="58" xfId="5" applyFont="1" applyFill="1" applyBorder="1" applyAlignment="1" applyProtection="1">
      <alignment horizontal="center" vertical="center" wrapText="1"/>
    </xf>
    <xf numFmtId="0" fontId="21" fillId="6" borderId="59" xfId="5" applyFont="1" applyFill="1" applyBorder="1" applyAlignment="1" applyProtection="1">
      <alignment horizontal="center" vertical="center" wrapText="1"/>
    </xf>
    <xf numFmtId="0" fontId="42" fillId="6" borderId="0" xfId="0" applyFont="1" applyFill="1" applyAlignment="1">
      <alignment horizontal="center" vertical="center" wrapText="1"/>
    </xf>
    <xf numFmtId="0" fontId="42" fillId="6" borderId="11" xfId="0" applyFont="1" applyFill="1" applyBorder="1" applyAlignment="1">
      <alignment vertical="center" wrapText="1"/>
    </xf>
    <xf numFmtId="0" fontId="42" fillId="6" borderId="0" xfId="0" applyFont="1" applyFill="1" applyAlignment="1">
      <alignment vertical="center" wrapText="1"/>
    </xf>
    <xf numFmtId="0" fontId="31" fillId="6" borderId="0" xfId="0" applyFont="1" applyFill="1" applyAlignment="1">
      <alignment horizontal="center" vertical="center" wrapText="1"/>
    </xf>
    <xf numFmtId="0" fontId="43" fillId="11" borderId="1" xfId="0" applyFont="1" applyFill="1" applyBorder="1" applyAlignment="1">
      <alignment horizontal="center" vertical="center" wrapText="1"/>
    </xf>
    <xf numFmtId="0" fontId="44" fillId="11" borderId="1" xfId="0" applyFont="1" applyFill="1" applyBorder="1" applyAlignment="1">
      <alignment horizontal="center" vertical="center" wrapText="1"/>
    </xf>
    <xf numFmtId="0" fontId="44" fillId="11" borderId="1" xfId="0" applyFont="1" applyFill="1" applyBorder="1" applyAlignment="1">
      <alignment horizontal="center" vertical="center" wrapText="1"/>
    </xf>
    <xf numFmtId="0" fontId="44" fillId="11" borderId="1" xfId="0" applyFont="1" applyFill="1" applyBorder="1" applyAlignment="1">
      <alignment vertical="center" wrapText="1"/>
    </xf>
    <xf numFmtId="0" fontId="46" fillId="6" borderId="0" xfId="0" applyFont="1" applyFill="1" applyAlignment="1">
      <alignment horizontal="center" vertical="center" wrapText="1"/>
    </xf>
    <xf numFmtId="0" fontId="43" fillId="11" borderId="1" xfId="0" applyFont="1" applyFill="1" applyBorder="1" applyAlignment="1">
      <alignment horizontal="center" vertical="center" wrapText="1"/>
    </xf>
    <xf numFmtId="0" fontId="43" fillId="11" borderId="1" xfId="0" applyFont="1" applyFill="1" applyBorder="1" applyAlignment="1">
      <alignment vertical="center" wrapText="1"/>
    </xf>
    <xf numFmtId="0" fontId="47" fillId="6" borderId="0" xfId="0" applyFont="1" applyFill="1" applyAlignment="1">
      <alignment horizontal="center" vertical="top" wrapText="1" readingOrder="1"/>
    </xf>
    <xf numFmtId="0" fontId="42" fillId="6" borderId="1" xfId="2" applyFont="1" applyFill="1" applyBorder="1" applyAlignment="1" applyProtection="1">
      <alignment horizontal="center" vertical="center" wrapText="1" readingOrder="1"/>
      <protection locked="0"/>
    </xf>
    <xf numFmtId="0" fontId="48" fillId="6" borderId="1" xfId="2" applyFont="1" applyFill="1" applyBorder="1" applyAlignment="1" applyProtection="1">
      <alignment horizontal="center" vertical="center" wrapText="1" readingOrder="1"/>
      <protection locked="0"/>
    </xf>
    <xf numFmtId="0" fontId="40" fillId="6" borderId="1" xfId="2" applyFont="1" applyFill="1" applyBorder="1" applyAlignment="1" applyProtection="1">
      <alignment horizontal="center" vertical="center" wrapText="1" readingOrder="1"/>
      <protection locked="0"/>
    </xf>
    <xf numFmtId="0" fontId="49" fillId="6" borderId="1" xfId="2" applyFont="1" applyFill="1" applyBorder="1" applyAlignment="1" applyProtection="1">
      <alignment horizontal="center" vertical="center" wrapText="1" readingOrder="1"/>
      <protection locked="0"/>
    </xf>
    <xf numFmtId="0" fontId="40" fillId="6" borderId="1" xfId="2" applyFont="1" applyFill="1" applyBorder="1" applyAlignment="1" applyProtection="1">
      <alignment horizontal="center" vertical="center" wrapText="1" readingOrder="1"/>
      <protection locked="0"/>
    </xf>
    <xf numFmtId="0" fontId="42" fillId="6" borderId="1" xfId="2" applyFont="1" applyFill="1" applyBorder="1" applyAlignment="1">
      <alignment horizontal="center" vertical="center" wrapText="1" readingOrder="1"/>
    </xf>
    <xf numFmtId="0" fontId="42" fillId="6" borderId="1" xfId="0" applyFont="1" applyFill="1" applyBorder="1" applyAlignment="1" applyProtection="1">
      <alignment horizontal="center" vertical="center" wrapText="1" readingOrder="1"/>
      <protection locked="0"/>
    </xf>
    <xf numFmtId="0" fontId="46" fillId="6" borderId="1" xfId="2" applyFont="1" applyFill="1" applyBorder="1" applyAlignment="1" applyProtection="1">
      <alignment horizontal="center" vertical="center" wrapText="1" readingOrder="1"/>
      <protection locked="0"/>
    </xf>
    <xf numFmtId="0" fontId="48" fillId="6" borderId="1" xfId="2" applyFont="1" applyFill="1" applyBorder="1" applyAlignment="1" applyProtection="1">
      <alignment horizontal="center" vertical="center" wrapText="1" readingOrder="1"/>
      <protection locked="0"/>
    </xf>
    <xf numFmtId="0" fontId="48" fillId="6" borderId="1" xfId="2" applyFont="1" applyFill="1" applyBorder="1" applyAlignment="1">
      <alignment horizontal="center" vertical="center" wrapText="1" readingOrder="1"/>
    </xf>
    <xf numFmtId="2" fontId="48" fillId="6" borderId="1" xfId="4" applyNumberFormat="1" applyFont="1" applyFill="1" applyBorder="1" applyAlignment="1" applyProtection="1">
      <alignment horizontal="center" vertical="center" wrapText="1" readingOrder="1"/>
    </xf>
    <xf numFmtId="2" fontId="48" fillId="6" borderId="1" xfId="4" applyNumberFormat="1" applyFont="1" applyFill="1" applyBorder="1" applyAlignment="1" applyProtection="1">
      <alignment horizontal="center" vertical="center" wrapText="1" readingOrder="1"/>
      <protection locked="0"/>
    </xf>
    <xf numFmtId="2" fontId="48" fillId="6" borderId="1" xfId="4" applyNumberFormat="1" applyFont="1" applyFill="1" applyBorder="1" applyAlignment="1" applyProtection="1">
      <alignment horizontal="center" vertical="center" wrapText="1" readingOrder="1"/>
    </xf>
    <xf numFmtId="2" fontId="48" fillId="6" borderId="1" xfId="4" applyNumberFormat="1" applyFont="1" applyFill="1" applyBorder="1" applyAlignment="1" applyProtection="1">
      <alignment horizontal="center" vertical="center" wrapText="1" readingOrder="1"/>
      <protection locked="0"/>
    </xf>
    <xf numFmtId="0" fontId="48" fillId="6" borderId="1" xfId="2" applyFont="1" applyFill="1" applyBorder="1" applyAlignment="1">
      <alignment horizontal="center" vertical="center" wrapText="1" readingOrder="1"/>
    </xf>
    <xf numFmtId="0" fontId="48" fillId="6" borderId="1" xfId="0" applyFont="1" applyFill="1" applyBorder="1" applyAlignment="1">
      <alignment horizontal="center" vertical="center" wrapText="1" readingOrder="1"/>
    </xf>
    <xf numFmtId="0" fontId="48" fillId="6" borderId="1" xfId="0" applyFont="1" applyFill="1" applyBorder="1" applyAlignment="1" applyProtection="1">
      <alignment horizontal="center" vertical="center" wrapText="1" readingOrder="1"/>
      <protection locked="0"/>
    </xf>
    <xf numFmtId="0" fontId="47" fillId="6" borderId="1" xfId="0" applyFont="1" applyFill="1" applyBorder="1" applyAlignment="1" applyProtection="1">
      <alignment horizontal="center" vertical="center" wrapText="1" readingOrder="1"/>
      <protection locked="0"/>
    </xf>
    <xf numFmtId="14" fontId="47" fillId="6" borderId="1" xfId="0" applyNumberFormat="1" applyFont="1" applyFill="1" applyBorder="1" applyAlignment="1" applyProtection="1">
      <alignment horizontal="center" vertical="center" wrapText="1" readingOrder="1"/>
      <protection locked="0"/>
    </xf>
    <xf numFmtId="0" fontId="47" fillId="6" borderId="1" xfId="0" applyFont="1" applyFill="1" applyBorder="1" applyAlignment="1" applyProtection="1">
      <alignment horizontal="center" vertical="center" wrapText="1" readingOrder="1"/>
      <protection locked="0"/>
    </xf>
    <xf numFmtId="14" fontId="47" fillId="6" borderId="1" xfId="0" applyNumberFormat="1" applyFont="1" applyFill="1" applyBorder="1" applyAlignment="1" applyProtection="1">
      <alignment horizontal="center" vertical="center" wrapText="1" readingOrder="1"/>
      <protection locked="0"/>
    </xf>
    <xf numFmtId="0" fontId="40" fillId="6" borderId="0" xfId="0" applyFont="1" applyFill="1" applyAlignment="1">
      <alignment horizontal="center" vertical="top" wrapText="1" readingOrder="1"/>
    </xf>
    <xf numFmtId="2" fontId="48" fillId="6" borderId="2" xfId="4" applyNumberFormat="1" applyFont="1" applyFill="1" applyBorder="1" applyAlignment="1" applyProtection="1">
      <alignment horizontal="center" vertical="center" wrapText="1" readingOrder="1"/>
      <protection locked="0"/>
    </xf>
    <xf numFmtId="2" fontId="48" fillId="6" borderId="8" xfId="4" applyNumberFormat="1" applyFont="1" applyFill="1" applyBorder="1" applyAlignment="1" applyProtection="1">
      <alignment horizontal="center" vertical="center" wrapText="1" readingOrder="1"/>
      <protection locked="0"/>
    </xf>
    <xf numFmtId="165" fontId="40" fillId="6" borderId="0" xfId="4" applyNumberFormat="1" applyFont="1" applyFill="1" applyAlignment="1" applyProtection="1">
      <alignment horizontal="center" vertical="top" wrapText="1" readingOrder="1"/>
    </xf>
    <xf numFmtId="0" fontId="50" fillId="6" borderId="0" xfId="0" applyFont="1" applyFill="1"/>
    <xf numFmtId="0" fontId="51" fillId="6" borderId="7" xfId="2" applyFont="1" applyFill="1" applyBorder="1"/>
    <xf numFmtId="0" fontId="52" fillId="6" borderId="54" xfId="2" applyFont="1" applyFill="1" applyBorder="1" applyAlignment="1">
      <alignment vertical="center"/>
    </xf>
    <xf numFmtId="0" fontId="53" fillId="6" borderId="60" xfId="2" applyFont="1" applyFill="1" applyBorder="1" applyAlignment="1">
      <alignment horizontal="center" vertical="center"/>
    </xf>
    <xf numFmtId="0" fontId="53" fillId="6" borderId="61" xfId="2" applyFont="1" applyFill="1" applyBorder="1" applyAlignment="1">
      <alignment horizontal="center" vertical="center"/>
    </xf>
    <xf numFmtId="0" fontId="53" fillId="6" borderId="62" xfId="2" applyFont="1" applyFill="1" applyBorder="1" applyAlignment="1">
      <alignment horizontal="center" vertical="center"/>
    </xf>
    <xf numFmtId="0" fontId="51" fillId="6" borderId="14" xfId="2" applyFont="1" applyFill="1" applyBorder="1"/>
    <xf numFmtId="0" fontId="52" fillId="6" borderId="0" xfId="2" applyFont="1" applyFill="1" applyAlignment="1">
      <alignment vertical="center"/>
    </xf>
    <xf numFmtId="0" fontId="52" fillId="6" borderId="23" xfId="2" applyFont="1" applyFill="1" applyBorder="1" applyAlignment="1">
      <alignment horizontal="left" vertical="center"/>
    </xf>
    <xf numFmtId="0" fontId="52" fillId="6" borderId="19" xfId="2" applyFont="1" applyFill="1" applyBorder="1" applyAlignment="1">
      <alignment horizontal="left" vertical="center"/>
    </xf>
    <xf numFmtId="0" fontId="52" fillId="6" borderId="63" xfId="2" applyFont="1" applyFill="1" applyBorder="1" applyAlignment="1">
      <alignment horizontal="left" vertical="center"/>
    </xf>
    <xf numFmtId="0" fontId="52" fillId="6" borderId="64" xfId="2" applyFont="1" applyFill="1" applyBorder="1" applyAlignment="1">
      <alignment horizontal="left" vertical="center"/>
    </xf>
    <xf numFmtId="0" fontId="52" fillId="6" borderId="65" xfId="2" applyFont="1" applyFill="1" applyBorder="1" applyAlignment="1">
      <alignment horizontal="left" vertical="center"/>
    </xf>
    <xf numFmtId="0" fontId="51" fillId="6" borderId="57" xfId="2" applyFont="1" applyFill="1" applyBorder="1"/>
    <xf numFmtId="0" fontId="52" fillId="6" borderId="58" xfId="2" applyFont="1" applyFill="1" applyBorder="1" applyAlignment="1">
      <alignment vertical="center"/>
    </xf>
    <xf numFmtId="0" fontId="52" fillId="6" borderId="66" xfId="0" applyFont="1" applyFill="1" applyBorder="1" applyAlignment="1">
      <alignment horizontal="left" vertical="center"/>
    </xf>
    <xf numFmtId="0" fontId="52" fillId="6" borderId="67" xfId="0" applyFont="1" applyFill="1" applyBorder="1" applyAlignment="1">
      <alignment horizontal="left" vertical="center"/>
    </xf>
    <xf numFmtId="0" fontId="52" fillId="6" borderId="68" xfId="0" applyFont="1" applyFill="1" applyBorder="1" applyAlignment="1">
      <alignment horizontal="left" vertical="center"/>
    </xf>
    <xf numFmtId="0" fontId="51" fillId="6" borderId="0" xfId="0" applyFont="1" applyFill="1" applyAlignment="1">
      <alignment horizontal="center"/>
    </xf>
    <xf numFmtId="0" fontId="52" fillId="12" borderId="60" xfId="0" applyFont="1" applyFill="1" applyBorder="1" applyAlignment="1">
      <alignment horizontal="center" vertical="center"/>
    </xf>
    <xf numFmtId="0" fontId="52" fillId="12" borderId="69" xfId="0" applyFont="1" applyFill="1" applyBorder="1" applyAlignment="1">
      <alignment horizontal="center" vertical="center"/>
    </xf>
    <xf numFmtId="0" fontId="52" fillId="6" borderId="61" xfId="0" applyFont="1" applyFill="1" applyBorder="1" applyAlignment="1">
      <alignment horizontal="center" vertical="center"/>
    </xf>
    <xf numFmtId="0" fontId="52" fillId="12" borderId="70" xfId="0" applyFont="1" applyFill="1" applyBorder="1" applyAlignment="1">
      <alignment horizontal="center" vertical="center"/>
    </xf>
    <xf numFmtId="0" fontId="52" fillId="12" borderId="61" xfId="0" applyFont="1" applyFill="1" applyBorder="1" applyAlignment="1">
      <alignment horizontal="center" vertical="center"/>
    </xf>
    <xf numFmtId="0" fontId="52" fillId="6" borderId="62" xfId="0" applyFont="1" applyFill="1" applyBorder="1" applyAlignment="1">
      <alignment horizontal="center" vertical="center"/>
    </xf>
    <xf numFmtId="0" fontId="52" fillId="12" borderId="57" xfId="0" applyFont="1" applyFill="1" applyBorder="1" applyAlignment="1">
      <alignment horizontal="center" vertical="center"/>
    </xf>
    <xf numFmtId="0" fontId="52" fillId="12" borderId="71" xfId="0" applyFont="1" applyFill="1" applyBorder="1" applyAlignment="1">
      <alignment horizontal="center" vertical="center"/>
    </xf>
    <xf numFmtId="0" fontId="51" fillId="6" borderId="58" xfId="0" applyFont="1" applyFill="1" applyBorder="1" applyAlignment="1">
      <alignment horizontal="center" vertical="center"/>
    </xf>
    <xf numFmtId="0" fontId="52" fillId="12" borderId="72" xfId="0" applyFont="1" applyFill="1" applyBorder="1" applyAlignment="1">
      <alignment horizontal="center" vertical="center"/>
    </xf>
    <xf numFmtId="0" fontId="52" fillId="12" borderId="58" xfId="0" applyFont="1" applyFill="1" applyBorder="1" applyAlignment="1">
      <alignment horizontal="center" vertical="center"/>
    </xf>
    <xf numFmtId="0" fontId="51" fillId="6" borderId="59" xfId="0" applyFont="1" applyFill="1" applyBorder="1" applyAlignment="1">
      <alignment horizontal="center" vertical="center"/>
    </xf>
    <xf numFmtId="0" fontId="51" fillId="6" borderId="0" xfId="0" applyFont="1" applyFill="1" applyAlignment="1">
      <alignment horizontal="center"/>
    </xf>
    <xf numFmtId="0" fontId="52" fillId="12" borderId="62" xfId="0" applyFont="1" applyFill="1" applyBorder="1" applyAlignment="1">
      <alignment horizontal="center" vertical="center"/>
    </xf>
    <xf numFmtId="0" fontId="16" fillId="0" borderId="73"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74"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59" xfId="0" applyFont="1" applyBorder="1" applyAlignment="1">
      <alignment horizontal="center" vertical="center" wrapText="1"/>
    </xf>
    <xf numFmtId="0" fontId="54" fillId="12" borderId="75" xfId="0" applyFont="1" applyFill="1" applyBorder="1" applyAlignment="1">
      <alignment horizontal="center" vertical="center"/>
    </xf>
    <xf numFmtId="0" fontId="54" fillId="12" borderId="76" xfId="0" applyFont="1" applyFill="1" applyBorder="1" applyAlignment="1">
      <alignment horizontal="center" vertical="center"/>
    </xf>
    <xf numFmtId="0" fontId="54" fillId="12" borderId="77" xfId="0" applyFont="1" applyFill="1" applyBorder="1" applyAlignment="1">
      <alignment horizontal="center" vertical="center"/>
    </xf>
    <xf numFmtId="0" fontId="52" fillId="12" borderId="7" xfId="0" applyFont="1" applyFill="1" applyBorder="1" applyAlignment="1">
      <alignment horizontal="center" vertical="center" wrapText="1"/>
    </xf>
    <xf numFmtId="0" fontId="52" fillId="12" borderId="78" xfId="0" applyFont="1" applyFill="1" applyBorder="1" applyAlignment="1">
      <alignment horizontal="center" vertical="center" wrapText="1"/>
    </xf>
    <xf numFmtId="0" fontId="52" fillId="12" borderId="79" xfId="0" applyFont="1" applyFill="1" applyBorder="1" applyAlignment="1">
      <alignment horizontal="center" vertical="center" wrapText="1"/>
    </xf>
    <xf numFmtId="0" fontId="52" fillId="12" borderId="80" xfId="0" applyFont="1" applyFill="1" applyBorder="1" applyAlignment="1">
      <alignment horizontal="center" vertical="center" wrapText="1"/>
    </xf>
    <xf numFmtId="0" fontId="52" fillId="12" borderId="54" xfId="0" applyFont="1" applyFill="1" applyBorder="1" applyAlignment="1">
      <alignment horizontal="center" vertical="center" wrapText="1"/>
    </xf>
    <xf numFmtId="0" fontId="52" fillId="12" borderId="55" xfId="0" applyFont="1" applyFill="1" applyBorder="1" applyAlignment="1">
      <alignment horizontal="center" vertical="center" wrapText="1"/>
    </xf>
    <xf numFmtId="0" fontId="55" fillId="6" borderId="0" xfId="0" applyFont="1" applyFill="1"/>
    <xf numFmtId="0" fontId="14" fillId="9" borderId="81" xfId="2" applyFont="1" applyFill="1" applyBorder="1" applyAlignment="1" applyProtection="1">
      <alignment horizontal="center" vertical="center" wrapText="1" readingOrder="1"/>
      <protection locked="0"/>
    </xf>
    <xf numFmtId="0" fontId="14" fillId="9" borderId="82" xfId="2" applyFont="1" applyFill="1" applyBorder="1" applyAlignment="1" applyProtection="1">
      <alignment horizontal="center" vertical="center" wrapText="1" readingOrder="1"/>
      <protection locked="0"/>
    </xf>
    <xf numFmtId="0" fontId="56" fillId="9" borderId="82" xfId="0" applyFont="1" applyFill="1" applyBorder="1" applyAlignment="1">
      <alignment horizontal="center" vertical="center"/>
    </xf>
    <xf numFmtId="0" fontId="17" fillId="9" borderId="82" xfId="2" applyFill="1" applyBorder="1" applyAlignment="1" applyProtection="1">
      <alignment horizontal="justify" vertical="center" wrapText="1" readingOrder="1"/>
      <protection locked="0"/>
    </xf>
    <xf numFmtId="0" fontId="17" fillId="9" borderId="82" xfId="0" applyFont="1" applyFill="1" applyBorder="1" applyAlignment="1" applyProtection="1">
      <alignment horizontal="center" vertical="center" wrapText="1" readingOrder="1"/>
      <protection locked="0"/>
    </xf>
    <xf numFmtId="0" fontId="50" fillId="9" borderId="82" xfId="0" applyFont="1" applyFill="1" applyBorder="1" applyAlignment="1">
      <alignment horizontal="left" vertical="center" wrapText="1"/>
    </xf>
    <xf numFmtId="0" fontId="58" fillId="9" borderId="82" xfId="0" applyFont="1" applyFill="1" applyBorder="1" applyAlignment="1">
      <alignment horizontal="left" vertical="center" wrapText="1"/>
    </xf>
    <xf numFmtId="0" fontId="58" fillId="9" borderId="82" xfId="0" applyFont="1" applyFill="1" applyBorder="1" applyAlignment="1">
      <alignment horizontal="left" vertical="center"/>
    </xf>
    <xf numFmtId="0" fontId="58" fillId="9" borderId="83" xfId="0" applyFont="1" applyFill="1" applyBorder="1" applyAlignment="1">
      <alignment horizontal="left" vertical="center"/>
    </xf>
    <xf numFmtId="0" fontId="14" fillId="9" borderId="84" xfId="2" applyFont="1" applyFill="1" applyBorder="1" applyAlignment="1" applyProtection="1">
      <alignment horizontal="center" vertical="center" wrapText="1" readingOrder="1"/>
      <protection locked="0"/>
    </xf>
    <xf numFmtId="0" fontId="14" fillId="9" borderId="1" xfId="2" applyFont="1" applyFill="1" applyBorder="1" applyAlignment="1" applyProtection="1">
      <alignment horizontal="center" vertical="center" wrapText="1" readingOrder="1"/>
      <protection locked="0"/>
    </xf>
    <xf numFmtId="0" fontId="56" fillId="9" borderId="1" xfId="0" applyFont="1" applyFill="1" applyBorder="1" applyAlignment="1">
      <alignment horizontal="center" vertical="center"/>
    </xf>
    <xf numFmtId="0" fontId="0" fillId="9" borderId="1" xfId="2" applyFont="1" applyFill="1" applyBorder="1" applyAlignment="1" applyProtection="1">
      <alignment horizontal="justify" vertical="center" wrapText="1" readingOrder="1"/>
      <protection locked="0"/>
    </xf>
    <xf numFmtId="0" fontId="0" fillId="9" borderId="1" xfId="0" applyFill="1" applyBorder="1" applyAlignment="1" applyProtection="1">
      <alignment horizontal="center" vertical="center" wrapText="1" readingOrder="1"/>
      <protection locked="0"/>
    </xf>
    <xf numFmtId="0" fontId="14" fillId="6" borderId="84" xfId="2" applyFont="1" applyFill="1" applyBorder="1" applyAlignment="1" applyProtection="1">
      <alignment horizontal="center" vertical="center" wrapText="1" readingOrder="1"/>
      <protection locked="0"/>
    </xf>
    <xf numFmtId="0" fontId="14" fillId="6" borderId="1" xfId="2" applyFont="1" applyFill="1" applyBorder="1" applyAlignment="1" applyProtection="1">
      <alignment horizontal="center" vertical="center" wrapText="1" readingOrder="1"/>
      <protection locked="0"/>
    </xf>
    <xf numFmtId="0" fontId="56" fillId="6" borderId="1" xfId="0" applyFont="1" applyFill="1" applyBorder="1" applyAlignment="1">
      <alignment horizontal="center" vertical="center"/>
    </xf>
    <xf numFmtId="0" fontId="0" fillId="6" borderId="1" xfId="2" applyFont="1" applyFill="1" applyBorder="1" applyAlignment="1" applyProtection="1">
      <alignment horizontal="justify" vertical="center" wrapText="1" readingOrder="1"/>
      <protection locked="0"/>
    </xf>
    <xf numFmtId="0" fontId="17" fillId="6" borderId="1" xfId="2" applyFill="1" applyBorder="1" applyAlignment="1" applyProtection="1">
      <alignment horizontal="justify" vertical="center" wrapText="1" readingOrder="1"/>
      <protection locked="0"/>
    </xf>
    <xf numFmtId="0" fontId="0" fillId="6" borderId="1" xfId="0" applyFill="1" applyBorder="1" applyAlignment="1" applyProtection="1">
      <alignment horizontal="center" vertical="center" wrapText="1" readingOrder="1"/>
      <protection locked="0"/>
    </xf>
    <xf numFmtId="0" fontId="50" fillId="0" borderId="82" xfId="0" applyFont="1" applyBorder="1" applyAlignment="1">
      <alignment horizontal="left" vertical="center" wrapText="1"/>
    </xf>
    <xf numFmtId="0" fontId="58" fillId="0" borderId="82" xfId="0" applyFont="1" applyBorder="1" applyAlignment="1">
      <alignment horizontal="left" vertical="center" wrapText="1"/>
    </xf>
    <xf numFmtId="0" fontId="52" fillId="6" borderId="1" xfId="0" applyFont="1" applyFill="1" applyBorder="1"/>
    <xf numFmtId="0" fontId="51" fillId="6" borderId="1" xfId="0" applyFont="1" applyFill="1" applyBorder="1" applyAlignment="1">
      <alignment horizontal="center"/>
    </xf>
    <xf numFmtId="0" fontId="51" fillId="6" borderId="85" xfId="0" applyFont="1" applyFill="1" applyBorder="1" applyAlignment="1">
      <alignment horizontal="center"/>
    </xf>
    <xf numFmtId="0" fontId="14" fillId="6" borderId="86" xfId="2" applyFont="1" applyFill="1" applyBorder="1" applyAlignment="1" applyProtection="1">
      <alignment horizontal="center" vertical="center" wrapText="1" readingOrder="1"/>
      <protection locked="0"/>
    </xf>
    <xf numFmtId="0" fontId="14" fillId="6" borderId="87" xfId="2" applyFont="1" applyFill="1" applyBorder="1" applyAlignment="1" applyProtection="1">
      <alignment horizontal="center" vertical="center" wrapText="1" readingOrder="1"/>
      <protection locked="0"/>
    </xf>
    <xf numFmtId="0" fontId="52" fillId="6" borderId="87" xfId="0" applyFont="1" applyFill="1" applyBorder="1"/>
    <xf numFmtId="0" fontId="51" fillId="6" borderId="87" xfId="0" applyFont="1" applyFill="1" applyBorder="1" applyAlignment="1">
      <alignment horizontal="center"/>
    </xf>
    <xf numFmtId="0" fontId="51" fillId="6" borderId="88" xfId="0" applyFont="1" applyFill="1" applyBorder="1" applyAlignment="1">
      <alignment horizontal="center"/>
    </xf>
    <xf numFmtId="0" fontId="52" fillId="12" borderId="7" xfId="0" applyFont="1" applyFill="1" applyBorder="1" applyAlignment="1">
      <alignment horizontal="center" vertical="center"/>
    </xf>
    <xf numFmtId="0" fontId="52" fillId="12" borderId="54" xfId="0" applyFont="1" applyFill="1" applyBorder="1" applyAlignment="1">
      <alignment horizontal="center" vertical="center"/>
    </xf>
    <xf numFmtId="0" fontId="52" fillId="12" borderId="55" xfId="0" applyFont="1" applyFill="1" applyBorder="1" applyAlignment="1">
      <alignment horizontal="center" vertical="center"/>
    </xf>
    <xf numFmtId="0" fontId="52" fillId="12" borderId="89" xfId="0" applyFont="1" applyFill="1" applyBorder="1" applyAlignment="1">
      <alignment horizontal="center" vertical="center" wrapText="1"/>
    </xf>
    <xf numFmtId="0" fontId="52" fillId="12" borderId="90" xfId="0" applyFont="1" applyFill="1" applyBorder="1" applyAlignment="1">
      <alignment horizontal="center" vertical="center" wrapText="1"/>
    </xf>
    <xf numFmtId="0" fontId="52" fillId="12" borderId="91" xfId="0" applyFont="1" applyFill="1" applyBorder="1" applyAlignment="1">
      <alignment horizontal="center" vertical="center" wrapText="1"/>
    </xf>
    <xf numFmtId="0" fontId="52" fillId="12" borderId="90" xfId="0" applyFont="1" applyFill="1" applyBorder="1" applyAlignment="1">
      <alignment horizontal="center" vertical="center" wrapText="1"/>
    </xf>
    <xf numFmtId="0" fontId="52" fillId="12" borderId="76" xfId="0" applyFont="1" applyFill="1" applyBorder="1" applyAlignment="1">
      <alignment horizontal="center" vertical="center" wrapText="1"/>
    </xf>
    <xf numFmtId="0" fontId="52" fillId="12" borderId="92" xfId="0" applyFont="1" applyFill="1" applyBorder="1" applyAlignment="1">
      <alignment horizontal="center" vertical="center" wrapText="1"/>
    </xf>
    <xf numFmtId="0" fontId="52" fillId="12" borderId="77" xfId="0" applyFont="1" applyFill="1" applyBorder="1" applyAlignment="1">
      <alignment horizontal="center" vertical="center" wrapText="1"/>
    </xf>
    <xf numFmtId="0" fontId="67" fillId="6" borderId="0" xfId="0" applyFont="1" applyFill="1" applyAlignment="1">
      <alignment horizontal="center" wrapText="1"/>
    </xf>
    <xf numFmtId="0" fontId="55" fillId="6" borderId="0" xfId="0" applyFont="1" applyFill="1" applyAlignment="1">
      <alignment wrapText="1"/>
    </xf>
    <xf numFmtId="0" fontId="52" fillId="6" borderId="5" xfId="0" applyFont="1" applyFill="1" applyBorder="1" applyAlignment="1">
      <alignment horizontal="center" vertical="center" wrapText="1"/>
    </xf>
    <xf numFmtId="0" fontId="48" fillId="6" borderId="1" xfId="6" applyFont="1" applyFill="1" applyBorder="1" applyAlignment="1">
      <alignment horizontal="center" vertical="center" wrapText="1" readingOrder="1"/>
    </xf>
    <xf numFmtId="0" fontId="47" fillId="6" borderId="1" xfId="0" applyFont="1" applyFill="1" applyBorder="1" applyAlignment="1" applyProtection="1">
      <alignment horizontal="justify" vertical="center" wrapText="1" readingOrder="1"/>
      <protection locked="0"/>
    </xf>
    <xf numFmtId="0" fontId="52" fillId="6" borderId="81" xfId="0" applyFont="1" applyFill="1" applyBorder="1" applyAlignment="1">
      <alignment horizontal="center" vertical="center" wrapText="1"/>
    </xf>
    <xf numFmtId="0" fontId="50" fillId="6" borderId="79" xfId="0" applyFont="1" applyFill="1" applyBorder="1" applyAlignment="1">
      <alignment horizontal="center" vertical="center" wrapText="1"/>
    </xf>
    <xf numFmtId="14" fontId="58" fillId="6" borderId="79" xfId="0" applyNumberFormat="1" applyFont="1" applyFill="1" applyBorder="1" applyAlignment="1">
      <alignment horizontal="center" vertical="center" wrapText="1"/>
    </xf>
    <xf numFmtId="0" fontId="52" fillId="6" borderId="82" xfId="0" applyFont="1" applyFill="1" applyBorder="1" applyAlignment="1">
      <alignment horizontal="center" vertical="center" wrapText="1"/>
    </xf>
    <xf numFmtId="14" fontId="50" fillId="6" borderId="80" xfId="0" applyNumberFormat="1" applyFont="1" applyFill="1" applyBorder="1" applyAlignment="1">
      <alignment horizontal="center" vertical="center" wrapText="1"/>
    </xf>
    <xf numFmtId="14" fontId="50" fillId="6" borderId="54" xfId="0" applyNumberFormat="1" applyFont="1" applyFill="1" applyBorder="1" applyAlignment="1">
      <alignment horizontal="center" vertical="center" wrapText="1"/>
    </xf>
    <xf numFmtId="14" fontId="50" fillId="6" borderId="78" xfId="0" applyNumberFormat="1" applyFont="1" applyFill="1" applyBorder="1" applyAlignment="1">
      <alignment horizontal="center" vertical="center" wrapText="1"/>
    </xf>
    <xf numFmtId="14" fontId="50" fillId="6" borderId="80" xfId="0" applyNumberFormat="1" applyFont="1" applyFill="1" applyBorder="1" applyAlignment="1">
      <alignment horizontal="justify" vertical="center" wrapText="1"/>
    </xf>
    <xf numFmtId="14" fontId="50" fillId="6" borderId="54" xfId="0" applyNumberFormat="1" applyFont="1" applyFill="1" applyBorder="1" applyAlignment="1">
      <alignment horizontal="justify" vertical="center" wrapText="1"/>
    </xf>
    <xf numFmtId="14" fontId="50" fillId="6" borderId="78" xfId="0" applyNumberFormat="1" applyFont="1" applyFill="1" applyBorder="1" applyAlignment="1">
      <alignment horizontal="justify" vertical="center" wrapText="1"/>
    </xf>
    <xf numFmtId="0" fontId="52" fillId="6" borderId="82" xfId="0" applyFont="1" applyFill="1" applyBorder="1" applyAlignment="1">
      <alignment horizontal="center" vertical="center" wrapText="1"/>
    </xf>
    <xf numFmtId="0" fontId="52" fillId="6" borderId="83" xfId="0" applyFont="1" applyFill="1" applyBorder="1" applyAlignment="1">
      <alignment horizontal="center" vertical="center" wrapText="1"/>
    </xf>
    <xf numFmtId="0" fontId="52" fillId="6" borderId="84" xfId="0" applyFont="1" applyFill="1" applyBorder="1" applyAlignment="1">
      <alignment horizontal="center" vertical="center" wrapText="1"/>
    </xf>
    <xf numFmtId="0" fontId="50" fillId="6" borderId="1" xfId="0" applyFont="1" applyFill="1" applyBorder="1" applyAlignment="1">
      <alignment horizontal="center" vertical="center" wrapText="1"/>
    </xf>
    <xf numFmtId="14" fontId="58" fillId="6" borderId="1" xfId="0" applyNumberFormat="1" applyFont="1" applyFill="1" applyBorder="1" applyAlignment="1">
      <alignment horizontal="center" vertical="center" wrapText="1"/>
    </xf>
    <xf numFmtId="0" fontId="52" fillId="6" borderId="1" xfId="0" applyFont="1" applyFill="1" applyBorder="1" applyAlignment="1">
      <alignment horizontal="center" vertical="center" wrapText="1"/>
    </xf>
    <xf numFmtId="14" fontId="50" fillId="6" borderId="1" xfId="0" applyNumberFormat="1" applyFont="1" applyFill="1" applyBorder="1" applyAlignment="1">
      <alignment horizontal="center" vertical="center" wrapText="1"/>
    </xf>
    <xf numFmtId="14" fontId="64" fillId="6" borderId="80" xfId="0" applyNumberFormat="1" applyFont="1" applyFill="1" applyBorder="1" applyAlignment="1">
      <alignment horizontal="center" vertical="center" wrapText="1"/>
    </xf>
    <xf numFmtId="14" fontId="64" fillId="6" borderId="54" xfId="0" applyNumberFormat="1" applyFont="1" applyFill="1" applyBorder="1" applyAlignment="1">
      <alignment horizontal="center" vertical="center" wrapText="1"/>
    </xf>
    <xf numFmtId="14" fontId="64" fillId="6" borderId="78" xfId="0" applyNumberFormat="1"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85" xfId="0" applyFont="1" applyFill="1" applyBorder="1" applyAlignment="1">
      <alignment horizontal="center" vertical="center" wrapText="1"/>
    </xf>
    <xf numFmtId="0" fontId="69" fillId="6" borderId="1" xfId="0" applyFont="1" applyFill="1" applyBorder="1" applyAlignment="1" applyProtection="1">
      <alignment horizontal="justify" vertical="center" wrapText="1" readingOrder="1"/>
      <protection locked="0"/>
    </xf>
    <xf numFmtId="14" fontId="70" fillId="6" borderId="1" xfId="0" applyNumberFormat="1" applyFont="1" applyFill="1" applyBorder="1" applyAlignment="1">
      <alignment horizontal="center" vertical="center" wrapText="1"/>
    </xf>
    <xf numFmtId="0" fontId="50" fillId="6" borderId="1" xfId="0" applyFont="1" applyFill="1" applyBorder="1" applyAlignment="1">
      <alignment horizontal="justify" vertical="center" wrapText="1"/>
    </xf>
    <xf numFmtId="0" fontId="52" fillId="6" borderId="1" xfId="0" applyFont="1" applyFill="1" applyBorder="1" applyAlignment="1">
      <alignment horizontal="center" vertical="center"/>
    </xf>
    <xf numFmtId="0" fontId="52" fillId="6" borderId="84" xfId="0" applyFont="1" applyFill="1" applyBorder="1" applyAlignment="1">
      <alignment horizontal="center" vertical="center"/>
    </xf>
    <xf numFmtId="0" fontId="50" fillId="6" borderId="8" xfId="0" applyFont="1" applyFill="1" applyBorder="1" applyAlignment="1">
      <alignment horizontal="center" vertical="center" wrapText="1"/>
    </xf>
    <xf numFmtId="14" fontId="58" fillId="6" borderId="8" xfId="0" applyNumberFormat="1" applyFont="1" applyFill="1" applyBorder="1" applyAlignment="1">
      <alignment horizontal="center" vertical="center" wrapText="1"/>
    </xf>
    <xf numFmtId="14" fontId="70" fillId="6" borderId="9" xfId="0" applyNumberFormat="1" applyFont="1" applyFill="1" applyBorder="1" applyAlignment="1">
      <alignment horizontal="center" vertical="center" wrapText="1"/>
    </xf>
    <xf numFmtId="14" fontId="70" fillId="6" borderId="10" xfId="0" applyNumberFormat="1" applyFont="1" applyFill="1" applyBorder="1" applyAlignment="1">
      <alignment horizontal="center" vertical="center" wrapText="1"/>
    </xf>
    <xf numFmtId="14" fontId="70" fillId="6" borderId="13" xfId="0" applyNumberFormat="1" applyFont="1" applyFill="1" applyBorder="1" applyAlignment="1">
      <alignment horizontal="center" vertical="center" wrapText="1"/>
    </xf>
    <xf numFmtId="0" fontId="52" fillId="6" borderId="0" xfId="0" applyFont="1" applyFill="1" applyAlignment="1">
      <alignment horizontal="center" vertical="center"/>
    </xf>
    <xf numFmtId="0" fontId="71" fillId="6" borderId="75" xfId="0" applyFont="1" applyFill="1" applyBorder="1" applyAlignment="1">
      <alignment horizontal="left" vertical="center"/>
    </xf>
    <xf numFmtId="0" fontId="71" fillId="6" borderId="76" xfId="0" applyFont="1" applyFill="1" applyBorder="1" applyAlignment="1">
      <alignment horizontal="left" vertical="center"/>
    </xf>
    <xf numFmtId="0" fontId="71" fillId="6" borderId="77" xfId="0" applyFont="1" applyFill="1" applyBorder="1" applyAlignment="1">
      <alignment horizontal="left" vertical="center"/>
    </xf>
    <xf numFmtId="0" fontId="72" fillId="6" borderId="0" xfId="0" applyFont="1" applyFill="1"/>
    <xf numFmtId="0" fontId="51" fillId="6" borderId="57" xfId="0" applyFont="1" applyFill="1" applyBorder="1" applyAlignment="1">
      <alignment horizontal="left" vertical="top"/>
    </xf>
    <xf numFmtId="0" fontId="51" fillId="6" borderId="58" xfId="0" applyFont="1" applyFill="1" applyBorder="1" applyAlignment="1">
      <alignment horizontal="left" vertical="top"/>
    </xf>
    <xf numFmtId="0" fontId="51" fillId="6" borderId="59" xfId="0" applyFont="1" applyFill="1" applyBorder="1" applyAlignment="1">
      <alignment horizontal="left" vertical="top"/>
    </xf>
    <xf numFmtId="0" fontId="53" fillId="11" borderId="60" xfId="0" applyFont="1" applyFill="1" applyBorder="1" applyAlignment="1">
      <alignment horizontal="center" vertical="center"/>
    </xf>
    <xf numFmtId="0" fontId="53" fillId="11" borderId="61" xfId="0" applyFont="1" applyFill="1" applyBorder="1" applyAlignment="1">
      <alignment horizontal="center" vertical="center"/>
    </xf>
    <xf numFmtId="0" fontId="53" fillId="11" borderId="62" xfId="0" applyFont="1" applyFill="1" applyBorder="1" applyAlignment="1">
      <alignment horizontal="center" vertical="center"/>
    </xf>
    <xf numFmtId="0" fontId="53" fillId="6" borderId="73" xfId="0" applyFont="1" applyFill="1" applyBorder="1" applyAlignment="1">
      <alignment horizontal="left" vertical="center"/>
    </xf>
    <xf numFmtId="0" fontId="53" fillId="6" borderId="18" xfId="0" applyFont="1" applyFill="1" applyBorder="1" applyAlignment="1">
      <alignment horizontal="left" vertical="center"/>
    </xf>
    <xf numFmtId="0" fontId="53" fillId="6" borderId="74" xfId="0" applyFont="1" applyFill="1" applyBorder="1" applyAlignment="1">
      <alignment horizontal="left" vertical="center"/>
    </xf>
    <xf numFmtId="0" fontId="53" fillId="6" borderId="0" xfId="0" applyFont="1" applyFill="1"/>
    <xf numFmtId="0" fontId="72" fillId="6" borderId="14" xfId="0" applyFont="1" applyFill="1" applyBorder="1"/>
    <xf numFmtId="0" fontId="72" fillId="6" borderId="56" xfId="0" applyFont="1" applyFill="1" applyBorder="1"/>
    <xf numFmtId="0" fontId="72" fillId="6" borderId="24" xfId="0" applyFont="1" applyFill="1" applyBorder="1"/>
    <xf numFmtId="0" fontId="72" fillId="6" borderId="10" xfId="0" applyFont="1" applyFill="1" applyBorder="1"/>
    <xf numFmtId="0" fontId="72" fillId="6" borderId="93" xfId="0" applyFont="1" applyFill="1" applyBorder="1"/>
    <xf numFmtId="0" fontId="73" fillId="6" borderId="14" xfId="0" applyFont="1" applyFill="1" applyBorder="1" applyAlignment="1">
      <alignment horizontal="left"/>
    </xf>
    <xf numFmtId="0" fontId="73" fillId="6" borderId="0" xfId="0" applyFont="1" applyFill="1" applyAlignment="1">
      <alignment horizontal="left"/>
    </xf>
    <xf numFmtId="0" fontId="73" fillId="6" borderId="56" xfId="0" applyFont="1" applyFill="1" applyBorder="1" applyAlignment="1">
      <alignment horizontal="left"/>
    </xf>
    <xf numFmtId="0" fontId="74" fillId="6" borderId="14" xfId="0" applyFont="1" applyFill="1" applyBorder="1" applyAlignment="1">
      <alignment horizontal="left"/>
    </xf>
    <xf numFmtId="0" fontId="72" fillId="6" borderId="0" xfId="0" applyFont="1" applyFill="1" applyAlignment="1">
      <alignment horizontal="center"/>
    </xf>
    <xf numFmtId="0" fontId="74" fillId="6" borderId="0" xfId="0" applyFont="1" applyFill="1" applyAlignment="1">
      <alignment horizontal="center"/>
    </xf>
    <xf numFmtId="0" fontId="72" fillId="6" borderId="56" xfId="0" applyFont="1" applyFill="1" applyBorder="1" applyAlignment="1">
      <alignment horizontal="center"/>
    </xf>
    <xf numFmtId="0" fontId="74" fillId="6" borderId="24" xfId="0" applyFont="1" applyFill="1" applyBorder="1" applyAlignment="1">
      <alignment horizontal="left"/>
    </xf>
    <xf numFmtId="0" fontId="72" fillId="6" borderId="10" xfId="0" applyFont="1" applyFill="1" applyBorder="1" applyAlignment="1">
      <alignment horizontal="center"/>
    </xf>
    <xf numFmtId="0" fontId="74" fillId="6" borderId="10" xfId="0" applyFont="1" applyFill="1" applyBorder="1" applyAlignment="1">
      <alignment horizontal="center"/>
    </xf>
    <xf numFmtId="0" fontId="72" fillId="6" borderId="93" xfId="0" applyFont="1" applyFill="1" applyBorder="1" applyAlignment="1">
      <alignment horizontal="center"/>
    </xf>
    <xf numFmtId="0" fontId="71" fillId="6" borderId="73" xfId="0" applyFont="1" applyFill="1" applyBorder="1" applyAlignment="1">
      <alignment horizontal="left"/>
    </xf>
    <xf numFmtId="0" fontId="71" fillId="6" borderId="18" xfId="0" applyFont="1" applyFill="1" applyBorder="1" applyAlignment="1">
      <alignment horizontal="left"/>
    </xf>
    <xf numFmtId="0" fontId="71" fillId="6" borderId="74" xfId="0" applyFont="1" applyFill="1" applyBorder="1" applyAlignment="1">
      <alignment horizontal="left"/>
    </xf>
    <xf numFmtId="0" fontId="75" fillId="6" borderId="57" xfId="0" applyFont="1" applyFill="1" applyBorder="1" applyAlignment="1">
      <alignment horizontal="left"/>
    </xf>
    <xf numFmtId="0" fontId="51" fillId="6" borderId="58" xfId="0" applyFont="1" applyFill="1" applyBorder="1" applyAlignment="1">
      <alignment horizontal="center"/>
    </xf>
    <xf numFmtId="0" fontId="51" fillId="6" borderId="58" xfId="0" applyFont="1" applyFill="1" applyBorder="1"/>
    <xf numFmtId="0" fontId="75" fillId="6" borderId="58" xfId="0" applyFont="1" applyFill="1" applyBorder="1" applyAlignment="1">
      <alignment horizontal="center"/>
    </xf>
    <xf numFmtId="0" fontId="51" fillId="6" borderId="59" xfId="0" applyFont="1" applyFill="1" applyBorder="1" applyAlignment="1">
      <alignment horizontal="center"/>
    </xf>
    <xf numFmtId="0" fontId="75" fillId="6" borderId="0" xfId="0" applyFont="1" applyFill="1" applyAlignment="1">
      <alignment horizontal="left"/>
    </xf>
    <xf numFmtId="0" fontId="75" fillId="6" borderId="0" xfId="0" applyFont="1" applyFill="1" applyAlignment="1">
      <alignment horizontal="center"/>
    </xf>
    <xf numFmtId="0" fontId="75" fillId="6" borderId="0" xfId="0" applyFont="1" applyFill="1" applyAlignment="1">
      <alignment horizontal="left"/>
    </xf>
    <xf numFmtId="0" fontId="51" fillId="6" borderId="0" xfId="0" applyFont="1" applyFill="1"/>
    <xf numFmtId="0" fontId="53" fillId="6" borderId="89" xfId="0" applyFont="1" applyFill="1" applyBorder="1" applyAlignment="1">
      <alignment horizontal="center" vertical="center"/>
    </xf>
    <xf numFmtId="0" fontId="53" fillId="6" borderId="91" xfId="0" applyFont="1" applyFill="1" applyBorder="1" applyAlignment="1">
      <alignment horizontal="center" vertical="center"/>
    </xf>
    <xf numFmtId="0" fontId="53" fillId="6" borderId="94" xfId="0" applyFont="1" applyFill="1" applyBorder="1" applyAlignment="1">
      <alignment horizontal="center" vertical="center"/>
    </xf>
    <xf numFmtId="0" fontId="53" fillId="6" borderId="0" xfId="0" applyFont="1" applyFill="1" applyAlignment="1">
      <alignment vertical="center"/>
    </xf>
    <xf numFmtId="0" fontId="53" fillId="6" borderId="5" xfId="0" applyFont="1" applyFill="1" applyBorder="1" applyAlignment="1">
      <alignment horizontal="center" vertical="center"/>
    </xf>
    <xf numFmtId="0" fontId="53" fillId="6" borderId="8" xfId="0" applyFont="1" applyFill="1" applyBorder="1" applyAlignment="1">
      <alignment horizontal="center" vertical="center"/>
    </xf>
    <xf numFmtId="0" fontId="53" fillId="6" borderId="9" xfId="0" applyFont="1" applyFill="1" applyBorder="1" applyAlignment="1">
      <alignment horizontal="center" vertical="center"/>
    </xf>
    <xf numFmtId="0" fontId="53" fillId="6" borderId="81" xfId="0" applyFont="1" applyFill="1" applyBorder="1" applyAlignment="1">
      <alignment horizontal="center" vertical="center"/>
    </xf>
    <xf numFmtId="0" fontId="53" fillId="6" borderId="82" xfId="0" applyFont="1" applyFill="1" applyBorder="1" applyAlignment="1">
      <alignment horizontal="center" vertical="center"/>
    </xf>
    <xf numFmtId="0" fontId="53" fillId="6" borderId="83" xfId="0" applyFont="1" applyFill="1" applyBorder="1" applyAlignment="1">
      <alignment horizontal="center" vertical="center"/>
    </xf>
    <xf numFmtId="0" fontId="53" fillId="6" borderId="0" xfId="0" applyFont="1" applyFill="1" applyAlignment="1">
      <alignment horizontal="center" vertical="center"/>
    </xf>
    <xf numFmtId="0" fontId="52" fillId="6" borderId="84" xfId="0" applyFont="1" applyFill="1" applyBorder="1" applyAlignment="1">
      <alignment horizontal="center"/>
    </xf>
    <xf numFmtId="0" fontId="52" fillId="6" borderId="1" xfId="0" applyFont="1" applyFill="1" applyBorder="1" applyAlignment="1">
      <alignment horizontal="center"/>
    </xf>
    <xf numFmtId="0" fontId="52" fillId="6" borderId="6" xfId="0" applyFont="1" applyFill="1" applyBorder="1" applyAlignment="1">
      <alignment horizontal="center"/>
    </xf>
    <xf numFmtId="0" fontId="52" fillId="6" borderId="84" xfId="0" applyFont="1" applyFill="1" applyBorder="1" applyAlignment="1">
      <alignment horizontal="center" vertical="center"/>
    </xf>
    <xf numFmtId="0" fontId="52" fillId="6" borderId="1" xfId="0" applyFont="1" applyFill="1" applyBorder="1" applyAlignment="1">
      <alignment horizontal="center" vertical="center"/>
    </xf>
    <xf numFmtId="0" fontId="52" fillId="6" borderId="85" xfId="0" applyFont="1" applyFill="1" applyBorder="1" applyAlignment="1">
      <alignment horizontal="center" vertical="center"/>
    </xf>
    <xf numFmtId="0" fontId="52" fillId="6" borderId="0" xfId="0" applyFont="1" applyFill="1" applyAlignment="1">
      <alignment vertical="center"/>
    </xf>
    <xf numFmtId="0" fontId="52" fillId="6" borderId="0" xfId="0" applyFont="1" applyFill="1" applyAlignment="1">
      <alignment horizontal="center" vertical="center"/>
    </xf>
    <xf numFmtId="0" fontId="52" fillId="6" borderId="86" xfId="0" applyFont="1" applyFill="1" applyBorder="1" applyAlignment="1">
      <alignment horizontal="center"/>
    </xf>
    <xf numFmtId="0" fontId="52" fillId="6" borderId="87" xfId="0" applyFont="1" applyFill="1" applyBorder="1" applyAlignment="1">
      <alignment horizontal="center"/>
    </xf>
    <xf numFmtId="0" fontId="52" fillId="6" borderId="95" xfId="0" applyFont="1" applyFill="1" applyBorder="1" applyAlignment="1">
      <alignment horizontal="center"/>
    </xf>
    <xf numFmtId="0" fontId="52" fillId="6" borderId="86" xfId="0" applyFont="1" applyFill="1" applyBorder="1" applyAlignment="1">
      <alignment horizontal="center" vertical="center"/>
    </xf>
    <xf numFmtId="0" fontId="52" fillId="6" borderId="87" xfId="0" applyFont="1" applyFill="1" applyBorder="1" applyAlignment="1">
      <alignment horizontal="center" vertical="center"/>
    </xf>
    <xf numFmtId="0" fontId="52" fillId="6" borderId="88" xfId="0" applyFont="1" applyFill="1" applyBorder="1" applyAlignment="1">
      <alignment horizontal="center" vertical="center"/>
    </xf>
    <xf numFmtId="0" fontId="76" fillId="6" borderId="0" xfId="0" applyFont="1" applyFill="1" applyAlignment="1">
      <alignment horizontal="left"/>
    </xf>
    <xf numFmtId="0" fontId="70" fillId="6" borderId="0" xfId="0" applyFont="1" applyFill="1"/>
  </cellXfs>
  <cellStyles count="7">
    <cellStyle name="Hipervínculo" xfId="5" builtinId="8"/>
    <cellStyle name="Millares" xfId="4" builtinId="3"/>
    <cellStyle name="Normal" xfId="0" builtinId="0"/>
    <cellStyle name="Normal 2" xfId="2" xr:uid="{00000000-0005-0000-0000-000003000000}"/>
    <cellStyle name="Normal 2 3" xfId="3" xr:uid="{00000000-0005-0000-0000-000004000000}"/>
    <cellStyle name="Normal 3" xfId="6" xr:uid="{4A5AD100-3696-4E4F-B533-CBF265D0DCA6}"/>
    <cellStyle name="Porcentaje" xfId="1" builtinId="5"/>
  </cellStyles>
  <dxfs count="126">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3.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634246</xdr:colOff>
      <xdr:row>6</xdr:row>
      <xdr:rowOff>95250</xdr:rowOff>
    </xdr:from>
    <xdr:to>
      <xdr:col>1</xdr:col>
      <xdr:colOff>1828799</xdr:colOff>
      <xdr:row>8</xdr:row>
      <xdr:rowOff>217714</xdr:rowOff>
    </xdr:to>
    <xdr:pic>
      <xdr:nvPicPr>
        <xdr:cNvPr id="2" name="Picture 1" descr="escudo negro">
          <a:extLst>
            <a:ext uri="{FF2B5EF4-FFF2-40B4-BE49-F238E27FC236}">
              <a16:creationId xmlns:a16="http://schemas.microsoft.com/office/drawing/2014/main" id="{724E51EA-5BC8-4741-8977-991ACAF0849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0317" y="258536"/>
          <a:ext cx="1194553" cy="12110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396875</xdr:colOff>
      <xdr:row>5</xdr:row>
      <xdr:rowOff>47625</xdr:rowOff>
    </xdr:from>
    <xdr:to>
      <xdr:col>2</xdr:col>
      <xdr:colOff>337303</xdr:colOff>
      <xdr:row>7</xdr:row>
      <xdr:rowOff>215446</xdr:rowOff>
    </xdr:to>
    <xdr:pic>
      <xdr:nvPicPr>
        <xdr:cNvPr id="3" name="Picture 1" descr="escudo negro">
          <a:extLst>
            <a:ext uri="{FF2B5EF4-FFF2-40B4-BE49-F238E27FC236}">
              <a16:creationId xmlns:a16="http://schemas.microsoft.com/office/drawing/2014/main" id="{EF332BE9-AE8A-4094-B1E4-D8CB31516A9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8500" y="206375"/>
          <a:ext cx="1194553" cy="126319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734218</xdr:colOff>
      <xdr:row>4</xdr:row>
      <xdr:rowOff>67469</xdr:rowOff>
    </xdr:from>
    <xdr:to>
      <xdr:col>2</xdr:col>
      <xdr:colOff>178553</xdr:colOff>
      <xdr:row>6</xdr:row>
      <xdr:rowOff>235290</xdr:rowOff>
    </xdr:to>
    <xdr:pic>
      <xdr:nvPicPr>
        <xdr:cNvPr id="3" name="Picture 1" descr="escudo negro">
          <a:extLst>
            <a:ext uri="{FF2B5EF4-FFF2-40B4-BE49-F238E27FC236}">
              <a16:creationId xmlns:a16="http://schemas.microsoft.com/office/drawing/2014/main" id="{14C3DB98-A242-40B5-8C84-F433C2997CF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2656" y="226219"/>
          <a:ext cx="1408866" cy="125922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9A32B1E8-696B-42F2-89E2-9A8F119D28C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3796" y="257175"/>
          <a:ext cx="1194553" cy="12700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2" name="1 Imagen">
          <a:extLst>
            <a:ext uri="{FF2B5EF4-FFF2-40B4-BE49-F238E27FC236}">
              <a16:creationId xmlns:a16="http://schemas.microsoft.com/office/drawing/2014/main" id="{E6108806-B837-4A5B-B002-DDB37F979917}"/>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962025" y="1581150"/>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552931</xdr:colOff>
      <xdr:row>1</xdr:row>
      <xdr:rowOff>58833</xdr:rowOff>
    </xdr:from>
    <xdr:to>
      <xdr:col>3</xdr:col>
      <xdr:colOff>1345747</xdr:colOff>
      <xdr:row>3</xdr:row>
      <xdr:rowOff>172844</xdr:rowOff>
    </xdr:to>
    <xdr:pic>
      <xdr:nvPicPr>
        <xdr:cNvPr id="2" name="Imagen 1">
          <a:extLst>
            <a:ext uri="{FF2B5EF4-FFF2-40B4-BE49-F238E27FC236}">
              <a16:creationId xmlns:a16="http://schemas.microsoft.com/office/drawing/2014/main" id="{24E0B0F4-F41C-4DAD-8E5D-0F765B7A51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0181" y="230283"/>
          <a:ext cx="792816" cy="7902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B924FE8B-4FD7-470B-9DB8-9054B318ECD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621" y="444500"/>
          <a:ext cx="1194553" cy="12700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riana\Downloads\9._GCON-MR-2021-V2%20(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rlene.bello\Downloads\9._GCON-MR-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driana\Downloads\GCON%20Monitoreo%20Mapa%20Riesgos%20G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row r="38">
          <cell r="B38" t="str">
            <v>Rara vezInsignificante</v>
          </cell>
          <cell r="C38" t="str">
            <v>Riesgo bajo</v>
          </cell>
        </row>
        <row r="39">
          <cell r="B39" t="str">
            <v>Rara vezMenor</v>
          </cell>
          <cell r="C39" t="str">
            <v>Riesgo bajo</v>
          </cell>
        </row>
        <row r="40">
          <cell r="B40" t="str">
            <v>Rara vezModerado</v>
          </cell>
          <cell r="C40" t="str">
            <v>Riesgo moderado</v>
          </cell>
        </row>
        <row r="41">
          <cell r="B41" t="str">
            <v>Rara vezMayor</v>
          </cell>
          <cell r="C41" t="str">
            <v>Riesgo alto</v>
          </cell>
        </row>
        <row r="42">
          <cell r="B42" t="str">
            <v>Rara vezCatastrófico</v>
          </cell>
          <cell r="C42" t="str">
            <v>Riesgo extremo</v>
          </cell>
        </row>
        <row r="43">
          <cell r="B43" t="str">
            <v>ImprobableInsignificante</v>
          </cell>
          <cell r="C43" t="str">
            <v>Riesgo bajo</v>
          </cell>
        </row>
        <row r="44">
          <cell r="B44" t="str">
            <v>ImprobableMenor</v>
          </cell>
          <cell r="C44" t="str">
            <v>Riesgo bajo</v>
          </cell>
        </row>
        <row r="45">
          <cell r="B45" t="str">
            <v>ImprobableModerado</v>
          </cell>
          <cell r="C45" t="str">
            <v>Riesgo moderado</v>
          </cell>
        </row>
        <row r="46">
          <cell r="B46" t="str">
            <v>ImprobableMayor</v>
          </cell>
          <cell r="C46" t="str">
            <v>Riesgo alto</v>
          </cell>
        </row>
        <row r="47">
          <cell r="B47" t="str">
            <v>ImprobableCatastrófico</v>
          </cell>
          <cell r="C47" t="str">
            <v>Riesgo extremo</v>
          </cell>
        </row>
        <row r="48">
          <cell r="B48" t="str">
            <v>PosibleInsignificante</v>
          </cell>
          <cell r="C48" t="str">
            <v>Riesgo bajo</v>
          </cell>
        </row>
        <row r="49">
          <cell r="B49" t="str">
            <v>PosibleMenor</v>
          </cell>
          <cell r="C49" t="str">
            <v>Riesgo moderado</v>
          </cell>
        </row>
        <row r="50">
          <cell r="B50" t="str">
            <v>PosibleModerado</v>
          </cell>
          <cell r="C50" t="str">
            <v>Riesgo alto</v>
          </cell>
        </row>
        <row r="51">
          <cell r="B51" t="str">
            <v>PosibleMayor</v>
          </cell>
          <cell r="C51" t="str">
            <v>Riesgo extremo</v>
          </cell>
        </row>
        <row r="52">
          <cell r="B52" t="str">
            <v>PosibleCatastrófico</v>
          </cell>
          <cell r="C52" t="str">
            <v>Riesgo extremo</v>
          </cell>
        </row>
        <row r="53">
          <cell r="B53" t="str">
            <v>ProbableInsignificante</v>
          </cell>
          <cell r="C53" t="str">
            <v>Riesgo moderado</v>
          </cell>
        </row>
        <row r="54">
          <cell r="B54" t="str">
            <v>ProbableMenor</v>
          </cell>
          <cell r="C54" t="str">
            <v>Riesgo alto</v>
          </cell>
        </row>
        <row r="55">
          <cell r="B55" t="str">
            <v>ProbableModerado</v>
          </cell>
          <cell r="C55" t="str">
            <v>Riesgo alto</v>
          </cell>
        </row>
        <row r="56">
          <cell r="B56" t="str">
            <v>ProbableMayor</v>
          </cell>
          <cell r="C56" t="str">
            <v>Riesgo extremo</v>
          </cell>
        </row>
        <row r="57">
          <cell r="B57" t="str">
            <v>ProbableCatastrófico</v>
          </cell>
          <cell r="C57" t="str">
            <v>Riesgo extremo</v>
          </cell>
        </row>
        <row r="58">
          <cell r="B58" t="str">
            <v>Casi seguroInsignificante</v>
          </cell>
          <cell r="C58" t="str">
            <v>Riesgo alto</v>
          </cell>
        </row>
        <row r="59">
          <cell r="B59" t="str">
            <v>Casi seguroMenor</v>
          </cell>
          <cell r="C59" t="str">
            <v>Riesgo alto</v>
          </cell>
        </row>
        <row r="60">
          <cell r="B60" t="str">
            <v>Casi seguroModerado</v>
          </cell>
          <cell r="C60" t="str">
            <v>Riesgo extremo</v>
          </cell>
        </row>
        <row r="61">
          <cell r="B61" t="str">
            <v>Casi seguroMayor</v>
          </cell>
          <cell r="C61" t="str">
            <v>Riesgo extremo</v>
          </cell>
        </row>
        <row r="62">
          <cell r="B62" t="str">
            <v>Casi seguroCatastrófico</v>
          </cell>
          <cell r="C62" t="str">
            <v>Riesgo extremo</v>
          </cell>
        </row>
        <row r="95">
          <cell r="B95" t="str">
            <v>FuerteDirectamenteDirectamente</v>
          </cell>
          <cell r="C95">
            <v>2</v>
          </cell>
          <cell r="D95">
            <v>2</v>
          </cell>
        </row>
        <row r="96">
          <cell r="B96" t="str">
            <v>FuerteDirectamenteIndirectamente</v>
          </cell>
          <cell r="C96">
            <v>2</v>
          </cell>
          <cell r="D96">
            <v>1</v>
          </cell>
        </row>
        <row r="97">
          <cell r="B97" t="str">
            <v>FuerteDirectamenteNo disminuye</v>
          </cell>
          <cell r="C97">
            <v>2</v>
          </cell>
          <cell r="D97">
            <v>0</v>
          </cell>
        </row>
        <row r="98">
          <cell r="B98" t="str">
            <v>FuerteNo disminuyeDirectamente</v>
          </cell>
          <cell r="C98">
            <v>0</v>
          </cell>
          <cell r="D98">
            <v>2</v>
          </cell>
        </row>
        <row r="99">
          <cell r="B99" t="str">
            <v>ModeradoDirectamenteDirectamente</v>
          </cell>
          <cell r="C99">
            <v>1</v>
          </cell>
          <cell r="D99">
            <v>1</v>
          </cell>
        </row>
        <row r="100">
          <cell r="B100" t="str">
            <v>ModeradoDirectamenteIndirectamente</v>
          </cell>
          <cell r="C100">
            <v>1</v>
          </cell>
          <cell r="D100">
            <v>0</v>
          </cell>
        </row>
        <row r="101">
          <cell r="B101" t="str">
            <v>ModeradoDirectamenteNo disminuye</v>
          </cell>
          <cell r="C101">
            <v>1</v>
          </cell>
          <cell r="D101">
            <v>0</v>
          </cell>
        </row>
        <row r="102">
          <cell r="B102" t="str">
            <v>ModeradoNo disminuyeDirectamente</v>
          </cell>
          <cell r="C102">
            <v>0</v>
          </cell>
          <cell r="D102">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G4" t="str">
            <v>Rara vez</v>
          </cell>
        </row>
        <row r="5">
          <cell r="G5" t="str">
            <v>Improbable</v>
          </cell>
        </row>
        <row r="6">
          <cell r="G6" t="str">
            <v>Posible</v>
          </cell>
        </row>
        <row r="7">
          <cell r="G7" t="str">
            <v>Probable</v>
          </cell>
        </row>
        <row r="8">
          <cell r="G8" t="str">
            <v>Casi seguro</v>
          </cell>
        </row>
        <row r="37">
          <cell r="B37" t="str">
            <v>Rara vezInsignificante</v>
          </cell>
          <cell r="C37" t="str">
            <v>Riesgo bajo</v>
          </cell>
        </row>
        <row r="38">
          <cell r="B38" t="str">
            <v>Rara vezMenor</v>
          </cell>
          <cell r="C38" t="str">
            <v>Riesgo bajo</v>
          </cell>
        </row>
        <row r="39">
          <cell r="B39" t="str">
            <v>Rara vezModerado</v>
          </cell>
          <cell r="C39" t="str">
            <v>Riesgo moderado</v>
          </cell>
        </row>
        <row r="40">
          <cell r="B40" t="str">
            <v>Rara vezMayor</v>
          </cell>
          <cell r="C40" t="str">
            <v>Riesgo alto</v>
          </cell>
        </row>
        <row r="41">
          <cell r="B41" t="str">
            <v>Rara vezCatastrófico</v>
          </cell>
          <cell r="C41" t="str">
            <v>Riesgo extremo</v>
          </cell>
        </row>
        <row r="42">
          <cell r="B42" t="str">
            <v>ImprobableInsignificante</v>
          </cell>
          <cell r="C42" t="str">
            <v>Riesgo bajo</v>
          </cell>
        </row>
        <row r="43">
          <cell r="B43" t="str">
            <v>ImprobableMenor</v>
          </cell>
          <cell r="C43" t="str">
            <v>Riesgo bajo</v>
          </cell>
        </row>
        <row r="44">
          <cell r="B44" t="str">
            <v>ImprobableModerado</v>
          </cell>
          <cell r="C44" t="str">
            <v>Riesgo moderado</v>
          </cell>
        </row>
        <row r="45">
          <cell r="B45" t="str">
            <v>ImprobableMayor</v>
          </cell>
          <cell r="C45" t="str">
            <v>Riesgo alto</v>
          </cell>
        </row>
        <row r="46">
          <cell r="B46" t="str">
            <v>ImprobableCatastrófico</v>
          </cell>
          <cell r="C46" t="str">
            <v>Riesgo extremo</v>
          </cell>
        </row>
        <row r="47">
          <cell r="B47" t="str">
            <v>PosibleInsignificante</v>
          </cell>
          <cell r="C47" t="str">
            <v>Riesgo bajo</v>
          </cell>
        </row>
        <row r="48">
          <cell r="B48" t="str">
            <v>PosibleMenor</v>
          </cell>
          <cell r="C48" t="str">
            <v>Riesgo moderado</v>
          </cell>
        </row>
        <row r="49">
          <cell r="B49" t="str">
            <v>PosibleModerado</v>
          </cell>
          <cell r="C49" t="str">
            <v>Riesgo alto</v>
          </cell>
        </row>
        <row r="50">
          <cell r="B50" t="str">
            <v>PosibleMayor</v>
          </cell>
          <cell r="C50" t="str">
            <v>Riesgo extremo</v>
          </cell>
        </row>
        <row r="51">
          <cell r="B51" t="str">
            <v>PosibleCatastrófico</v>
          </cell>
          <cell r="C51" t="str">
            <v>Riesgo extremo</v>
          </cell>
        </row>
        <row r="52">
          <cell r="B52" t="str">
            <v>ProbableInsignificante</v>
          </cell>
          <cell r="C52" t="str">
            <v>Riesgo moderado</v>
          </cell>
        </row>
        <row r="53">
          <cell r="B53" t="str">
            <v>ProbableMenor</v>
          </cell>
          <cell r="C53" t="str">
            <v>Riesgo alto</v>
          </cell>
        </row>
        <row r="54">
          <cell r="B54" t="str">
            <v>ProbableModerado</v>
          </cell>
          <cell r="C54" t="str">
            <v>Riesgo alto</v>
          </cell>
        </row>
        <row r="55">
          <cell r="B55" t="str">
            <v>ProbableMayor</v>
          </cell>
          <cell r="C55" t="str">
            <v>Riesgo extremo</v>
          </cell>
        </row>
        <row r="56">
          <cell r="B56" t="str">
            <v>ProbableCatastrófico</v>
          </cell>
          <cell r="C56" t="str">
            <v>Riesgo extremo</v>
          </cell>
        </row>
        <row r="57">
          <cell r="B57" t="str">
            <v>Casi seguroInsignificante</v>
          </cell>
          <cell r="C57" t="str">
            <v>Riesgo alto</v>
          </cell>
        </row>
        <row r="58">
          <cell r="B58" t="str">
            <v>Casi seguroMenor</v>
          </cell>
          <cell r="C58" t="str">
            <v>Riesgo alto</v>
          </cell>
        </row>
        <row r="59">
          <cell r="B59" t="str">
            <v>Casi seguroModerado</v>
          </cell>
          <cell r="C59" t="str">
            <v>Riesgo extremo</v>
          </cell>
        </row>
        <row r="60">
          <cell r="B60" t="str">
            <v>Casi seguroMayor</v>
          </cell>
          <cell r="C60" t="str">
            <v>Riesgo extremo</v>
          </cell>
        </row>
        <row r="61">
          <cell r="B61" t="str">
            <v>Casi seguroCatastrófico</v>
          </cell>
          <cell r="C61" t="str">
            <v>Riesgo extremo</v>
          </cell>
        </row>
        <row r="69">
          <cell r="B69" t="str">
            <v>FuerteFuerte</v>
          </cell>
          <cell r="C69" t="str">
            <v>No</v>
          </cell>
          <cell r="D69" t="str">
            <v>Fuerte</v>
          </cell>
        </row>
        <row r="70">
          <cell r="B70" t="str">
            <v>FuerteModerado</v>
          </cell>
          <cell r="C70" t="str">
            <v>Sí</v>
          </cell>
          <cell r="D70" t="str">
            <v>Moderado</v>
          </cell>
        </row>
        <row r="71">
          <cell r="B71" t="str">
            <v>FuerteDébil</v>
          </cell>
          <cell r="C71" t="str">
            <v>Sí</v>
          </cell>
          <cell r="D71" t="str">
            <v>Débil</v>
          </cell>
        </row>
        <row r="72">
          <cell r="B72" t="str">
            <v>ModeradoFuerte</v>
          </cell>
          <cell r="C72" t="str">
            <v>Sí</v>
          </cell>
          <cell r="D72" t="str">
            <v>Moderado</v>
          </cell>
        </row>
        <row r="73">
          <cell r="B73" t="str">
            <v>ModeradoModerado</v>
          </cell>
          <cell r="C73" t="str">
            <v>Sí</v>
          </cell>
          <cell r="D73" t="str">
            <v>Moderado</v>
          </cell>
        </row>
        <row r="74">
          <cell r="B74" t="str">
            <v>ModeradoDébil</v>
          </cell>
          <cell r="C74" t="str">
            <v>Sí</v>
          </cell>
          <cell r="D74" t="str">
            <v>Débil</v>
          </cell>
        </row>
        <row r="75">
          <cell r="B75" t="str">
            <v>DébilFuerte</v>
          </cell>
          <cell r="C75" t="str">
            <v>Sí</v>
          </cell>
          <cell r="D75" t="str">
            <v>Débil</v>
          </cell>
        </row>
        <row r="76">
          <cell r="B76" t="str">
            <v>DébilModerado</v>
          </cell>
          <cell r="C76" t="str">
            <v>Sí</v>
          </cell>
          <cell r="D76" t="str">
            <v>Débil</v>
          </cell>
        </row>
        <row r="77">
          <cell r="B77" t="str">
            <v>DébilDébil</v>
          </cell>
          <cell r="C77" t="str">
            <v>Sí</v>
          </cell>
          <cell r="D77" t="str">
            <v>Débil</v>
          </cell>
        </row>
      </sheetData>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FM-019"/>
      <sheetName val="GCON-MR-2021"/>
    </sheetNames>
    <sheetDataSet>
      <sheetData sheetId="0" refreshError="1"/>
      <sheetData sheetId="1">
        <row r="11">
          <cell r="AZ11" t="str">
            <v>Riesgo moderado</v>
          </cell>
          <cell r="BD11" t="str">
            <v>profesional designado</v>
          </cell>
          <cell r="BE11">
            <v>44561</v>
          </cell>
        </row>
        <row r="12">
          <cell r="BD12" t="str">
            <v>profesional designado</v>
          </cell>
          <cell r="BE12">
            <v>44561</v>
          </cell>
        </row>
        <row r="13">
          <cell r="AZ13" t="str">
            <v>Riesgo moderado</v>
          </cell>
          <cell r="BD13" t="str">
            <v>Profesional designado</v>
          </cell>
          <cell r="BE13">
            <v>44561</v>
          </cell>
        </row>
        <row r="14">
          <cell r="BD14" t="str">
            <v>Líder del equipo de estructuración del proceso de Gestión Contractual</v>
          </cell>
          <cell r="BE14">
            <v>44561</v>
          </cell>
        </row>
        <row r="15">
          <cell r="AZ15" t="str">
            <v>Riesgo moderado</v>
          </cell>
          <cell r="BD15" t="str">
            <v>Secretaria General -Contratación</v>
          </cell>
          <cell r="BE15">
            <v>44531</v>
          </cell>
        </row>
        <row r="16">
          <cell r="BD16" t="str">
            <v>Encargado  de la base de datos de contratos</v>
          </cell>
          <cell r="BE16">
            <v>44531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0B93E-0FC6-4BB0-AECC-561D6EDFB4DC}">
  <dimension ref="C1:V34"/>
  <sheetViews>
    <sheetView topLeftCell="E1" zoomScale="112" zoomScaleNormal="112" zoomScaleSheetLayoutView="90" workbookViewId="0">
      <selection activeCell="O4" sqref="O4:P6"/>
    </sheetView>
  </sheetViews>
  <sheetFormatPr baseColWidth="10" defaultColWidth="11.42578125"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281" t="s">
        <v>0</v>
      </c>
      <c r="D2" s="303" t="s">
        <v>1</v>
      </c>
      <c r="E2" s="304"/>
      <c r="F2" s="304"/>
      <c r="G2" s="304"/>
      <c r="H2" s="304"/>
      <c r="I2" s="304"/>
      <c r="J2" s="304"/>
      <c r="K2" s="304"/>
      <c r="L2" s="304"/>
      <c r="M2" s="304"/>
      <c r="N2" s="304"/>
      <c r="O2" s="304"/>
      <c r="P2" s="304"/>
      <c r="Q2" s="304"/>
      <c r="R2" s="304"/>
      <c r="S2" s="304"/>
      <c r="T2" s="304"/>
      <c r="U2" s="304"/>
      <c r="V2" s="305"/>
    </row>
    <row r="3" spans="3:22" ht="15" customHeight="1" x14ac:dyDescent="0.25">
      <c r="C3" s="282"/>
      <c r="D3" s="293" t="s">
        <v>2</v>
      </c>
      <c r="E3" s="294"/>
      <c r="F3" s="294"/>
      <c r="G3" s="294"/>
      <c r="H3" s="294"/>
      <c r="I3" s="294"/>
      <c r="J3" s="294"/>
      <c r="K3" s="295"/>
      <c r="L3" s="284" t="s">
        <v>3</v>
      </c>
      <c r="M3" s="285"/>
      <c r="N3" s="285"/>
      <c r="O3" s="285"/>
      <c r="P3" s="285"/>
      <c r="Q3" s="285"/>
      <c r="R3" s="285"/>
      <c r="S3" s="285"/>
      <c r="T3" s="286"/>
      <c r="U3" s="312" t="s">
        <v>4</v>
      </c>
      <c r="V3" s="313"/>
    </row>
    <row r="4" spans="3:22" ht="30" customHeight="1" x14ac:dyDescent="0.25">
      <c r="C4" s="282"/>
      <c r="D4" s="318" t="s">
        <v>5</v>
      </c>
      <c r="E4" s="290" t="s">
        <v>6</v>
      </c>
      <c r="F4" s="306" t="s">
        <v>7</v>
      </c>
      <c r="G4" s="307"/>
      <c r="H4" s="307"/>
      <c r="I4" s="308"/>
      <c r="J4" s="290" t="s">
        <v>8</v>
      </c>
      <c r="K4" s="290" t="s">
        <v>9</v>
      </c>
      <c r="L4" s="287" t="s">
        <v>10</v>
      </c>
      <c r="M4" s="287" t="s">
        <v>11</v>
      </c>
      <c r="N4" s="287" t="s">
        <v>12</v>
      </c>
      <c r="O4" s="296" t="s">
        <v>13</v>
      </c>
      <c r="P4" s="297"/>
      <c r="Q4" s="287" t="s">
        <v>12</v>
      </c>
      <c r="R4" s="298" t="s">
        <v>14</v>
      </c>
      <c r="S4" s="299"/>
      <c r="T4" s="287" t="s">
        <v>12</v>
      </c>
      <c r="U4" s="314"/>
      <c r="V4" s="315"/>
    </row>
    <row r="5" spans="3:22" ht="15" customHeight="1" x14ac:dyDescent="0.25">
      <c r="C5" s="282"/>
      <c r="D5" s="319"/>
      <c r="E5" s="291"/>
      <c r="F5" s="309"/>
      <c r="G5" s="310"/>
      <c r="H5" s="310"/>
      <c r="I5" s="311"/>
      <c r="J5" s="291"/>
      <c r="K5" s="291"/>
      <c r="L5" s="288"/>
      <c r="M5" s="288"/>
      <c r="N5" s="288"/>
      <c r="O5" s="296" t="s">
        <v>15</v>
      </c>
      <c r="P5" s="297"/>
      <c r="Q5" s="288"/>
      <c r="R5" s="300"/>
      <c r="S5" s="301"/>
      <c r="T5" s="288"/>
      <c r="U5" s="316"/>
      <c r="V5" s="317"/>
    </row>
    <row r="6" spans="3:22" ht="25.5" x14ac:dyDescent="0.25">
      <c r="C6" s="283"/>
      <c r="D6" s="320"/>
      <c r="E6" s="292"/>
      <c r="F6" s="4" t="s">
        <v>16</v>
      </c>
      <c r="G6" s="4" t="s">
        <v>17</v>
      </c>
      <c r="H6" s="4" t="s">
        <v>18</v>
      </c>
      <c r="I6" s="4" t="s">
        <v>19</v>
      </c>
      <c r="J6" s="292"/>
      <c r="K6" s="292"/>
      <c r="L6" s="289"/>
      <c r="M6" s="289"/>
      <c r="N6" s="289"/>
      <c r="O6" s="39" t="s">
        <v>20</v>
      </c>
      <c r="P6" s="39" t="s">
        <v>21</v>
      </c>
      <c r="Q6" s="289"/>
      <c r="R6" s="39" t="s">
        <v>22</v>
      </c>
      <c r="S6" s="39" t="s">
        <v>23</v>
      </c>
      <c r="T6" s="289"/>
      <c r="U6" s="6" t="s">
        <v>20</v>
      </c>
      <c r="V6" s="6" t="s">
        <v>21</v>
      </c>
    </row>
    <row r="7" spans="3:22" s="7" customFormat="1" ht="15" customHeight="1" x14ac:dyDescent="0.25">
      <c r="C7" s="9">
        <v>1</v>
      </c>
      <c r="D7" s="10" t="s">
        <v>24</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25</v>
      </c>
      <c r="V7" s="8"/>
    </row>
    <row r="8" spans="3:22" ht="15" customHeight="1" x14ac:dyDescent="0.25">
      <c r="C8" s="2">
        <v>2</v>
      </c>
      <c r="D8" s="10" t="s">
        <v>26</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25</v>
      </c>
      <c r="V8" s="8"/>
    </row>
    <row r="9" spans="3:22" x14ac:dyDescent="0.25">
      <c r="C9" s="2">
        <v>3</v>
      </c>
      <c r="D9" s="10" t="s">
        <v>27</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28</v>
      </c>
    </row>
    <row r="10" spans="3:22" x14ac:dyDescent="0.25">
      <c r="C10" s="2">
        <v>4</v>
      </c>
      <c r="D10" s="10" t="s">
        <v>29</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25</v>
      </c>
      <c r="V10" s="8"/>
    </row>
    <row r="11" spans="3:22" x14ac:dyDescent="0.25">
      <c r="C11" s="2">
        <v>5</v>
      </c>
      <c r="D11" s="10" t="s">
        <v>30</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28</v>
      </c>
    </row>
    <row r="12" spans="3:22" x14ac:dyDescent="0.25">
      <c r="C12" s="2">
        <v>6</v>
      </c>
      <c r="D12" s="20" t="s">
        <v>31</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28</v>
      </c>
    </row>
    <row r="13" spans="3:22" x14ac:dyDescent="0.25">
      <c r="C13" s="2">
        <v>7</v>
      </c>
      <c r="D13" s="10" t="s">
        <v>32</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25</v>
      </c>
      <c r="V13" s="8"/>
    </row>
    <row r="14" spans="3:22" x14ac:dyDescent="0.25">
      <c r="C14" s="2">
        <v>8</v>
      </c>
      <c r="D14" s="10" t="s">
        <v>33</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25</v>
      </c>
      <c r="V14" s="8"/>
    </row>
    <row r="15" spans="3:22" x14ac:dyDescent="0.25">
      <c r="C15" s="2">
        <v>9</v>
      </c>
      <c r="D15" s="10" t="s">
        <v>34</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25</v>
      </c>
      <c r="V15" s="8"/>
    </row>
    <row r="16" spans="3:22" x14ac:dyDescent="0.25">
      <c r="C16" s="2">
        <v>10</v>
      </c>
      <c r="D16" s="10" t="s">
        <v>35</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28</v>
      </c>
    </row>
    <row r="17" spans="3:22" s="7" customFormat="1" x14ac:dyDescent="0.25">
      <c r="C17" s="9">
        <v>11</v>
      </c>
      <c r="D17" s="10" t="s">
        <v>36</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28</v>
      </c>
    </row>
    <row r="18" spans="3:22" x14ac:dyDescent="0.25">
      <c r="C18" s="2">
        <v>12</v>
      </c>
      <c r="D18" s="10" t="s">
        <v>37</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25</v>
      </c>
      <c r="V18" s="8"/>
    </row>
    <row r="19" spans="3:22" x14ac:dyDescent="0.25">
      <c r="C19" s="2">
        <v>13</v>
      </c>
      <c r="D19" s="10" t="s">
        <v>38</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28</v>
      </c>
    </row>
    <row r="20" spans="3:22" x14ac:dyDescent="0.25">
      <c r="C20" s="2">
        <v>14</v>
      </c>
      <c r="D20" s="21" t="s">
        <v>39</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28</v>
      </c>
    </row>
    <row r="21" spans="3:22" x14ac:dyDescent="0.25">
      <c r="C21" s="2">
        <v>15</v>
      </c>
      <c r="D21" s="10" t="s">
        <v>40</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25</v>
      </c>
      <c r="V21" s="8"/>
    </row>
    <row r="22" spans="3:22" ht="15.75" thickBot="1" x14ac:dyDescent="0.3">
      <c r="C22" s="3">
        <v>16</v>
      </c>
      <c r="D22" s="22" t="s">
        <v>41</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25</v>
      </c>
      <c r="V22" s="23"/>
    </row>
    <row r="23" spans="3:22" s="34" customFormat="1" ht="25.5" customHeight="1" x14ac:dyDescent="0.25">
      <c r="C23" s="28"/>
      <c r="D23" s="29" t="s">
        <v>42</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302"/>
      <c r="E24" s="302"/>
      <c r="F24" s="302"/>
      <c r="G24" s="302"/>
      <c r="H24" s="302"/>
      <c r="I24" s="302"/>
      <c r="J24" s="302"/>
      <c r="K24" s="302"/>
      <c r="L24" s="302"/>
      <c r="M24" s="302"/>
      <c r="N24" s="302"/>
      <c r="O24" s="302"/>
      <c r="P24" s="302"/>
      <c r="Q24" s="302"/>
      <c r="R24" s="302"/>
      <c r="S24" s="302"/>
      <c r="T24" s="302"/>
      <c r="U24" s="302"/>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xr:uid="{B6C436E9-725F-411D-A5EE-3B54F4B065E1}"/>
  <mergeCells count="19">
    <mergeCell ref="D24:U24"/>
    <mergeCell ref="D2:V2"/>
    <mergeCell ref="F4:I5"/>
    <mergeCell ref="U3:V5"/>
    <mergeCell ref="J4:J6"/>
    <mergeCell ref="E4:E6"/>
    <mergeCell ref="D4:D6"/>
    <mergeCell ref="C2:C6"/>
    <mergeCell ref="L3:T3"/>
    <mergeCell ref="Q4:Q6"/>
    <mergeCell ref="T4:T6"/>
    <mergeCell ref="K4:K6"/>
    <mergeCell ref="L4:L6"/>
    <mergeCell ref="M4:M6"/>
    <mergeCell ref="N4:N6"/>
    <mergeCell ref="D3:K3"/>
    <mergeCell ref="O4:P4"/>
    <mergeCell ref="O5:P5"/>
    <mergeCell ref="R4:S5"/>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EEC13-6D51-4F98-AAA2-E06FCB554134}">
  <sheetPr>
    <pageSetUpPr fitToPage="1"/>
  </sheetPr>
  <dimension ref="A1:U33"/>
  <sheetViews>
    <sheetView tabSelected="1" topLeftCell="A17" zoomScale="60" zoomScaleNormal="60" zoomScaleSheetLayoutView="70" zoomScalePageLayoutView="30" workbookViewId="0">
      <selection activeCell="P16" sqref="P16"/>
    </sheetView>
  </sheetViews>
  <sheetFormatPr baseColWidth="10" defaultColWidth="10.140625" defaultRowHeight="14.25" x14ac:dyDescent="0.25"/>
  <cols>
    <col min="1" max="1" width="2" style="41" customWidth="1"/>
    <col min="2" max="2" width="39.5703125" style="41" customWidth="1"/>
    <col min="3" max="3" width="39.5703125" style="41" hidden="1" customWidth="1"/>
    <col min="4" max="4" width="49.28515625" style="41" customWidth="1"/>
    <col min="5" max="5" width="34.5703125" style="41" hidden="1" customWidth="1"/>
    <col min="6" max="6" width="25.7109375" style="41" customWidth="1"/>
    <col min="7" max="7" width="14.42578125" style="41" hidden="1" customWidth="1"/>
    <col min="8" max="8" width="29.85546875" style="41" customWidth="1"/>
    <col min="9" max="9" width="23.140625" style="41" hidden="1" customWidth="1"/>
    <col min="10" max="10" width="127.28515625" style="41" customWidth="1"/>
    <col min="11" max="11" width="53" style="41" hidden="1" customWidth="1"/>
    <col min="12" max="12" width="33.140625" style="41" customWidth="1"/>
    <col min="13" max="13" width="33.140625" style="41" hidden="1" customWidth="1"/>
    <col min="14" max="14" width="32.5703125" style="41" customWidth="1"/>
    <col min="15" max="15" width="32.5703125" style="41" hidden="1" customWidth="1"/>
    <col min="16" max="16" width="71.85546875" style="41" customWidth="1"/>
    <col min="17" max="17" width="71.85546875" style="41" hidden="1" customWidth="1"/>
    <col min="18" max="18" width="2.140625" style="41" customWidth="1"/>
    <col min="19" max="16384" width="10.140625" style="41"/>
  </cols>
  <sheetData>
    <row r="1" spans="1:21" hidden="1" x14ac:dyDescent="0.25">
      <c r="B1" s="41" t="s">
        <v>43</v>
      </c>
      <c r="H1" s="41" t="s">
        <v>43</v>
      </c>
      <c r="L1" s="41" t="s">
        <v>44</v>
      </c>
    </row>
    <row r="2" spans="1:21" hidden="1" x14ac:dyDescent="0.25">
      <c r="B2" s="41" t="s">
        <v>0</v>
      </c>
      <c r="H2" s="41" t="s">
        <v>0</v>
      </c>
      <c r="L2" s="41" t="s">
        <v>45</v>
      </c>
    </row>
    <row r="3" spans="1:21" hidden="1" x14ac:dyDescent="0.25">
      <c r="B3" s="41" t="s">
        <v>46</v>
      </c>
      <c r="H3" s="41" t="s">
        <v>47</v>
      </c>
      <c r="L3" s="41" t="s">
        <v>48</v>
      </c>
    </row>
    <row r="4" spans="1:21" hidden="1" x14ac:dyDescent="0.25">
      <c r="H4" s="41" t="s">
        <v>49</v>
      </c>
    </row>
    <row r="5" spans="1:21" hidden="1" x14ac:dyDescent="0.25">
      <c r="H5" s="41" t="s">
        <v>50</v>
      </c>
    </row>
    <row r="6" spans="1:21" s="75" customFormat="1" ht="12.75" x14ac:dyDescent="0.2">
      <c r="B6" s="76"/>
      <c r="C6" s="76"/>
      <c r="N6" s="77"/>
      <c r="O6" s="77"/>
      <c r="P6" s="77"/>
      <c r="Q6" s="77"/>
    </row>
    <row r="7" spans="1:21" s="78" customFormat="1" ht="62.25" customHeight="1" x14ac:dyDescent="0.25">
      <c r="A7" s="75"/>
      <c r="B7" s="345"/>
      <c r="C7" s="138"/>
      <c r="D7" s="346" t="s">
        <v>51</v>
      </c>
      <c r="E7" s="346"/>
      <c r="F7" s="346"/>
      <c r="G7" s="346"/>
      <c r="H7" s="346"/>
      <c r="I7" s="346"/>
      <c r="J7" s="346"/>
      <c r="K7" s="346"/>
      <c r="L7" s="346"/>
      <c r="M7" s="346"/>
      <c r="N7" s="346"/>
      <c r="O7" s="346"/>
      <c r="P7" s="346"/>
      <c r="Q7" s="86"/>
      <c r="R7" s="75"/>
      <c r="S7" s="75"/>
      <c r="T7" s="75"/>
      <c r="U7" s="75"/>
    </row>
    <row r="8" spans="1:21" s="78" customFormat="1" ht="24" customHeight="1" x14ac:dyDescent="0.25">
      <c r="A8" s="75"/>
      <c r="B8" s="345"/>
      <c r="C8" s="138"/>
      <c r="D8" s="347" t="s">
        <v>52</v>
      </c>
      <c r="E8" s="347"/>
      <c r="F8" s="347"/>
      <c r="G8" s="347"/>
      <c r="H8" s="347"/>
      <c r="I8" s="347"/>
      <c r="J8" s="347"/>
      <c r="K8" s="139"/>
      <c r="L8" s="347" t="s">
        <v>53</v>
      </c>
      <c r="M8" s="347"/>
      <c r="N8" s="347"/>
      <c r="O8" s="347"/>
      <c r="P8" s="347"/>
      <c r="Q8" s="87"/>
      <c r="R8" s="75"/>
      <c r="S8" s="75"/>
      <c r="T8" s="75"/>
      <c r="U8" s="75"/>
    </row>
    <row r="9" spans="1:21" s="78" customFormat="1" ht="24" customHeight="1" x14ac:dyDescent="0.25">
      <c r="A9" s="75"/>
      <c r="B9" s="345"/>
      <c r="C9" s="138"/>
      <c r="D9" s="348" t="s">
        <v>54</v>
      </c>
      <c r="E9" s="348"/>
      <c r="F9" s="348"/>
      <c r="G9" s="348"/>
      <c r="H9" s="348"/>
      <c r="I9" s="348"/>
      <c r="J9" s="348"/>
      <c r="K9" s="348"/>
      <c r="L9" s="348"/>
      <c r="M9" s="348"/>
      <c r="N9" s="348"/>
      <c r="O9" s="348"/>
      <c r="P9" s="348"/>
      <c r="Q9" s="88"/>
      <c r="R9" s="75"/>
      <c r="S9" s="75"/>
      <c r="T9" s="75"/>
      <c r="U9" s="75"/>
    </row>
    <row r="10" spans="1:21" s="78" customFormat="1" ht="18.75" customHeight="1" x14ac:dyDescent="0.25">
      <c r="A10" s="75"/>
      <c r="B10" s="344"/>
      <c r="C10" s="344"/>
      <c r="D10" s="344"/>
      <c r="E10" s="344"/>
      <c r="F10" s="344"/>
      <c r="G10" s="344"/>
      <c r="H10" s="344"/>
      <c r="I10" s="344"/>
      <c r="J10" s="344"/>
      <c r="K10" s="344"/>
      <c r="L10" s="344"/>
      <c r="M10" s="344"/>
      <c r="N10" s="344"/>
      <c r="O10" s="344"/>
      <c r="P10" s="344"/>
      <c r="Q10" s="89"/>
      <c r="R10" s="75"/>
      <c r="S10" s="75"/>
      <c r="T10" s="75"/>
      <c r="U10" s="75"/>
    </row>
    <row r="11" spans="1:21" ht="20.25" x14ac:dyDescent="0.25">
      <c r="B11" s="329" t="s">
        <v>55</v>
      </c>
      <c r="C11" s="330"/>
      <c r="D11" s="330"/>
      <c r="E11" s="330"/>
      <c r="F11" s="330"/>
      <c r="G11" s="330"/>
      <c r="H11" s="330"/>
      <c r="I11" s="330"/>
      <c r="J11" s="330"/>
      <c r="K11" s="330"/>
      <c r="L11" s="330"/>
      <c r="M11" s="330"/>
      <c r="N11" s="330"/>
      <c r="O11" s="330"/>
      <c r="P11" s="331"/>
      <c r="Q11" s="90"/>
    </row>
    <row r="12" spans="1:21" ht="22.5" customHeight="1" x14ac:dyDescent="0.25">
      <c r="B12" s="149" t="s">
        <v>56</v>
      </c>
      <c r="C12" s="149"/>
      <c r="D12" s="332" t="s">
        <v>57</v>
      </c>
      <c r="E12" s="333"/>
      <c r="F12" s="333"/>
      <c r="G12" s="333"/>
      <c r="H12" s="333"/>
      <c r="I12" s="333"/>
      <c r="J12" s="333"/>
      <c r="K12" s="333"/>
      <c r="L12" s="333"/>
      <c r="M12" s="333"/>
      <c r="N12" s="333"/>
      <c r="O12" s="333"/>
      <c r="P12" s="334"/>
      <c r="Q12" s="91"/>
    </row>
    <row r="13" spans="1:21" ht="49.5" customHeight="1" x14ac:dyDescent="0.25">
      <c r="B13" s="149" t="s">
        <v>58</v>
      </c>
      <c r="C13" s="149"/>
      <c r="D13" s="335" t="s">
        <v>59</v>
      </c>
      <c r="E13" s="336"/>
      <c r="F13" s="336"/>
      <c r="G13" s="336"/>
      <c r="H13" s="336"/>
      <c r="I13" s="336"/>
      <c r="J13" s="336"/>
      <c r="K13" s="336"/>
      <c r="L13" s="336"/>
      <c r="M13" s="336"/>
      <c r="N13" s="336"/>
      <c r="O13" s="336"/>
      <c r="P13" s="337"/>
      <c r="Q13" s="92"/>
    </row>
    <row r="14" spans="1:21" ht="39.75" customHeight="1" x14ac:dyDescent="0.25">
      <c r="B14" s="338" t="s">
        <v>60</v>
      </c>
      <c r="C14" s="339"/>
      <c r="D14" s="339"/>
      <c r="E14" s="339"/>
      <c r="F14" s="339"/>
      <c r="G14" s="339"/>
      <c r="H14" s="339"/>
      <c r="I14" s="339"/>
      <c r="J14" s="340"/>
      <c r="K14" s="140"/>
      <c r="L14" s="341" t="s">
        <v>61</v>
      </c>
      <c r="M14" s="341"/>
      <c r="N14" s="342"/>
      <c r="O14" s="141"/>
      <c r="P14" s="343" t="s">
        <v>62</v>
      </c>
      <c r="Q14" s="117"/>
    </row>
    <row r="15" spans="1:21" s="74" customFormat="1" ht="92.25" customHeight="1" x14ac:dyDescent="0.25">
      <c r="B15" s="118" t="s">
        <v>63</v>
      </c>
      <c r="C15" s="118"/>
      <c r="D15" s="118" t="s">
        <v>64</v>
      </c>
      <c r="E15" s="118"/>
      <c r="F15" s="119" t="s">
        <v>65</v>
      </c>
      <c r="G15" s="119"/>
      <c r="H15" s="118" t="s">
        <v>66</v>
      </c>
      <c r="I15" s="120"/>
      <c r="J15" s="121" t="s">
        <v>67</v>
      </c>
      <c r="K15" s="122"/>
      <c r="L15" s="123" t="s">
        <v>68</v>
      </c>
      <c r="M15" s="123"/>
      <c r="N15" s="124" t="s">
        <v>69</v>
      </c>
      <c r="O15" s="124"/>
      <c r="P15" s="343"/>
      <c r="Q15" s="117"/>
    </row>
    <row r="16" spans="1:21" s="159" customFormat="1" ht="409.5" customHeight="1" x14ac:dyDescent="0.25">
      <c r="B16" s="165" t="s">
        <v>174</v>
      </c>
      <c r="C16" s="206"/>
      <c r="D16" s="165" t="s">
        <v>71</v>
      </c>
      <c r="E16" s="207"/>
      <c r="F16" s="164" t="s">
        <v>175</v>
      </c>
      <c r="G16" s="160" t="s">
        <v>77</v>
      </c>
      <c r="H16" s="157" t="s">
        <v>72</v>
      </c>
      <c r="I16" s="162" t="s">
        <v>81</v>
      </c>
      <c r="J16" s="157" t="s">
        <v>176</v>
      </c>
      <c r="K16" s="158" t="s">
        <v>83</v>
      </c>
      <c r="L16" s="174" t="s">
        <v>43</v>
      </c>
      <c r="M16" s="175" t="s">
        <v>43</v>
      </c>
      <c r="N16" s="176" t="s">
        <v>49</v>
      </c>
      <c r="O16" s="177" t="s">
        <v>47</v>
      </c>
      <c r="P16" s="178" t="s">
        <v>213</v>
      </c>
      <c r="Q16" s="161" t="s">
        <v>84</v>
      </c>
    </row>
    <row r="17" spans="2:19" s="159" customFormat="1" ht="291" customHeight="1" x14ac:dyDescent="0.25">
      <c r="B17" s="204" t="s">
        <v>174</v>
      </c>
      <c r="C17" s="205" t="s">
        <v>86</v>
      </c>
      <c r="D17" s="155" t="s">
        <v>71</v>
      </c>
      <c r="E17" s="205"/>
      <c r="F17" s="163" t="s">
        <v>45</v>
      </c>
      <c r="G17" s="208" t="s">
        <v>77</v>
      </c>
      <c r="H17" s="113" t="s">
        <v>177</v>
      </c>
      <c r="I17" s="210" t="s">
        <v>88</v>
      </c>
      <c r="J17" s="113" t="s">
        <v>178</v>
      </c>
      <c r="K17" s="212" t="s">
        <v>90</v>
      </c>
      <c r="L17" s="213" t="s">
        <v>43</v>
      </c>
      <c r="M17" s="213" t="s">
        <v>43</v>
      </c>
      <c r="N17" s="214" t="s">
        <v>49</v>
      </c>
      <c r="O17" s="215" t="s">
        <v>47</v>
      </c>
      <c r="P17" s="114" t="s">
        <v>214</v>
      </c>
      <c r="Q17" s="161" t="s">
        <v>91</v>
      </c>
    </row>
    <row r="18" spans="2:19" s="159" customFormat="1" ht="193.5" hidden="1" customHeight="1" x14ac:dyDescent="0.25">
      <c r="B18" s="250" t="s">
        <v>179</v>
      </c>
      <c r="C18" s="238"/>
      <c r="D18" s="239" t="s">
        <v>180</v>
      </c>
      <c r="E18" s="238"/>
      <c r="F18" s="240" t="s">
        <v>44</v>
      </c>
      <c r="G18" s="241"/>
      <c r="H18" s="242" t="s">
        <v>181</v>
      </c>
      <c r="I18" s="243"/>
      <c r="J18" s="242" t="s">
        <v>183</v>
      </c>
      <c r="K18" s="244"/>
      <c r="L18" s="245"/>
      <c r="M18" s="245"/>
      <c r="N18" s="246"/>
      <c r="O18" s="247"/>
      <c r="P18" s="248" t="s">
        <v>192</v>
      </c>
      <c r="Q18" s="211"/>
    </row>
    <row r="19" spans="2:19" s="159" customFormat="1" ht="193.5" hidden="1" customHeight="1" x14ac:dyDescent="0.25">
      <c r="B19" s="250" t="s">
        <v>179</v>
      </c>
      <c r="C19" s="238"/>
      <c r="D19" s="239" t="s">
        <v>180</v>
      </c>
      <c r="E19" s="238"/>
      <c r="F19" s="240" t="s">
        <v>44</v>
      </c>
      <c r="G19" s="241"/>
      <c r="H19" s="242" t="s">
        <v>182</v>
      </c>
      <c r="I19" s="243"/>
      <c r="J19" s="242" t="s">
        <v>184</v>
      </c>
      <c r="K19" s="244"/>
      <c r="L19" s="245"/>
      <c r="M19" s="245"/>
      <c r="N19" s="246"/>
      <c r="O19" s="247"/>
      <c r="P19" s="248" t="s">
        <v>192</v>
      </c>
      <c r="Q19" s="211"/>
    </row>
    <row r="20" spans="2:19" s="159" customFormat="1" ht="193.5" hidden="1" customHeight="1" x14ac:dyDescent="0.25">
      <c r="B20" s="250" t="s">
        <v>185</v>
      </c>
      <c r="C20" s="238"/>
      <c r="D20" s="239" t="s">
        <v>186</v>
      </c>
      <c r="E20" s="238"/>
      <c r="F20" s="240" t="s">
        <v>44</v>
      </c>
      <c r="G20" s="241"/>
      <c r="H20" s="242" t="s">
        <v>187</v>
      </c>
      <c r="I20" s="243"/>
      <c r="J20" s="242" t="s">
        <v>189</v>
      </c>
      <c r="K20" s="244"/>
      <c r="L20" s="245"/>
      <c r="M20" s="245"/>
      <c r="N20" s="246"/>
      <c r="O20" s="247"/>
      <c r="P20" s="248" t="s">
        <v>192</v>
      </c>
      <c r="Q20" s="211"/>
    </row>
    <row r="21" spans="2:19" s="159" customFormat="1" ht="232.5" hidden="1" customHeight="1" x14ac:dyDescent="0.25">
      <c r="B21" s="239" t="s">
        <v>185</v>
      </c>
      <c r="C21" s="247"/>
      <c r="D21" s="239" t="s">
        <v>186</v>
      </c>
      <c r="E21" s="247"/>
      <c r="F21" s="247" t="s">
        <v>44</v>
      </c>
      <c r="G21" s="247"/>
      <c r="H21" s="242" t="s">
        <v>188</v>
      </c>
      <c r="I21" s="242"/>
      <c r="J21" s="242" t="s">
        <v>190</v>
      </c>
      <c r="K21" s="249"/>
      <c r="L21" s="245"/>
      <c r="M21" s="245"/>
      <c r="N21" s="246"/>
      <c r="O21" s="247"/>
      <c r="P21" s="248" t="s">
        <v>192</v>
      </c>
      <c r="Q21" s="184"/>
    </row>
    <row r="22" spans="2:19" ht="94.5" customHeight="1" x14ac:dyDescent="0.25">
      <c r="B22" s="251" t="s">
        <v>95</v>
      </c>
      <c r="C22" s="179"/>
      <c r="D22" s="323" t="s">
        <v>215</v>
      </c>
      <c r="E22" s="324"/>
      <c r="F22" s="324"/>
      <c r="G22" s="324"/>
      <c r="H22" s="324"/>
      <c r="I22" s="324"/>
      <c r="J22" s="324"/>
      <c r="K22" s="324"/>
      <c r="L22" s="324"/>
      <c r="M22" s="324"/>
      <c r="N22" s="324"/>
      <c r="O22" s="324"/>
      <c r="P22" s="325"/>
      <c r="Q22" s="126"/>
    </row>
    <row r="23" spans="2:19" ht="12" customHeight="1" x14ac:dyDescent="0.25">
      <c r="B23" s="125"/>
      <c r="C23" s="125"/>
      <c r="D23" s="125"/>
      <c r="E23" s="125"/>
      <c r="F23" s="125"/>
      <c r="G23" s="125"/>
      <c r="H23" s="125"/>
      <c r="I23" s="125"/>
      <c r="J23" s="125"/>
      <c r="K23" s="125"/>
      <c r="L23" s="125"/>
      <c r="M23" s="125"/>
      <c r="N23" s="125"/>
      <c r="O23" s="125"/>
      <c r="P23" s="125"/>
      <c r="Q23" s="125"/>
    </row>
    <row r="24" spans="2:19" ht="57" customHeight="1" x14ac:dyDescent="0.25">
      <c r="B24" s="252" t="s">
        <v>96</v>
      </c>
      <c r="C24" s="107"/>
      <c r="D24" s="326" t="s">
        <v>193</v>
      </c>
      <c r="E24" s="327"/>
      <c r="F24" s="327"/>
      <c r="G24" s="327"/>
      <c r="H24" s="327"/>
      <c r="I24" s="327"/>
      <c r="J24" s="327"/>
      <c r="K24" s="327"/>
      <c r="L24" s="328"/>
      <c r="M24" s="148"/>
      <c r="N24" s="253" t="s">
        <v>196</v>
      </c>
      <c r="O24" s="143"/>
      <c r="P24" s="254">
        <v>44391</v>
      </c>
      <c r="Q24" s="126"/>
    </row>
    <row r="25" spans="2:19" ht="61.5" customHeight="1" x14ac:dyDescent="0.25">
      <c r="B25" s="253" t="s">
        <v>97</v>
      </c>
      <c r="C25" s="142"/>
      <c r="D25" s="321" t="s">
        <v>195</v>
      </c>
      <c r="E25" s="321"/>
      <c r="F25" s="321"/>
      <c r="G25" s="142"/>
      <c r="H25" s="322" t="s">
        <v>194</v>
      </c>
      <c r="I25" s="322"/>
      <c r="J25" s="322"/>
      <c r="K25" s="142"/>
      <c r="L25" s="252" t="s">
        <v>98</v>
      </c>
      <c r="M25" s="142"/>
      <c r="N25" s="322" t="s">
        <v>165</v>
      </c>
      <c r="O25" s="322"/>
      <c r="P25" s="322"/>
      <c r="Q25" s="127"/>
      <c r="R25" s="43"/>
      <c r="S25" s="43"/>
    </row>
    <row r="26" spans="2:19" ht="12.75" customHeight="1" x14ac:dyDescent="0.25">
      <c r="B26" s="128"/>
      <c r="C26" s="128"/>
      <c r="D26" s="128"/>
      <c r="E26" s="128"/>
      <c r="F26" s="125"/>
      <c r="G26" s="125"/>
      <c r="H26" s="125"/>
      <c r="I26" s="125"/>
      <c r="J26" s="125"/>
      <c r="K26" s="125"/>
      <c r="L26" s="125"/>
      <c r="M26" s="125"/>
      <c r="N26" s="129"/>
      <c r="O26" s="129"/>
      <c r="P26" s="129"/>
      <c r="Q26" s="129"/>
    </row>
    <row r="27" spans="2:19" ht="15" customHeight="1" x14ac:dyDescent="0.25">
      <c r="B27" s="128" t="s">
        <v>197</v>
      </c>
      <c r="C27" s="128"/>
      <c r="D27" s="128"/>
      <c r="E27" s="128"/>
      <c r="F27" s="128"/>
      <c r="G27" s="128"/>
      <c r="H27" s="130"/>
      <c r="I27" s="130"/>
      <c r="J27" s="130"/>
      <c r="K27" s="130"/>
      <c r="L27" s="130"/>
      <c r="M27" s="130"/>
      <c r="N27" s="129"/>
      <c r="O27" s="129"/>
      <c r="P27" s="129"/>
      <c r="Q27" s="129"/>
    </row>
    <row r="28" spans="2:19" x14ac:dyDescent="0.25">
      <c r="B28" s="125"/>
      <c r="C28" s="125"/>
      <c r="D28" s="125"/>
      <c r="E28" s="125"/>
      <c r="F28" s="125"/>
      <c r="G28" s="125"/>
      <c r="H28" s="125"/>
      <c r="I28" s="125"/>
      <c r="J28" s="125"/>
      <c r="K28" s="125"/>
      <c r="L28" s="125"/>
      <c r="M28" s="125"/>
      <c r="N28" s="125"/>
      <c r="O28" s="125"/>
      <c r="P28" s="125"/>
      <c r="Q28" s="125"/>
    </row>
    <row r="29" spans="2:19" x14ac:dyDescent="0.25">
      <c r="B29" s="125"/>
      <c r="C29" s="125"/>
      <c r="D29" s="125"/>
      <c r="E29" s="125"/>
      <c r="F29" s="125"/>
      <c r="G29" s="125"/>
      <c r="H29" s="125"/>
      <c r="I29" s="125"/>
      <c r="J29" s="125"/>
      <c r="K29" s="125"/>
      <c r="L29" s="125"/>
      <c r="M29" s="125"/>
      <c r="N29" s="125"/>
      <c r="O29" s="125"/>
      <c r="P29" s="125"/>
      <c r="Q29" s="125"/>
    </row>
    <row r="30" spans="2:19" x14ac:dyDescent="0.25">
      <c r="B30" s="125"/>
      <c r="C30" s="125"/>
      <c r="D30" s="125"/>
      <c r="E30" s="125"/>
      <c r="F30" s="125"/>
      <c r="G30" s="125"/>
      <c r="H30" s="125"/>
      <c r="I30" s="125"/>
      <c r="J30" s="125"/>
      <c r="K30" s="125"/>
      <c r="L30" s="125"/>
      <c r="M30" s="125"/>
      <c r="N30" s="125"/>
      <c r="O30" s="125"/>
      <c r="P30" s="125"/>
      <c r="Q30" s="125"/>
    </row>
    <row r="31" spans="2:19" x14ac:dyDescent="0.25">
      <c r="B31" s="125"/>
      <c r="C31" s="125"/>
      <c r="D31" s="125"/>
      <c r="E31" s="125"/>
      <c r="F31" s="125"/>
      <c r="G31" s="125"/>
      <c r="H31" s="125"/>
      <c r="I31" s="125"/>
      <c r="J31" s="125"/>
      <c r="K31" s="125"/>
      <c r="L31" s="125"/>
      <c r="M31" s="125"/>
      <c r="N31" s="125"/>
      <c r="O31" s="125"/>
      <c r="P31" s="125"/>
      <c r="Q31" s="125"/>
    </row>
    <row r="32" spans="2:19" x14ac:dyDescent="0.25">
      <c r="B32" s="125"/>
      <c r="C32" s="125"/>
      <c r="D32" s="125"/>
      <c r="E32" s="125"/>
      <c r="F32" s="125"/>
      <c r="G32" s="125"/>
      <c r="H32" s="125"/>
      <c r="I32" s="125"/>
      <c r="J32" s="125"/>
      <c r="K32" s="125"/>
      <c r="L32" s="125"/>
      <c r="M32" s="125"/>
      <c r="N32" s="125"/>
      <c r="O32" s="125"/>
      <c r="P32" s="125"/>
      <c r="Q32" s="125"/>
    </row>
    <row r="33" spans="2:17" x14ac:dyDescent="0.25">
      <c r="B33" s="125"/>
      <c r="C33" s="125"/>
      <c r="D33" s="125"/>
      <c r="E33" s="125"/>
      <c r="F33" s="125"/>
      <c r="G33" s="125"/>
      <c r="H33" s="125"/>
      <c r="I33" s="125"/>
      <c r="J33" s="125"/>
      <c r="K33" s="125"/>
      <c r="L33" s="125"/>
      <c r="M33" s="125"/>
      <c r="N33" s="125"/>
      <c r="O33" s="125"/>
      <c r="P33" s="125"/>
      <c r="Q33" s="125"/>
    </row>
  </sheetData>
  <mergeCells count="17">
    <mergeCell ref="B10:P10"/>
    <mergeCell ref="B7:B9"/>
    <mergeCell ref="D7:P7"/>
    <mergeCell ref="D8:J8"/>
    <mergeCell ref="L8:P8"/>
    <mergeCell ref="D9:P9"/>
    <mergeCell ref="B11:P11"/>
    <mergeCell ref="D12:P12"/>
    <mergeCell ref="D13:P13"/>
    <mergeCell ref="B14:J14"/>
    <mergeCell ref="L14:N14"/>
    <mergeCell ref="P14:P15"/>
    <mergeCell ref="D25:F25"/>
    <mergeCell ref="H25:J25"/>
    <mergeCell ref="N25:P25"/>
    <mergeCell ref="D22:P22"/>
    <mergeCell ref="D24:L24"/>
  </mergeCells>
  <dataValidations count="9">
    <dataValidation type="list" allowBlank="1" showInputMessage="1" showErrorMessage="1" sqref="F17:F20" xr:uid="{56FEB264-0245-4CA8-9949-EA1C9245052E}">
      <formula1>$L$1:$L$3</formula1>
    </dataValidation>
    <dataValidation allowBlank="1" showInputMessage="1" showErrorMessage="1" prompt="La descripción del riesgo se puede realizar a través de estas preguntas:_x000a_¿Qué puede suceder?_x000a_¿Cómo puede suceder?_x000a_¿Qué consecuencias tendría su materialización?" sqref="D21 D16:D20" xr:uid="{3745D0AB-B7A1-4030-B051-8A971CBB63A2}"/>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6:B20" xr:uid="{E2E55AAD-EF53-406F-B098-584DC94F4CB7}"/>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I17:I20 H16:H20 H21:I21" xr:uid="{E46B442B-82C5-48D7-A2BB-151A253E1A5B}"/>
    <dataValidation allowBlank="1" showInputMessage="1" showErrorMessage="1" prompt="Para cada causa debe existir un control" sqref="J16:J21" xr:uid="{BCBB2602-6CCD-44A3-B89E-71016B7D61C9}"/>
    <dataValidation type="list" allowBlank="1" showInputMessage="1" showErrorMessage="1" sqref="N16:N21" xr:uid="{9C75E16E-313A-4C41-B396-0794F2566C73}">
      <formula1>$H$1:$H$5</formula1>
    </dataValidation>
    <dataValidation type="list" allowBlank="1" showInputMessage="1" showErrorMessage="1" sqref="L16:L21" xr:uid="{ECEC2594-3DB6-4354-8C68-92949942725D}">
      <formula1>$B$1:$B$3</formula1>
    </dataValidation>
    <dataValidation type="list" allowBlank="1" showInputMessage="1" showErrorMessage="1" sqref="M16:M21" xr:uid="{A701F027-9AE5-4E2C-9D71-4A98F817905F}">
      <formula1>$A$1:$A$3</formula1>
    </dataValidation>
    <dataValidation type="list" allowBlank="1" showInputMessage="1" showErrorMessage="1" sqref="O16:O21" xr:uid="{465F0E36-881A-4663-99FF-6163C6739B17}">
      <formula1>$C$1:$C$4</formula1>
    </dataValidation>
  </dataValidations>
  <printOptions horizontalCentered="1"/>
  <pageMargins left="0.51181102362204722" right="0.51181102362204722" top="0.55118110236220474" bottom="0.55118110236220474" header="0.31496062992125984" footer="0.31496062992125984"/>
  <pageSetup scale="30" fitToHeight="0" orientation="landscape" r:id="rId1"/>
  <headerFooter>
    <oddFooter>&amp;LCalle 26 No. 57-41 Torre 8, Pisos 7 y 8 CEMSA - C.P. 111321 
Pbx: 3779555 – Información: Línea 195
www.umv.gov.co&amp;CCEM-FM-014 Hoja1
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1B1D6-FD95-40D9-99A8-3AF3A2BFB9CB}">
  <sheetPr>
    <pageSetUpPr fitToPage="1"/>
  </sheetPr>
  <dimension ref="A1:GL59"/>
  <sheetViews>
    <sheetView topLeftCell="A16" zoomScale="70" zoomScaleNormal="70" zoomScaleSheetLayoutView="50" zoomScalePageLayoutView="40" workbookViewId="0">
      <selection activeCell="D21" sqref="D21:W21"/>
    </sheetView>
  </sheetViews>
  <sheetFormatPr baseColWidth="10" defaultColWidth="3.42578125" defaultRowHeight="14.25" zeroHeight="1" x14ac:dyDescent="0.25"/>
  <cols>
    <col min="1" max="1" width="4.42578125" style="41" customWidth="1"/>
    <col min="2" max="2" width="25.5703125" style="41" customWidth="1"/>
    <col min="3" max="3" width="15.28515625" style="41" customWidth="1"/>
    <col min="4" max="4" width="27.140625" style="41" customWidth="1"/>
    <col min="5" max="5" width="81.85546875" style="41" customWidth="1"/>
    <col min="6" max="6" width="25.28515625" style="41" customWidth="1"/>
    <col min="7" max="7" width="20.28515625" style="41" customWidth="1"/>
    <col min="8" max="8" width="19.7109375" style="41" customWidth="1"/>
    <col min="9" max="9" width="17.5703125" style="41" customWidth="1"/>
    <col min="10" max="10" width="24.42578125" style="41" customWidth="1"/>
    <col min="11" max="11" width="17.5703125" style="41" customWidth="1"/>
    <col min="12" max="12" width="20" style="41" customWidth="1"/>
    <col min="13" max="13" width="17.7109375" style="41" customWidth="1"/>
    <col min="14" max="14" width="23" style="41" customWidth="1"/>
    <col min="15" max="15" width="17.28515625" style="41" customWidth="1"/>
    <col min="16" max="16" width="27.5703125" style="41" customWidth="1"/>
    <col min="17" max="17" width="17.7109375" style="41" customWidth="1"/>
    <col min="18" max="18" width="17.85546875" style="41" customWidth="1"/>
    <col min="19" max="19" width="17.7109375" style="41" customWidth="1"/>
    <col min="20" max="20" width="23.140625" style="41" customWidth="1"/>
    <col min="21" max="21" width="20.7109375" style="41" customWidth="1"/>
    <col min="22" max="22" width="21.7109375" style="41" customWidth="1"/>
    <col min="23" max="23" width="40.42578125" style="41" customWidth="1"/>
    <col min="24" max="24" width="49.5703125" style="41" hidden="1" customWidth="1"/>
    <col min="25" max="16378" width="3.42578125" style="41" customWidth="1"/>
    <col min="16379" max="16384" width="3.42578125" style="41"/>
  </cols>
  <sheetData>
    <row r="1" spans="1:194" hidden="1" x14ac:dyDescent="0.25">
      <c r="B1" s="63" t="s">
        <v>99</v>
      </c>
      <c r="C1" s="63" t="s">
        <v>100</v>
      </c>
      <c r="D1" s="63" t="s">
        <v>101</v>
      </c>
      <c r="E1" s="63" t="s">
        <v>102</v>
      </c>
      <c r="F1" s="63" t="s">
        <v>103</v>
      </c>
      <c r="G1" s="63" t="s">
        <v>104</v>
      </c>
      <c r="H1" s="63"/>
      <c r="I1" s="63"/>
      <c r="J1" s="41" t="s">
        <v>43</v>
      </c>
      <c r="L1" s="41" t="s">
        <v>43</v>
      </c>
      <c r="N1" s="41" t="s">
        <v>105</v>
      </c>
      <c r="P1" s="41" t="s">
        <v>106</v>
      </c>
    </row>
    <row r="2" spans="1:194" hidden="1" x14ac:dyDescent="0.25">
      <c r="B2" s="63" t="s">
        <v>107</v>
      </c>
      <c r="C2" s="63" t="s">
        <v>108</v>
      </c>
      <c r="D2" s="63" t="s">
        <v>109</v>
      </c>
      <c r="E2" s="63" t="s">
        <v>110</v>
      </c>
      <c r="F2" s="63" t="s">
        <v>111</v>
      </c>
      <c r="G2" s="63" t="s">
        <v>112</v>
      </c>
      <c r="H2" s="63"/>
      <c r="I2" s="63"/>
      <c r="J2" s="41" t="s">
        <v>0</v>
      </c>
      <c r="L2" s="41" t="s">
        <v>0</v>
      </c>
      <c r="N2" s="41" t="s">
        <v>113</v>
      </c>
      <c r="P2" s="41" t="s">
        <v>114</v>
      </c>
    </row>
    <row r="3" spans="1:194" hidden="1" x14ac:dyDescent="0.25">
      <c r="B3" s="63"/>
      <c r="C3" s="63"/>
      <c r="D3" s="63"/>
      <c r="E3" s="63" t="s">
        <v>115</v>
      </c>
      <c r="F3" s="63"/>
      <c r="G3" s="63" t="s">
        <v>116</v>
      </c>
      <c r="H3" s="63"/>
      <c r="I3" s="63"/>
      <c r="J3" s="41" t="s">
        <v>46</v>
      </c>
      <c r="L3" s="41" t="s">
        <v>47</v>
      </c>
      <c r="P3" s="41" t="s">
        <v>117</v>
      </c>
    </row>
    <row r="4" spans="1:194" hidden="1" x14ac:dyDescent="0.25">
      <c r="B4" s="63"/>
      <c r="C4" s="63"/>
      <c r="D4" s="63"/>
      <c r="E4" s="63"/>
      <c r="F4" s="63"/>
      <c r="G4" s="63"/>
      <c r="H4" s="63"/>
      <c r="I4" s="63"/>
      <c r="L4" s="41" t="s">
        <v>49</v>
      </c>
    </row>
    <row r="5" spans="1:194" s="75" customFormat="1" ht="12.75" x14ac:dyDescent="0.2">
      <c r="B5" s="76"/>
      <c r="H5" s="77"/>
      <c r="I5" s="77"/>
    </row>
    <row r="6" spans="1:194" s="78" customFormat="1" ht="62.25" customHeight="1" x14ac:dyDescent="0.2">
      <c r="A6" s="75"/>
      <c r="B6" s="345"/>
      <c r="C6" s="345"/>
      <c r="D6" s="346" t="s">
        <v>51</v>
      </c>
      <c r="E6" s="346"/>
      <c r="F6" s="346"/>
      <c r="G6" s="346"/>
      <c r="H6" s="346"/>
      <c r="I6" s="346"/>
      <c r="J6" s="346"/>
      <c r="K6" s="346"/>
      <c r="L6" s="346"/>
      <c r="M6" s="346"/>
      <c r="N6" s="346"/>
      <c r="O6" s="346"/>
      <c r="P6" s="346"/>
      <c r="Q6" s="346"/>
      <c r="R6" s="346"/>
      <c r="S6" s="346"/>
      <c r="T6" s="346"/>
      <c r="U6" s="346"/>
      <c r="V6" s="346"/>
      <c r="W6" s="346"/>
    </row>
    <row r="7" spans="1:194" s="78" customFormat="1" ht="24" customHeight="1" x14ac:dyDescent="0.2">
      <c r="A7" s="75"/>
      <c r="B7" s="345"/>
      <c r="C7" s="345"/>
      <c r="D7" s="347" t="s">
        <v>52</v>
      </c>
      <c r="E7" s="347"/>
      <c r="F7" s="347"/>
      <c r="G7" s="347"/>
      <c r="H7" s="347"/>
      <c r="I7" s="347"/>
      <c r="J7" s="347"/>
      <c r="K7" s="347"/>
      <c r="L7" s="347"/>
      <c r="M7" s="80"/>
      <c r="N7" s="347" t="s">
        <v>53</v>
      </c>
      <c r="O7" s="347"/>
      <c r="P7" s="347"/>
      <c r="Q7" s="347"/>
      <c r="R7" s="347"/>
      <c r="S7" s="347"/>
      <c r="T7" s="347"/>
      <c r="U7" s="347"/>
      <c r="V7" s="347"/>
      <c r="W7" s="347"/>
    </row>
    <row r="8" spans="1:194" s="78" customFormat="1" ht="24" customHeight="1" x14ac:dyDescent="0.2">
      <c r="A8" s="75"/>
      <c r="B8" s="345"/>
      <c r="C8" s="345"/>
      <c r="D8" s="348" t="s">
        <v>54</v>
      </c>
      <c r="E8" s="348"/>
      <c r="F8" s="348"/>
      <c r="G8" s="348"/>
      <c r="H8" s="348"/>
      <c r="I8" s="348"/>
      <c r="J8" s="348"/>
      <c r="K8" s="348"/>
      <c r="L8" s="348"/>
      <c r="M8" s="348"/>
      <c r="N8" s="348"/>
      <c r="O8" s="348"/>
      <c r="P8" s="348"/>
      <c r="Q8" s="348"/>
      <c r="R8" s="348"/>
      <c r="S8" s="348"/>
      <c r="T8" s="348"/>
      <c r="U8" s="348"/>
      <c r="V8" s="348"/>
      <c r="W8" s="348"/>
    </row>
    <row r="9" spans="1:194" s="78" customFormat="1" ht="18.75" customHeight="1" x14ac:dyDescent="0.25">
      <c r="A9" s="75"/>
      <c r="B9" s="369"/>
      <c r="C9" s="369"/>
      <c r="D9" s="369"/>
      <c r="E9" s="369"/>
      <c r="F9" s="369"/>
      <c r="G9" s="369"/>
      <c r="H9" s="369"/>
      <c r="I9" s="369"/>
      <c r="J9" s="75"/>
      <c r="K9" s="75"/>
      <c r="L9" s="75"/>
      <c r="M9" s="75"/>
    </row>
    <row r="10" spans="1:194" ht="20.25" x14ac:dyDescent="0.25">
      <c r="B10" s="368" t="s">
        <v>118</v>
      </c>
      <c r="C10" s="368"/>
      <c r="D10" s="368"/>
      <c r="E10" s="368"/>
      <c r="F10" s="368"/>
      <c r="G10" s="368"/>
      <c r="H10" s="368"/>
      <c r="I10" s="368"/>
      <c r="J10" s="368"/>
      <c r="K10" s="368"/>
      <c r="L10" s="368"/>
      <c r="M10" s="368"/>
      <c r="N10" s="368"/>
      <c r="O10" s="368"/>
      <c r="P10" s="368"/>
      <c r="Q10" s="368"/>
      <c r="R10" s="368"/>
      <c r="S10" s="368"/>
      <c r="T10" s="368"/>
      <c r="U10" s="368"/>
      <c r="V10" s="368"/>
      <c r="W10" s="368"/>
    </row>
    <row r="11" spans="1:194" s="81" customFormat="1" ht="34.5" customHeight="1" x14ac:dyDescent="0.25">
      <c r="A11" s="41"/>
      <c r="B11" s="351" t="s">
        <v>56</v>
      </c>
      <c r="C11" s="351"/>
      <c r="D11" s="351"/>
      <c r="E11" s="322" t="s">
        <v>57</v>
      </c>
      <c r="F11" s="322"/>
      <c r="G11" s="322"/>
      <c r="H11" s="322"/>
      <c r="I11" s="322"/>
      <c r="J11" s="322"/>
      <c r="K11" s="322"/>
      <c r="L11" s="322"/>
      <c r="M11" s="322"/>
      <c r="N11" s="322"/>
      <c r="O11" s="322"/>
      <c r="P11" s="322"/>
      <c r="Q11" s="322"/>
      <c r="R11" s="322"/>
      <c r="S11" s="322"/>
      <c r="T11" s="322"/>
      <c r="U11" s="322"/>
      <c r="V11" s="322"/>
      <c r="W11" s="322"/>
    </row>
    <row r="12" spans="1:194" s="81" customFormat="1" ht="49.5" customHeight="1" x14ac:dyDescent="0.25">
      <c r="A12" s="41"/>
      <c r="B12" s="351" t="s">
        <v>58</v>
      </c>
      <c r="C12" s="351"/>
      <c r="D12" s="351"/>
      <c r="E12" s="363" t="s">
        <v>59</v>
      </c>
      <c r="F12" s="364"/>
      <c r="G12" s="364"/>
      <c r="H12" s="364"/>
      <c r="I12" s="364"/>
      <c r="J12" s="364"/>
      <c r="K12" s="364"/>
      <c r="L12" s="364"/>
      <c r="M12" s="364"/>
      <c r="N12" s="364"/>
      <c r="O12" s="364"/>
      <c r="P12" s="364"/>
      <c r="Q12" s="364"/>
      <c r="R12" s="364"/>
      <c r="S12" s="364"/>
      <c r="T12" s="364"/>
      <c r="U12" s="364"/>
      <c r="V12" s="364"/>
      <c r="W12" s="364"/>
    </row>
    <row r="13" spans="1:194" ht="48.75" customHeight="1" x14ac:dyDescent="0.25">
      <c r="B13" s="351" t="str">
        <f>+'1. RIESGOS SIGNIFICATIVOS'!B14:J14</f>
        <v>MAPA DE RIESGOS</v>
      </c>
      <c r="C13" s="351"/>
      <c r="D13" s="351"/>
      <c r="E13" s="351"/>
      <c r="F13" s="351" t="s">
        <v>119</v>
      </c>
      <c r="G13" s="351"/>
      <c r="H13" s="351"/>
      <c r="I13" s="351"/>
      <c r="J13" s="351"/>
      <c r="K13" s="351"/>
      <c r="L13" s="351"/>
      <c r="M13" s="351"/>
      <c r="N13" s="351"/>
      <c r="O13" s="351"/>
      <c r="P13" s="351"/>
      <c r="Q13" s="351"/>
      <c r="R13" s="351"/>
      <c r="S13" s="351"/>
      <c r="T13" s="351"/>
      <c r="U13" s="351"/>
      <c r="V13" s="353" t="s">
        <v>120</v>
      </c>
      <c r="W13" s="353"/>
    </row>
    <row r="14" spans="1:194" s="74" customFormat="1" ht="219.75" customHeight="1" x14ac:dyDescent="0.25">
      <c r="B14" s="72" t="s">
        <v>63</v>
      </c>
      <c r="C14" s="73" t="s">
        <v>121</v>
      </c>
      <c r="D14" s="72" t="s">
        <v>66</v>
      </c>
      <c r="E14" s="72" t="s">
        <v>67</v>
      </c>
      <c r="F14" s="79" t="s">
        <v>122</v>
      </c>
      <c r="G14" s="79" t="s">
        <v>123</v>
      </c>
      <c r="H14" s="79" t="s">
        <v>124</v>
      </c>
      <c r="I14" s="79" t="s">
        <v>123</v>
      </c>
      <c r="J14" s="79" t="s">
        <v>125</v>
      </c>
      <c r="K14" s="79" t="s">
        <v>123</v>
      </c>
      <c r="L14" s="79" t="s">
        <v>126</v>
      </c>
      <c r="M14" s="79" t="s">
        <v>123</v>
      </c>
      <c r="N14" s="79" t="s">
        <v>127</v>
      </c>
      <c r="O14" s="79" t="s">
        <v>123</v>
      </c>
      <c r="P14" s="79" t="s">
        <v>128</v>
      </c>
      <c r="Q14" s="79" t="s">
        <v>123</v>
      </c>
      <c r="R14" s="132" t="s">
        <v>129</v>
      </c>
      <c r="S14" s="72" t="s">
        <v>123</v>
      </c>
      <c r="T14" s="72" t="s">
        <v>130</v>
      </c>
      <c r="U14" s="72" t="s">
        <v>131</v>
      </c>
      <c r="V14" s="145" t="s">
        <v>132</v>
      </c>
      <c r="W14" s="145" t="s">
        <v>62</v>
      </c>
      <c r="X14" s="106"/>
    </row>
    <row r="15" spans="1:194" s="133" customFormat="1" ht="408.75" customHeight="1" x14ac:dyDescent="0.25">
      <c r="A15" s="188"/>
      <c r="B15" s="181" t="s">
        <v>174</v>
      </c>
      <c r="C15" s="180" t="s">
        <v>175</v>
      </c>
      <c r="D15" s="180" t="s">
        <v>72</v>
      </c>
      <c r="E15" s="181" t="s">
        <v>176</v>
      </c>
      <c r="F15" s="182" t="s">
        <v>99</v>
      </c>
      <c r="G15" s="156">
        <f>+IF(F15=$B$33,15,0)</f>
        <v>15</v>
      </c>
      <c r="H15" s="182" t="s">
        <v>100</v>
      </c>
      <c r="I15" s="182">
        <f>+IF(H15=$C$33,15,0)</f>
        <v>15</v>
      </c>
      <c r="J15" s="182" t="s">
        <v>101</v>
      </c>
      <c r="K15" s="182">
        <f>+IF(J15=$D$33,15,0)</f>
        <v>15</v>
      </c>
      <c r="L15" s="182" t="s">
        <v>110</v>
      </c>
      <c r="M15" s="182">
        <f>+IF(L15=$E$33,15,IF(L15=$E$34,10,0))</f>
        <v>10</v>
      </c>
      <c r="N15" s="182" t="s">
        <v>105</v>
      </c>
      <c r="O15" s="182">
        <f>+IF(N15=$N$33,15,0)</f>
        <v>15</v>
      </c>
      <c r="P15" s="183" t="s">
        <v>111</v>
      </c>
      <c r="Q15" s="182">
        <f>+IF(P15=$F$33,15,0)</f>
        <v>0</v>
      </c>
      <c r="R15" s="180" t="s">
        <v>112</v>
      </c>
      <c r="S15" s="182">
        <f>+IF(R15=$G$33,10,IF(R15=$G$34,5,0))</f>
        <v>5</v>
      </c>
      <c r="T15" s="156">
        <v>75</v>
      </c>
      <c r="U15" s="182" t="s">
        <v>106</v>
      </c>
      <c r="V15" s="182">
        <v>100</v>
      </c>
      <c r="W15" s="186" t="s">
        <v>211</v>
      </c>
      <c r="X15" s="187" t="s">
        <v>133</v>
      </c>
      <c r="Y15" s="188"/>
      <c r="Z15" s="188"/>
      <c r="AA15" s="188"/>
      <c r="AB15" s="188"/>
      <c r="AC15" s="188"/>
      <c r="AD15" s="188"/>
      <c r="AE15" s="188"/>
      <c r="AF15" s="188"/>
      <c r="AG15" s="188"/>
      <c r="AH15" s="188"/>
      <c r="AI15" s="188"/>
      <c r="AJ15" s="188"/>
      <c r="AK15" s="188"/>
      <c r="AL15" s="188"/>
      <c r="AM15" s="188"/>
      <c r="AN15" s="188"/>
      <c r="AO15" s="188"/>
      <c r="AP15" s="188"/>
      <c r="AQ15" s="188"/>
      <c r="AR15" s="188"/>
      <c r="AS15" s="188"/>
      <c r="AT15" s="188"/>
      <c r="AU15" s="188"/>
      <c r="AV15" s="188"/>
      <c r="AW15" s="188"/>
      <c r="AX15" s="188"/>
      <c r="AY15" s="188"/>
      <c r="AZ15" s="188"/>
      <c r="BA15" s="188"/>
      <c r="BB15" s="188"/>
      <c r="BC15" s="188"/>
      <c r="BD15" s="188"/>
      <c r="BE15" s="188"/>
      <c r="BF15" s="188"/>
      <c r="BG15" s="188"/>
      <c r="BH15" s="188"/>
      <c r="BI15" s="188"/>
      <c r="BJ15" s="188"/>
      <c r="BK15" s="188"/>
      <c r="BL15" s="188"/>
      <c r="BM15" s="188"/>
      <c r="BN15" s="188"/>
      <c r="BO15" s="188"/>
      <c r="BP15" s="188"/>
      <c r="BQ15" s="188"/>
      <c r="BR15" s="188"/>
      <c r="BS15" s="188"/>
      <c r="BT15" s="188"/>
      <c r="BU15" s="188"/>
      <c r="BV15" s="188"/>
      <c r="BW15" s="188"/>
      <c r="BX15" s="188"/>
      <c r="BY15" s="188"/>
      <c r="BZ15" s="188"/>
      <c r="CA15" s="188"/>
      <c r="CB15" s="188"/>
      <c r="CC15" s="188"/>
      <c r="CD15" s="188"/>
      <c r="CE15" s="188"/>
      <c r="CF15" s="188"/>
      <c r="CG15" s="188"/>
      <c r="CH15" s="188"/>
      <c r="CI15" s="188"/>
      <c r="CJ15" s="188"/>
      <c r="CK15" s="188"/>
      <c r="CL15" s="188"/>
      <c r="CM15" s="188"/>
      <c r="CN15" s="188"/>
      <c r="CO15" s="188"/>
      <c r="CP15" s="188"/>
      <c r="CQ15" s="188"/>
      <c r="CR15" s="188"/>
      <c r="CS15" s="188"/>
      <c r="CT15" s="188"/>
      <c r="CU15" s="188"/>
      <c r="CV15" s="188"/>
      <c r="CW15" s="188"/>
      <c r="CX15" s="188"/>
      <c r="CY15" s="188"/>
      <c r="CZ15" s="188"/>
      <c r="DA15" s="188"/>
      <c r="DB15" s="188"/>
      <c r="DC15" s="188"/>
      <c r="DD15" s="188"/>
      <c r="DE15" s="188"/>
      <c r="DF15" s="188"/>
      <c r="DG15" s="188"/>
      <c r="DH15" s="188"/>
      <c r="DI15" s="188"/>
      <c r="DJ15" s="188"/>
      <c r="DK15" s="188"/>
      <c r="DL15" s="188"/>
      <c r="DM15" s="188"/>
      <c r="DN15" s="188"/>
      <c r="DO15" s="188"/>
      <c r="DP15" s="188"/>
      <c r="DQ15" s="188"/>
      <c r="DR15" s="188"/>
      <c r="DS15" s="188"/>
      <c r="DT15" s="188"/>
      <c r="DU15" s="188"/>
      <c r="DV15" s="188"/>
      <c r="DW15" s="188"/>
      <c r="DX15" s="188"/>
      <c r="DY15" s="188"/>
      <c r="DZ15" s="188"/>
      <c r="EA15" s="188"/>
      <c r="EB15" s="188"/>
      <c r="EC15" s="188"/>
      <c r="ED15" s="188"/>
      <c r="EE15" s="188"/>
      <c r="EF15" s="188"/>
      <c r="EG15" s="188"/>
      <c r="EH15" s="188"/>
      <c r="EI15" s="188"/>
      <c r="EJ15" s="188"/>
      <c r="EK15" s="188"/>
      <c r="EL15" s="188"/>
      <c r="EM15" s="188"/>
      <c r="EN15" s="188"/>
      <c r="EO15" s="188"/>
      <c r="EP15" s="188"/>
      <c r="EQ15" s="188"/>
      <c r="ER15" s="188"/>
      <c r="ES15" s="188"/>
      <c r="ET15" s="188"/>
      <c r="EU15" s="188"/>
      <c r="EV15" s="188"/>
      <c r="EW15" s="188"/>
      <c r="EX15" s="188"/>
      <c r="EY15" s="188"/>
      <c r="EZ15" s="188"/>
      <c r="FA15" s="188"/>
      <c r="FB15" s="188"/>
      <c r="FC15" s="188"/>
      <c r="FD15" s="188"/>
      <c r="FE15" s="188"/>
      <c r="FF15" s="188"/>
      <c r="FG15" s="188"/>
      <c r="FH15" s="188"/>
      <c r="FI15" s="188"/>
      <c r="FJ15" s="188"/>
      <c r="FK15" s="188"/>
      <c r="FL15" s="188"/>
      <c r="FM15" s="188"/>
      <c r="FN15" s="188"/>
      <c r="FO15" s="188"/>
      <c r="FP15" s="188"/>
      <c r="FQ15" s="188"/>
      <c r="FR15" s="188"/>
      <c r="FS15" s="188"/>
      <c r="FT15" s="188"/>
      <c r="FU15" s="188"/>
      <c r="FV15" s="188"/>
      <c r="FW15" s="188"/>
      <c r="FX15" s="188"/>
      <c r="FY15" s="188"/>
      <c r="FZ15" s="188"/>
      <c r="GA15" s="188"/>
      <c r="GB15" s="188"/>
      <c r="GC15" s="188"/>
      <c r="GD15" s="188"/>
      <c r="GE15" s="188"/>
      <c r="GF15" s="188"/>
      <c r="GG15" s="188"/>
      <c r="GH15" s="188"/>
      <c r="GI15" s="188"/>
      <c r="GJ15" s="188"/>
      <c r="GK15" s="188"/>
      <c r="GL15" s="188"/>
    </row>
    <row r="16" spans="1:194" s="133" customFormat="1" ht="369.95" customHeight="1" x14ac:dyDescent="0.25">
      <c r="A16" s="188"/>
      <c r="B16" s="216" t="s">
        <v>174</v>
      </c>
      <c r="C16" s="209" t="s">
        <v>175</v>
      </c>
      <c r="D16" s="180" t="s">
        <v>177</v>
      </c>
      <c r="E16" s="181" t="s">
        <v>178</v>
      </c>
      <c r="F16" s="182" t="s">
        <v>99</v>
      </c>
      <c r="G16" s="156">
        <v>15</v>
      </c>
      <c r="H16" s="182" t="s">
        <v>100</v>
      </c>
      <c r="I16" s="182">
        <v>15</v>
      </c>
      <c r="J16" s="182" t="s">
        <v>109</v>
      </c>
      <c r="K16" s="182">
        <v>0</v>
      </c>
      <c r="L16" s="182" t="s">
        <v>115</v>
      </c>
      <c r="M16" s="182">
        <v>0</v>
      </c>
      <c r="N16" s="182" t="s">
        <v>105</v>
      </c>
      <c r="O16" s="182">
        <v>15</v>
      </c>
      <c r="P16" s="183" t="s">
        <v>111</v>
      </c>
      <c r="Q16" s="182">
        <v>0</v>
      </c>
      <c r="R16" s="180" t="s">
        <v>116</v>
      </c>
      <c r="S16" s="182">
        <v>0</v>
      </c>
      <c r="T16" s="156">
        <v>45</v>
      </c>
      <c r="U16" s="182" t="s">
        <v>106</v>
      </c>
      <c r="V16" s="182">
        <v>100</v>
      </c>
      <c r="W16" s="186" t="s">
        <v>212</v>
      </c>
      <c r="X16" s="217"/>
      <c r="Y16" s="188"/>
      <c r="Z16" s="188"/>
      <c r="AA16" s="188"/>
      <c r="AB16" s="188"/>
      <c r="AC16" s="188"/>
      <c r="AD16" s="188"/>
      <c r="AE16" s="188"/>
      <c r="AF16" s="188"/>
      <c r="AG16" s="188"/>
      <c r="AH16" s="188"/>
      <c r="AI16" s="188"/>
      <c r="AJ16" s="188"/>
      <c r="AK16" s="188"/>
      <c r="AL16" s="188"/>
      <c r="AM16" s="188"/>
      <c r="AN16" s="188"/>
      <c r="AO16" s="188"/>
      <c r="AP16" s="188"/>
      <c r="AQ16" s="188"/>
      <c r="AR16" s="188"/>
      <c r="AS16" s="188"/>
      <c r="AT16" s="188"/>
      <c r="AU16" s="188"/>
      <c r="AV16" s="188"/>
      <c r="AW16" s="188"/>
      <c r="AX16" s="188"/>
      <c r="AY16" s="188"/>
      <c r="AZ16" s="188"/>
      <c r="BA16" s="188"/>
      <c r="BB16" s="188"/>
      <c r="BC16" s="188"/>
      <c r="BD16" s="188"/>
      <c r="BE16" s="188"/>
      <c r="BF16" s="188"/>
      <c r="BG16" s="188"/>
      <c r="BH16" s="188"/>
      <c r="BI16" s="188"/>
      <c r="BJ16" s="188"/>
      <c r="BK16" s="188"/>
      <c r="BL16" s="188"/>
      <c r="BM16" s="188"/>
      <c r="BN16" s="188"/>
      <c r="BO16" s="188"/>
      <c r="BP16" s="188"/>
      <c r="BQ16" s="188"/>
      <c r="BR16" s="188"/>
      <c r="BS16" s="188"/>
      <c r="BT16" s="188"/>
      <c r="BU16" s="188"/>
      <c r="BV16" s="188"/>
      <c r="BW16" s="188"/>
      <c r="BX16" s="188"/>
      <c r="BY16" s="188"/>
      <c r="BZ16" s="188"/>
      <c r="CA16" s="188"/>
      <c r="CB16" s="188"/>
      <c r="CC16" s="188"/>
      <c r="CD16" s="188"/>
      <c r="CE16" s="188"/>
      <c r="CF16" s="188"/>
      <c r="CG16" s="188"/>
      <c r="CH16" s="188"/>
      <c r="CI16" s="188"/>
      <c r="CJ16" s="188"/>
      <c r="CK16" s="188"/>
      <c r="CL16" s="188"/>
      <c r="CM16" s="188"/>
      <c r="CN16" s="188"/>
      <c r="CO16" s="188"/>
      <c r="CP16" s="188"/>
      <c r="CQ16" s="188"/>
      <c r="CR16" s="188"/>
      <c r="CS16" s="188"/>
      <c r="CT16" s="188"/>
      <c r="CU16" s="188"/>
      <c r="CV16" s="188"/>
      <c r="CW16" s="188"/>
      <c r="CX16" s="188"/>
      <c r="CY16" s="188"/>
      <c r="CZ16" s="188"/>
      <c r="DA16" s="188"/>
      <c r="DB16" s="188"/>
      <c r="DC16" s="188"/>
      <c r="DD16" s="188"/>
      <c r="DE16" s="188"/>
      <c r="DF16" s="188"/>
      <c r="DG16" s="188"/>
      <c r="DH16" s="188"/>
      <c r="DI16" s="188"/>
      <c r="DJ16" s="188"/>
      <c r="DK16" s="188"/>
      <c r="DL16" s="188"/>
      <c r="DM16" s="188"/>
      <c r="DN16" s="188"/>
      <c r="DO16" s="188"/>
      <c r="DP16" s="188"/>
      <c r="DQ16" s="188"/>
      <c r="DR16" s="188"/>
      <c r="DS16" s="188"/>
      <c r="DT16" s="188"/>
      <c r="DU16" s="188"/>
      <c r="DV16" s="188"/>
      <c r="DW16" s="188"/>
      <c r="DX16" s="188"/>
      <c r="DY16" s="188"/>
      <c r="DZ16" s="188"/>
      <c r="EA16" s="188"/>
      <c r="EB16" s="188"/>
      <c r="EC16" s="188"/>
      <c r="ED16" s="188"/>
      <c r="EE16" s="188"/>
      <c r="EF16" s="188"/>
      <c r="EG16" s="188"/>
      <c r="EH16" s="188"/>
      <c r="EI16" s="188"/>
      <c r="EJ16" s="188"/>
      <c r="EK16" s="188"/>
      <c r="EL16" s="188"/>
      <c r="EM16" s="188"/>
      <c r="EN16" s="188"/>
      <c r="EO16" s="188"/>
      <c r="EP16" s="188"/>
      <c r="EQ16" s="188"/>
      <c r="ER16" s="188"/>
      <c r="ES16" s="188"/>
      <c r="ET16" s="188"/>
      <c r="EU16" s="188"/>
      <c r="EV16" s="188"/>
      <c r="EW16" s="188"/>
      <c r="EX16" s="188"/>
      <c r="EY16" s="188"/>
      <c r="EZ16" s="188"/>
      <c r="FA16" s="188"/>
      <c r="FB16" s="188"/>
      <c r="FC16" s="188"/>
      <c r="FD16" s="188"/>
      <c r="FE16" s="188"/>
      <c r="FF16" s="188"/>
      <c r="FG16" s="188"/>
      <c r="FH16" s="188"/>
      <c r="FI16" s="188"/>
      <c r="FJ16" s="188"/>
      <c r="FK16" s="188"/>
      <c r="FL16" s="188"/>
      <c r="FM16" s="188"/>
      <c r="FN16" s="188"/>
      <c r="FO16" s="188"/>
      <c r="FP16" s="188"/>
      <c r="FQ16" s="188"/>
      <c r="FR16" s="188"/>
      <c r="FS16" s="188"/>
      <c r="FT16" s="188"/>
      <c r="FU16" s="188"/>
      <c r="FV16" s="188"/>
      <c r="FW16" s="188"/>
      <c r="FX16" s="188"/>
      <c r="FY16" s="188"/>
      <c r="FZ16" s="188"/>
      <c r="GA16" s="188"/>
      <c r="GB16" s="188"/>
      <c r="GC16" s="188"/>
      <c r="GD16" s="188"/>
      <c r="GE16" s="188"/>
      <c r="GF16" s="188"/>
      <c r="GG16" s="188"/>
      <c r="GH16" s="188"/>
      <c r="GI16" s="188"/>
      <c r="GJ16" s="188"/>
      <c r="GK16" s="188"/>
      <c r="GL16" s="188"/>
    </row>
    <row r="17" spans="1:194" s="255" customFormat="1" ht="266.25" hidden="1" customHeight="1" x14ac:dyDescent="0.25">
      <c r="B17" s="256" t="s">
        <v>179</v>
      </c>
      <c r="C17" s="257" t="s">
        <v>169</v>
      </c>
      <c r="D17" s="247" t="s">
        <v>181</v>
      </c>
      <c r="E17" s="258" t="s">
        <v>183</v>
      </c>
      <c r="F17" s="245"/>
      <c r="G17" s="259"/>
      <c r="H17" s="245"/>
      <c r="I17" s="245"/>
      <c r="J17" s="245"/>
      <c r="K17" s="245"/>
      <c r="L17" s="245"/>
      <c r="M17" s="245"/>
      <c r="N17" s="245"/>
      <c r="O17" s="245"/>
      <c r="P17" s="246"/>
      <c r="Q17" s="245"/>
      <c r="R17" s="247"/>
      <c r="S17" s="245"/>
      <c r="T17" s="260"/>
      <c r="U17" s="245"/>
      <c r="V17" s="245"/>
      <c r="W17" s="261" t="s">
        <v>192</v>
      </c>
      <c r="X17" s="262"/>
    </row>
    <row r="18" spans="1:194" s="255" customFormat="1" ht="266.25" hidden="1" customHeight="1" x14ac:dyDescent="0.25">
      <c r="B18" s="256" t="s">
        <v>179</v>
      </c>
      <c r="C18" s="257" t="s">
        <v>169</v>
      </c>
      <c r="D18" s="247" t="s">
        <v>182</v>
      </c>
      <c r="E18" s="258" t="s">
        <v>184</v>
      </c>
      <c r="F18" s="245"/>
      <c r="G18" s="259"/>
      <c r="H18" s="245"/>
      <c r="I18" s="245"/>
      <c r="J18" s="245"/>
      <c r="K18" s="245"/>
      <c r="L18" s="245"/>
      <c r="M18" s="245"/>
      <c r="N18" s="245"/>
      <c r="O18" s="245"/>
      <c r="P18" s="246"/>
      <c r="Q18" s="245"/>
      <c r="R18" s="247"/>
      <c r="S18" s="245"/>
      <c r="T18" s="260"/>
      <c r="U18" s="245"/>
      <c r="V18" s="245"/>
      <c r="W18" s="261" t="s">
        <v>192</v>
      </c>
      <c r="X18" s="262"/>
    </row>
    <row r="19" spans="1:194" s="255" customFormat="1" ht="266.25" hidden="1" customHeight="1" x14ac:dyDescent="0.25">
      <c r="B19" s="256" t="s">
        <v>185</v>
      </c>
      <c r="C19" s="257" t="s">
        <v>169</v>
      </c>
      <c r="D19" s="247" t="s">
        <v>187</v>
      </c>
      <c r="E19" s="258" t="s">
        <v>189</v>
      </c>
      <c r="F19" s="245"/>
      <c r="G19" s="259"/>
      <c r="H19" s="245"/>
      <c r="I19" s="245"/>
      <c r="J19" s="245"/>
      <c r="K19" s="245"/>
      <c r="L19" s="245"/>
      <c r="M19" s="245"/>
      <c r="N19" s="245"/>
      <c r="O19" s="245"/>
      <c r="P19" s="246"/>
      <c r="Q19" s="245"/>
      <c r="R19" s="247"/>
      <c r="S19" s="245"/>
      <c r="T19" s="260"/>
      <c r="U19" s="245"/>
      <c r="V19" s="245"/>
      <c r="W19" s="261" t="s">
        <v>192</v>
      </c>
      <c r="X19" s="262"/>
    </row>
    <row r="20" spans="1:194" s="255" customFormat="1" ht="346.5" hidden="1" customHeight="1" x14ac:dyDescent="0.25">
      <c r="B20" s="257" t="s">
        <v>185</v>
      </c>
      <c r="C20" s="257" t="s">
        <v>169</v>
      </c>
      <c r="D20" s="247" t="s">
        <v>187</v>
      </c>
      <c r="E20" s="258" t="s">
        <v>190</v>
      </c>
      <c r="F20" s="245"/>
      <c r="G20" s="259"/>
      <c r="H20" s="245"/>
      <c r="I20" s="245"/>
      <c r="J20" s="245"/>
      <c r="K20" s="245"/>
      <c r="L20" s="245"/>
      <c r="M20" s="245"/>
      <c r="N20" s="245"/>
      <c r="O20" s="245"/>
      <c r="P20" s="246"/>
      <c r="Q20" s="245"/>
      <c r="R20" s="247"/>
      <c r="S20" s="245"/>
      <c r="T20" s="260"/>
      <c r="U20" s="245"/>
      <c r="V20" s="245"/>
      <c r="W20" s="261" t="s">
        <v>192</v>
      </c>
      <c r="X20" s="263" t="s">
        <v>134</v>
      </c>
    </row>
    <row r="21" spans="1:194" s="82" customFormat="1" ht="87" customHeight="1" x14ac:dyDescent="0.25">
      <c r="A21" s="41"/>
      <c r="B21" s="361" t="s">
        <v>95</v>
      </c>
      <c r="C21" s="362"/>
      <c r="D21" s="365" t="s">
        <v>207</v>
      </c>
      <c r="E21" s="366"/>
      <c r="F21" s="366"/>
      <c r="G21" s="366"/>
      <c r="H21" s="366"/>
      <c r="I21" s="366"/>
      <c r="J21" s="366"/>
      <c r="K21" s="366"/>
      <c r="L21" s="366"/>
      <c r="M21" s="366"/>
      <c r="N21" s="366"/>
      <c r="O21" s="366"/>
      <c r="P21" s="366"/>
      <c r="Q21" s="366"/>
      <c r="R21" s="366"/>
      <c r="S21" s="366"/>
      <c r="T21" s="366"/>
      <c r="U21" s="366"/>
      <c r="V21" s="366"/>
      <c r="W21" s="367"/>
      <c r="X21" s="189"/>
      <c r="Y21" s="189"/>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89"/>
      <c r="BA21" s="189"/>
      <c r="BB21" s="189"/>
      <c r="BC21" s="189"/>
      <c r="BD21" s="189"/>
      <c r="BE21" s="189"/>
      <c r="BF21" s="189"/>
      <c r="BG21" s="189"/>
      <c r="BH21" s="189"/>
      <c r="BI21" s="189"/>
      <c r="BJ21" s="189"/>
      <c r="BK21" s="189"/>
      <c r="BL21" s="189"/>
      <c r="BM21" s="189"/>
      <c r="BN21" s="189"/>
      <c r="BO21" s="189"/>
      <c r="BP21" s="189"/>
      <c r="BQ21" s="189"/>
      <c r="BR21" s="189"/>
      <c r="BS21" s="189"/>
      <c r="BT21" s="189"/>
      <c r="BU21" s="189"/>
      <c r="BV21" s="189"/>
      <c r="BW21" s="189"/>
      <c r="BX21" s="189"/>
      <c r="BY21" s="189"/>
      <c r="BZ21" s="189"/>
      <c r="CA21" s="189"/>
      <c r="CB21" s="189"/>
      <c r="CC21" s="189"/>
      <c r="CD21" s="189"/>
      <c r="CE21" s="189"/>
      <c r="CF21" s="189"/>
      <c r="CG21" s="189"/>
      <c r="CH21" s="189"/>
      <c r="CI21" s="189"/>
      <c r="CJ21" s="189"/>
      <c r="CK21" s="189"/>
      <c r="CL21" s="189"/>
      <c r="CM21" s="189"/>
      <c r="CN21" s="189"/>
      <c r="CO21" s="189"/>
      <c r="CP21" s="189"/>
      <c r="CQ21" s="189"/>
      <c r="CR21" s="189"/>
      <c r="CS21" s="189"/>
      <c r="CT21" s="189"/>
      <c r="CU21" s="189"/>
      <c r="CV21" s="189"/>
      <c r="CW21" s="189"/>
      <c r="CX21" s="189"/>
      <c r="CY21" s="189"/>
      <c r="CZ21" s="189"/>
      <c r="DA21" s="189"/>
      <c r="DB21" s="189"/>
      <c r="DC21" s="189"/>
      <c r="DD21" s="189"/>
      <c r="DE21" s="189"/>
      <c r="DF21" s="189"/>
      <c r="DG21" s="189"/>
      <c r="DH21" s="189"/>
      <c r="DI21" s="189"/>
      <c r="DJ21" s="189"/>
      <c r="DK21" s="189"/>
      <c r="DL21" s="189"/>
      <c r="DM21" s="189"/>
      <c r="DN21" s="189"/>
      <c r="DO21" s="189"/>
      <c r="DP21" s="189"/>
      <c r="DQ21" s="189"/>
      <c r="DR21" s="189"/>
      <c r="DS21" s="189"/>
      <c r="DT21" s="189"/>
      <c r="DU21" s="189"/>
      <c r="DV21" s="189"/>
      <c r="DW21" s="189"/>
      <c r="DX21" s="189"/>
      <c r="DY21" s="189"/>
      <c r="DZ21" s="189"/>
      <c r="EA21" s="189"/>
      <c r="EB21" s="189"/>
      <c r="EC21" s="189"/>
      <c r="ED21" s="189"/>
      <c r="EE21" s="189"/>
      <c r="EF21" s="189"/>
      <c r="EG21" s="189"/>
      <c r="EH21" s="189"/>
      <c r="EI21" s="189"/>
      <c r="EJ21" s="189"/>
      <c r="EK21" s="189"/>
      <c r="EL21" s="189"/>
      <c r="EM21" s="189"/>
      <c r="EN21" s="189"/>
      <c r="EO21" s="189"/>
      <c r="EP21" s="189"/>
      <c r="EQ21" s="189"/>
      <c r="ER21" s="189"/>
      <c r="ES21" s="189"/>
      <c r="ET21" s="189"/>
      <c r="EU21" s="189"/>
      <c r="EV21" s="189"/>
      <c r="EW21" s="189"/>
      <c r="EX21" s="189"/>
      <c r="EY21" s="189"/>
      <c r="EZ21" s="189"/>
      <c r="FA21" s="189"/>
      <c r="FB21" s="189"/>
      <c r="FC21" s="189"/>
      <c r="FD21" s="189"/>
      <c r="FE21" s="189"/>
      <c r="FF21" s="189"/>
      <c r="FG21" s="189"/>
      <c r="FH21" s="189"/>
      <c r="FI21" s="189"/>
      <c r="FJ21" s="189"/>
      <c r="FK21" s="189"/>
      <c r="FL21" s="189"/>
      <c r="FM21" s="189"/>
      <c r="FN21" s="189"/>
      <c r="FO21" s="189"/>
      <c r="FP21" s="189"/>
      <c r="FQ21" s="189"/>
      <c r="FR21" s="189"/>
      <c r="FS21" s="189"/>
      <c r="FT21" s="189"/>
      <c r="FU21" s="189"/>
      <c r="FV21" s="189"/>
      <c r="FW21" s="189"/>
      <c r="FX21" s="189"/>
      <c r="FY21" s="189"/>
      <c r="FZ21" s="189"/>
      <c r="GA21" s="189"/>
      <c r="GB21" s="189"/>
      <c r="GC21" s="189"/>
      <c r="GD21" s="189"/>
      <c r="GE21" s="189"/>
      <c r="GF21" s="189"/>
      <c r="GG21" s="189"/>
      <c r="GH21" s="189"/>
      <c r="GI21" s="189"/>
      <c r="GJ21" s="189"/>
      <c r="GK21" s="189"/>
      <c r="GL21" s="189"/>
    </row>
    <row r="22" spans="1:194" ht="15" x14ac:dyDescent="0.25">
      <c r="B22" s="49"/>
      <c r="C22" s="49"/>
      <c r="D22" s="49"/>
      <c r="E22" s="49"/>
      <c r="F22" s="49"/>
      <c r="G22" s="49"/>
      <c r="H22" s="49"/>
      <c r="I22" s="49"/>
      <c r="J22" s="49"/>
      <c r="K22" s="49"/>
      <c r="L22" s="49"/>
      <c r="M22" s="49"/>
      <c r="N22" s="49"/>
      <c r="O22" s="49"/>
      <c r="P22" s="49"/>
      <c r="Q22" s="49"/>
      <c r="R22" s="49"/>
      <c r="S22" s="49"/>
      <c r="T22" s="49"/>
      <c r="U22" s="49"/>
      <c r="V22" s="49"/>
      <c r="W22" s="49"/>
    </row>
    <row r="23" spans="1:194" ht="36.75" customHeight="1" x14ac:dyDescent="0.25">
      <c r="B23" s="353" t="s">
        <v>96</v>
      </c>
      <c r="C23" s="353"/>
      <c r="D23" s="353"/>
      <c r="E23" s="354" t="s">
        <v>193</v>
      </c>
      <c r="F23" s="352"/>
      <c r="G23" s="352"/>
      <c r="H23" s="352"/>
      <c r="I23" s="352"/>
      <c r="J23" s="352"/>
      <c r="K23" s="352"/>
      <c r="L23" s="352"/>
      <c r="M23" s="352"/>
      <c r="N23" s="352"/>
      <c r="O23" s="352"/>
      <c r="P23" s="352"/>
      <c r="Q23" s="352"/>
      <c r="R23" s="352"/>
      <c r="S23" s="131"/>
      <c r="T23" s="350" t="s">
        <v>198</v>
      </c>
      <c r="U23" s="350"/>
      <c r="V23" s="349"/>
      <c r="W23" s="349"/>
    </row>
    <row r="24" spans="1:194" ht="36.75" customHeight="1" x14ac:dyDescent="0.25">
      <c r="B24" s="351" t="s">
        <v>97</v>
      </c>
      <c r="C24" s="351"/>
      <c r="D24" s="351"/>
      <c r="E24" s="355" t="s">
        <v>195</v>
      </c>
      <c r="F24" s="356"/>
      <c r="G24" s="357"/>
      <c r="H24" s="352" t="s">
        <v>199</v>
      </c>
      <c r="I24" s="352"/>
      <c r="J24" s="352"/>
      <c r="K24" s="352"/>
      <c r="L24" s="352"/>
      <c r="M24" s="352"/>
      <c r="N24" s="352"/>
      <c r="O24" s="131"/>
      <c r="P24" s="355" t="s">
        <v>98</v>
      </c>
      <c r="Q24" s="356"/>
      <c r="R24" s="357"/>
      <c r="S24" s="131"/>
      <c r="T24" s="358" t="s">
        <v>167</v>
      </c>
      <c r="U24" s="359"/>
      <c r="V24" s="359"/>
      <c r="W24" s="360"/>
    </row>
    <row r="31" spans="1:194" x14ac:dyDescent="0.25"/>
    <row r="32" spans="1:194" x14ac:dyDescent="0.25"/>
    <row r="33" spans="2:16" ht="15" hidden="1" x14ac:dyDescent="0.25">
      <c r="B33" s="41" t="s">
        <v>99</v>
      </c>
      <c r="C33" s="41" t="s">
        <v>100</v>
      </c>
      <c r="D33" s="41" t="s">
        <v>101</v>
      </c>
      <c r="E33" s="41" t="s">
        <v>102</v>
      </c>
      <c r="F33" s="41" t="s">
        <v>103</v>
      </c>
      <c r="G33" s="41" t="s">
        <v>104</v>
      </c>
      <c r="H33"/>
      <c r="I33"/>
      <c r="J33" s="41" t="s">
        <v>43</v>
      </c>
      <c r="K33"/>
      <c r="L33" s="41" t="s">
        <v>43</v>
      </c>
      <c r="M33"/>
      <c r="N33" s="41" t="s">
        <v>105</v>
      </c>
      <c r="O33"/>
      <c r="P33" s="41" t="s">
        <v>106</v>
      </c>
    </row>
    <row r="34" spans="2:16" ht="15" hidden="1" x14ac:dyDescent="0.25">
      <c r="B34" s="41" t="s">
        <v>107</v>
      </c>
      <c r="C34" s="41" t="s">
        <v>108</v>
      </c>
      <c r="D34" s="41" t="s">
        <v>109</v>
      </c>
      <c r="E34" s="41" t="s">
        <v>110</v>
      </c>
      <c r="F34" s="41" t="s">
        <v>111</v>
      </c>
      <c r="G34" s="41" t="s">
        <v>112</v>
      </c>
      <c r="H34"/>
      <c r="I34"/>
      <c r="J34" s="41" t="s">
        <v>0</v>
      </c>
      <c r="K34"/>
      <c r="L34" s="41" t="s">
        <v>0</v>
      </c>
      <c r="M34"/>
      <c r="N34" s="41" t="s">
        <v>113</v>
      </c>
      <c r="O34"/>
      <c r="P34" s="41" t="s">
        <v>114</v>
      </c>
    </row>
    <row r="35" spans="2:16" ht="15" hidden="1" x14ac:dyDescent="0.25">
      <c r="B35"/>
      <c r="C35"/>
      <c r="D35"/>
      <c r="E35" s="41" t="s">
        <v>115</v>
      </c>
      <c r="F35"/>
      <c r="G35" s="41" t="s">
        <v>116</v>
      </c>
      <c r="H35"/>
      <c r="I35"/>
      <c r="J35" s="41" t="s">
        <v>46</v>
      </c>
      <c r="K35"/>
      <c r="L35" s="41" t="s">
        <v>47</v>
      </c>
      <c r="M35"/>
      <c r="N35"/>
      <c r="O35"/>
      <c r="P35" s="41" t="s">
        <v>117</v>
      </c>
    </row>
    <row r="36" spans="2:16" ht="15" hidden="1" x14ac:dyDescent="0.25">
      <c r="B36"/>
      <c r="C36"/>
      <c r="D36"/>
      <c r="E36"/>
      <c r="F36"/>
      <c r="G36"/>
      <c r="H36"/>
      <c r="I36"/>
      <c r="J36"/>
      <c r="K36"/>
      <c r="L36" s="41" t="s">
        <v>49</v>
      </c>
      <c r="M36"/>
      <c r="N36"/>
      <c r="O36"/>
      <c r="P36"/>
    </row>
    <row r="41" spans="2:16" x14ac:dyDescent="0.25"/>
    <row r="42" spans="2:16" x14ac:dyDescent="0.25"/>
    <row r="43" spans="2:16" x14ac:dyDescent="0.25"/>
    <row r="44" spans="2:16" x14ac:dyDescent="0.25"/>
    <row r="45" spans="2:16" x14ac:dyDescent="0.25"/>
    <row r="46" spans="2:16" x14ac:dyDescent="0.25"/>
    <row r="47" spans="2:16" x14ac:dyDescent="0.25"/>
    <row r="48" spans="2:16" x14ac:dyDescent="0.25"/>
    <row r="49" spans="9:9" x14ac:dyDescent="0.25"/>
    <row r="50" spans="9:9" x14ac:dyDescent="0.25"/>
    <row r="51" spans="9:9" x14ac:dyDescent="0.25">
      <c r="I51" s="41" t="s">
        <v>191</v>
      </c>
    </row>
    <row r="52" spans="9:9" x14ac:dyDescent="0.25"/>
    <row r="53" spans="9:9" x14ac:dyDescent="0.25"/>
    <row r="54" spans="9:9" x14ac:dyDescent="0.25"/>
    <row r="55" spans="9:9" x14ac:dyDescent="0.25"/>
    <row r="56" spans="9:9" x14ac:dyDescent="0.25"/>
    <row r="57" spans="9:9" x14ac:dyDescent="0.25"/>
    <row r="58" spans="9:9" x14ac:dyDescent="0.25"/>
    <row r="59" spans="9:9" x14ac:dyDescent="0.25"/>
  </sheetData>
  <mergeCells count="25">
    <mergeCell ref="B10:W10"/>
    <mergeCell ref="B13:E13"/>
    <mergeCell ref="F13:U13"/>
    <mergeCell ref="B11:D11"/>
    <mergeCell ref="B9:I9"/>
    <mergeCell ref="B6:C8"/>
    <mergeCell ref="D6:W6"/>
    <mergeCell ref="N7:W7"/>
    <mergeCell ref="D7:L7"/>
    <mergeCell ref="D8:W8"/>
    <mergeCell ref="B21:C21"/>
    <mergeCell ref="B12:D12"/>
    <mergeCell ref="E12:W12"/>
    <mergeCell ref="E11:W11"/>
    <mergeCell ref="V13:W13"/>
    <mergeCell ref="D21:W21"/>
    <mergeCell ref="V23:W23"/>
    <mergeCell ref="T23:U23"/>
    <mergeCell ref="B24:D24"/>
    <mergeCell ref="H24:N24"/>
    <mergeCell ref="B23:D23"/>
    <mergeCell ref="E23:R23"/>
    <mergeCell ref="P24:R24"/>
    <mergeCell ref="T24:W24"/>
    <mergeCell ref="E24:G24"/>
  </mergeCells>
  <dataValidations count="8">
    <dataValidation type="list" allowBlank="1" showInputMessage="1" showErrorMessage="1" sqref="F15:F20" xr:uid="{7B708E05-33F2-4D87-972C-7CFD7B5105F7}">
      <formula1>$B$1:$B$2</formula1>
    </dataValidation>
    <dataValidation type="list" allowBlank="1" showInputMessage="1" showErrorMessage="1" sqref="H15:H20" xr:uid="{1366EBC4-CE4B-4AEC-967D-78F23CA2CCD1}">
      <formula1>$C$1:$C$2</formula1>
    </dataValidation>
    <dataValidation type="list" allowBlank="1" showInputMessage="1" showErrorMessage="1" sqref="J15:J20" xr:uid="{87023A31-BADF-4948-BC16-62E962254C33}">
      <formula1>$D$1:$D$2</formula1>
    </dataValidation>
    <dataValidation type="list" allowBlank="1" showInputMessage="1" showErrorMessage="1" sqref="L15:L20" xr:uid="{78498CEC-A9B3-455C-B415-68566DFB340F}">
      <formula1>$E$1:$E$3</formula1>
    </dataValidation>
    <dataValidation type="list" allowBlank="1" showInputMessage="1" showErrorMessage="1" sqref="P15:P20" xr:uid="{2AABD686-1B91-40DE-80FA-A5A4C46A9D98}">
      <formula1>$F$1:$F$2</formula1>
    </dataValidation>
    <dataValidation type="list" allowBlank="1" showInputMessage="1" showErrorMessage="1" sqref="R15:R20" xr:uid="{6AA81E7D-E5CE-4322-928C-D86B405CED70}">
      <formula1>$G$1:$G$3</formula1>
    </dataValidation>
    <dataValidation type="list" allowBlank="1" showInputMessage="1" showErrorMessage="1" sqref="N15:N20" xr:uid="{42339E49-AFC0-482E-9462-D2B5F6807624}">
      <formula1>$N$1:$N$2</formula1>
    </dataValidation>
    <dataValidation type="list" allowBlank="1" showInputMessage="1" showErrorMessage="1" sqref="U15:U20" xr:uid="{8BA03C18-689E-4CE4-9F26-7F9FDF8BD24E}">
      <formula1>$P$1:$P$3</formula1>
    </dataValidation>
  </dataValidations>
  <printOptions horizontalCentered="1"/>
  <pageMargins left="0.51181102362204722" right="0.51181102362204722" top="0.55118110236220474" bottom="0.55118110236220474" header="0.31496062992125984" footer="0.31496062992125984"/>
  <pageSetup scale="26" fitToHeight="0" orientation="landscape" r:id="rId1"/>
  <headerFooter>
    <oddFooter>&amp;LCalle 26 No. 57-41 Torre 8, Pisos 7 y 8 CEMSA - C.P. 111321 
Pbx: 3779555 – Información: Línea 195
www.umv.gov.co&amp;CCEM-FM-014 Hoja2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C9B95-018C-4B05-9940-5AEE3612229B}">
  <sheetPr>
    <pageSetUpPr fitToPage="1"/>
  </sheetPr>
  <dimension ref="A1:U42"/>
  <sheetViews>
    <sheetView view="pageBreakPreview" topLeftCell="C13" zoomScale="50" zoomScaleNormal="80" zoomScaleSheetLayoutView="50" zoomScalePageLayoutView="60" workbookViewId="0">
      <selection activeCell="C22" sqref="C22:L22"/>
    </sheetView>
  </sheetViews>
  <sheetFormatPr baseColWidth="10" defaultColWidth="11.42578125" defaultRowHeight="14.25" zeroHeight="1" x14ac:dyDescent="0.25"/>
  <cols>
    <col min="1" max="1" width="2.85546875" style="44" customWidth="1"/>
    <col min="2" max="2" width="29.5703125" style="41" customWidth="1"/>
    <col min="3" max="3" width="13" style="41" customWidth="1"/>
    <col min="4" max="4" width="83" style="41" customWidth="1"/>
    <col min="5" max="5" width="34.42578125" style="41" customWidth="1"/>
    <col min="6" max="6" width="34.42578125" style="41" hidden="1" customWidth="1"/>
    <col min="7" max="7" width="40.85546875" style="41" customWidth="1"/>
    <col min="8" max="8" width="44.5703125" style="41" hidden="1" customWidth="1"/>
    <col min="9" max="9" width="40.42578125" style="41" customWidth="1"/>
    <col min="10" max="10" width="37.42578125" style="41" hidden="1" customWidth="1"/>
    <col min="11" max="11" width="43.42578125" style="41" customWidth="1"/>
    <col min="12" max="12" width="58.5703125" style="41" customWidth="1"/>
    <col min="13" max="13" width="56.85546875" style="44" hidden="1" customWidth="1"/>
    <col min="14" max="16359" width="11.42578125" style="44"/>
    <col min="16360" max="16384" width="6" style="44" customWidth="1"/>
  </cols>
  <sheetData>
    <row r="1" spans="1:21" hidden="1" x14ac:dyDescent="0.25">
      <c r="B1" s="41" t="s">
        <v>43</v>
      </c>
    </row>
    <row r="2" spans="1:21" hidden="1" x14ac:dyDescent="0.25">
      <c r="B2" s="41" t="s">
        <v>0</v>
      </c>
    </row>
    <row r="3" spans="1:21" hidden="1" x14ac:dyDescent="0.25">
      <c r="B3" s="41" t="s">
        <v>136</v>
      </c>
    </row>
    <row r="4" spans="1:21" s="75" customFormat="1" ht="12.75" x14ac:dyDescent="0.2">
      <c r="B4" s="76"/>
      <c r="K4" s="77"/>
      <c r="L4" s="77"/>
    </row>
    <row r="5" spans="1:21" s="78" customFormat="1" ht="62.25" customHeight="1" x14ac:dyDescent="0.2">
      <c r="A5" s="75"/>
      <c r="B5" s="345"/>
      <c r="C5" s="345"/>
      <c r="D5" s="388" t="s">
        <v>51</v>
      </c>
      <c r="E5" s="389"/>
      <c r="F5" s="389"/>
      <c r="G5" s="389"/>
      <c r="H5" s="389"/>
      <c r="I5" s="389"/>
      <c r="J5" s="389"/>
      <c r="K5" s="389"/>
      <c r="L5" s="390"/>
      <c r="M5" s="75"/>
    </row>
    <row r="6" spans="1:21" s="78" customFormat="1" ht="24" customHeight="1" x14ac:dyDescent="0.2">
      <c r="A6" s="75"/>
      <c r="B6" s="345"/>
      <c r="C6" s="345"/>
      <c r="D6" s="391" t="s">
        <v>52</v>
      </c>
      <c r="E6" s="393"/>
      <c r="F6" s="150"/>
      <c r="G6" s="391" t="s">
        <v>53</v>
      </c>
      <c r="H6" s="392"/>
      <c r="I6" s="392"/>
      <c r="J6" s="392"/>
      <c r="K6" s="392"/>
      <c r="L6" s="393"/>
      <c r="M6" s="75"/>
    </row>
    <row r="7" spans="1:21" s="78" customFormat="1" ht="24" customHeight="1" x14ac:dyDescent="0.2">
      <c r="A7" s="75"/>
      <c r="B7" s="345"/>
      <c r="C7" s="345"/>
      <c r="D7" s="394" t="s">
        <v>54</v>
      </c>
      <c r="E7" s="395"/>
      <c r="F7" s="395"/>
      <c r="G7" s="395"/>
      <c r="H7" s="395"/>
      <c r="I7" s="395"/>
      <c r="J7" s="395"/>
      <c r="K7" s="395"/>
      <c r="L7" s="396"/>
      <c r="M7" s="75"/>
    </row>
    <row r="8" spans="1:21" s="78" customFormat="1" ht="18.75" customHeight="1" x14ac:dyDescent="0.25">
      <c r="A8" s="75"/>
      <c r="B8" s="369"/>
      <c r="C8" s="369"/>
      <c r="D8" s="369"/>
      <c r="E8" s="369"/>
      <c r="F8" s="369"/>
      <c r="G8" s="369"/>
      <c r="H8" s="369"/>
      <c r="I8" s="369"/>
      <c r="J8" s="369"/>
      <c r="K8" s="369"/>
      <c r="L8" s="369"/>
      <c r="M8" s="75"/>
    </row>
    <row r="9" spans="1:21" s="41" customFormat="1" ht="20.25" x14ac:dyDescent="0.2">
      <c r="B9" s="329" t="s">
        <v>137</v>
      </c>
      <c r="C9" s="330"/>
      <c r="D9" s="330"/>
      <c r="E9" s="330"/>
      <c r="F9" s="330"/>
      <c r="G9" s="330"/>
      <c r="H9" s="330"/>
      <c r="I9" s="330"/>
      <c r="J9" s="330"/>
      <c r="K9" s="330"/>
      <c r="L9" s="331"/>
      <c r="M9" s="75"/>
    </row>
    <row r="10" spans="1:21" s="41" customFormat="1" ht="29.25" customHeight="1" x14ac:dyDescent="0.25">
      <c r="B10" s="149" t="s">
        <v>56</v>
      </c>
      <c r="C10" s="338" t="s">
        <v>57</v>
      </c>
      <c r="D10" s="339"/>
      <c r="E10" s="339"/>
      <c r="F10" s="339"/>
      <c r="G10" s="339"/>
      <c r="H10" s="339"/>
      <c r="I10" s="339"/>
      <c r="J10" s="339"/>
      <c r="K10" s="339"/>
      <c r="L10" s="397"/>
    </row>
    <row r="11" spans="1:21" s="41" customFormat="1" ht="49.5" customHeight="1" x14ac:dyDescent="0.25">
      <c r="B11" s="65" t="s">
        <v>58</v>
      </c>
      <c r="C11" s="363" t="s">
        <v>59</v>
      </c>
      <c r="D11" s="364"/>
      <c r="E11" s="364"/>
      <c r="F11" s="364"/>
      <c r="G11" s="364"/>
      <c r="H11" s="364"/>
      <c r="I11" s="364"/>
      <c r="J11" s="364"/>
      <c r="K11" s="364"/>
      <c r="L11" s="364"/>
      <c r="M11" s="364"/>
      <c r="N11" s="364"/>
      <c r="O11" s="364"/>
      <c r="P11" s="364"/>
      <c r="Q11" s="364"/>
      <c r="R11" s="364"/>
      <c r="S11" s="364"/>
      <c r="T11" s="364"/>
      <c r="U11" s="364"/>
    </row>
    <row r="12" spans="1:21" s="41" customFormat="1" ht="39.75" customHeight="1" x14ac:dyDescent="0.25">
      <c r="B12" s="398" t="str">
        <f>+'1. RIESGOS SIGNIFICATIVOS'!B14:J14</f>
        <v>MAPA DE RIESGOS</v>
      </c>
      <c r="C12" s="398"/>
      <c r="D12" s="399"/>
      <c r="E12" s="399" t="s">
        <v>138</v>
      </c>
      <c r="F12" s="400"/>
      <c r="G12" s="400"/>
      <c r="H12" s="400"/>
      <c r="I12" s="400"/>
      <c r="J12" s="400"/>
      <c r="K12" s="400"/>
      <c r="L12" s="401"/>
    </row>
    <row r="13" spans="1:21" s="41" customFormat="1" ht="39.75" customHeight="1" x14ac:dyDescent="0.25">
      <c r="B13" s="386" t="s">
        <v>139</v>
      </c>
      <c r="C13" s="370" t="s">
        <v>121</v>
      </c>
      <c r="D13" s="372" t="s">
        <v>140</v>
      </c>
      <c r="E13" s="382" t="s">
        <v>13</v>
      </c>
      <c r="F13" s="382"/>
      <c r="G13" s="382"/>
      <c r="H13" s="153"/>
      <c r="I13" s="383" t="s">
        <v>14</v>
      </c>
      <c r="J13" s="384"/>
      <c r="K13" s="385"/>
      <c r="L13" s="380" t="s">
        <v>141</v>
      </c>
    </row>
    <row r="14" spans="1:21" s="42" customFormat="1" ht="86.25" customHeight="1" x14ac:dyDescent="0.25">
      <c r="B14" s="387"/>
      <c r="C14" s="371"/>
      <c r="D14" s="373"/>
      <c r="E14" s="152" t="s">
        <v>142</v>
      </c>
      <c r="F14" s="102"/>
      <c r="G14" s="152" t="s">
        <v>143</v>
      </c>
      <c r="H14" s="103"/>
      <c r="I14" s="83" t="s">
        <v>144</v>
      </c>
      <c r="J14" s="104"/>
      <c r="K14" s="84" t="s">
        <v>143</v>
      </c>
      <c r="L14" s="381"/>
      <c r="M14" s="105"/>
    </row>
    <row r="15" spans="1:21" s="135" customFormat="1" ht="254.25" customHeight="1" x14ac:dyDescent="0.25">
      <c r="A15" s="190"/>
      <c r="B15" s="97" t="s">
        <v>174</v>
      </c>
      <c r="C15" s="97" t="s">
        <v>175</v>
      </c>
      <c r="D15" s="97" t="s">
        <v>176</v>
      </c>
      <c r="E15" s="215" t="s">
        <v>136</v>
      </c>
      <c r="F15" s="215" t="s">
        <v>0</v>
      </c>
      <c r="G15" s="218" t="s">
        <v>200</v>
      </c>
      <c r="H15" s="97" t="s">
        <v>145</v>
      </c>
      <c r="I15" s="214" t="s">
        <v>136</v>
      </c>
      <c r="J15" s="219" t="s">
        <v>43</v>
      </c>
      <c r="K15" s="220" t="s">
        <v>201</v>
      </c>
      <c r="L15" s="218" t="s">
        <v>202</v>
      </c>
      <c r="M15" s="136" t="s">
        <v>146</v>
      </c>
    </row>
    <row r="16" spans="1:21" s="135" customFormat="1" ht="238.5" customHeight="1" x14ac:dyDescent="0.25">
      <c r="A16" s="190"/>
      <c r="B16" s="221" t="s">
        <v>174</v>
      </c>
      <c r="C16" s="222" t="s">
        <v>175</v>
      </c>
      <c r="D16" s="223" t="s">
        <v>178</v>
      </c>
      <c r="E16" s="224"/>
      <c r="F16" s="225" t="s">
        <v>0</v>
      </c>
      <c r="G16" s="226"/>
      <c r="H16" s="227" t="s">
        <v>147</v>
      </c>
      <c r="I16" s="228"/>
      <c r="J16" s="229" t="s">
        <v>43</v>
      </c>
      <c r="K16" s="231"/>
      <c r="L16" s="232" t="s">
        <v>208</v>
      </c>
      <c r="M16" s="134" t="s">
        <v>147</v>
      </c>
    </row>
    <row r="17" spans="1:13" s="135" customFormat="1" ht="190.5" hidden="1" customHeight="1" x14ac:dyDescent="0.25">
      <c r="A17" s="264"/>
      <c r="B17" s="265" t="s">
        <v>179</v>
      </c>
      <c r="C17" s="266" t="s">
        <v>169</v>
      </c>
      <c r="D17" s="267" t="s">
        <v>183</v>
      </c>
      <c r="E17" s="268"/>
      <c r="F17" s="269"/>
      <c r="G17" s="270"/>
      <c r="H17" s="271"/>
      <c r="I17" s="272"/>
      <c r="J17" s="273"/>
      <c r="K17" s="274"/>
      <c r="L17" s="274" t="s">
        <v>203</v>
      </c>
      <c r="M17" s="230"/>
    </row>
    <row r="18" spans="1:13" s="135" customFormat="1" ht="190.5" hidden="1" customHeight="1" x14ac:dyDescent="0.25">
      <c r="A18" s="264"/>
      <c r="B18" s="265" t="s">
        <v>179</v>
      </c>
      <c r="C18" s="266" t="s">
        <v>169</v>
      </c>
      <c r="D18" s="267" t="s">
        <v>184</v>
      </c>
      <c r="E18" s="268"/>
      <c r="F18" s="269"/>
      <c r="G18" s="270"/>
      <c r="H18" s="271"/>
      <c r="I18" s="272"/>
      <c r="J18" s="273"/>
      <c r="K18" s="274"/>
      <c r="L18" s="274" t="s">
        <v>203</v>
      </c>
      <c r="M18" s="230"/>
    </row>
    <row r="19" spans="1:13" s="135" customFormat="1" ht="190.5" hidden="1" customHeight="1" x14ac:dyDescent="0.25">
      <c r="A19" s="264"/>
      <c r="B19" s="265" t="s">
        <v>185</v>
      </c>
      <c r="C19" s="266" t="s">
        <v>44</v>
      </c>
      <c r="D19" s="267" t="s">
        <v>189</v>
      </c>
      <c r="E19" s="268"/>
      <c r="F19" s="269"/>
      <c r="G19" s="270"/>
      <c r="H19" s="271"/>
      <c r="I19" s="272"/>
      <c r="J19" s="273"/>
      <c r="K19" s="274"/>
      <c r="L19" s="274" t="s">
        <v>203</v>
      </c>
      <c r="M19" s="230"/>
    </row>
    <row r="20" spans="1:13" s="135" customFormat="1" ht="213.75" hidden="1" customHeight="1" x14ac:dyDescent="0.25">
      <c r="A20" s="264"/>
      <c r="B20" s="265" t="s">
        <v>185</v>
      </c>
      <c r="C20" s="266" t="s">
        <v>44</v>
      </c>
      <c r="D20" s="267" t="s">
        <v>190</v>
      </c>
      <c r="E20" s="275" t="s">
        <v>0</v>
      </c>
      <c r="F20" s="275" t="s">
        <v>43</v>
      </c>
      <c r="G20" s="276"/>
      <c r="H20" s="277" t="s">
        <v>148</v>
      </c>
      <c r="I20" s="278" t="s">
        <v>0</v>
      </c>
      <c r="J20" s="279" t="s">
        <v>43</v>
      </c>
      <c r="K20" s="280"/>
      <c r="L20" s="271" t="s">
        <v>203</v>
      </c>
      <c r="M20" s="137" t="s">
        <v>148</v>
      </c>
    </row>
    <row r="21" spans="1:13" s="135" customFormat="1" ht="252.75" hidden="1" customHeight="1" x14ac:dyDescent="0.25">
      <c r="A21" s="190"/>
      <c r="B21" s="198" t="str">
        <f>+'1. RIESGOS SIGNIFICATIVOS'!B17</f>
        <v>Adelantar un proceso contractual sin tener la aprobación por parte del comité de contratación o de la instancia correspondiente, en favor propio o de un tercero, a cambio de dádivas o cualquier otro beneficios directo o indirecto.</v>
      </c>
      <c r="C21" s="199" t="str">
        <f>+'1. RIESGOS SIGNIFICATIVOS'!F17</f>
        <v>Corrupción</v>
      </c>
      <c r="D21" s="191" t="str">
        <f>+'1. RIESGOS SIGNIFICATIVOS'!J17</f>
        <v>El gestor de integridad del equipo de Gestión Contractual, semestralmente, verificará que se realice la sensibilización del código de integridad, con el objetivo de generar una cultura de integridad en el marco de la lucha contra la corrupción y las estrategias anticorrupción de la entidad. Como evidencia del control se cuenta con correos electrónicos de solicitud de la sensibilización al equipo de gestión contractual, los listados de asistencia de los mismos y el informe de resultados de la aplicación de la encuesta realizada a los participantes que permite verificar la interiorización del código.  
En caso de evidenciar que no se ha realizado la sensibilización, la misma deberá solicitarse dentro de los cinco días hábiles siguientes. De su realización se dejara como constancia la citación y listado de asistencia.</v>
      </c>
      <c r="E21" s="194"/>
      <c r="F21" s="192" t="s">
        <v>0</v>
      </c>
      <c r="G21" s="195"/>
      <c r="H21" s="185" t="s">
        <v>149</v>
      </c>
      <c r="I21" s="196"/>
      <c r="J21" s="193" t="s">
        <v>43</v>
      </c>
      <c r="K21" s="197"/>
      <c r="L21" s="195" t="s">
        <v>168</v>
      </c>
      <c r="M21" s="137" t="s">
        <v>149</v>
      </c>
    </row>
    <row r="22" spans="1:13" s="41" customFormat="1" ht="99" customHeight="1" x14ac:dyDescent="0.25">
      <c r="B22" s="144" t="s">
        <v>95</v>
      </c>
      <c r="C22" s="377" t="s">
        <v>209</v>
      </c>
      <c r="D22" s="378"/>
      <c r="E22" s="378"/>
      <c r="F22" s="378"/>
      <c r="G22" s="378"/>
      <c r="H22" s="378"/>
      <c r="I22" s="378"/>
      <c r="J22" s="378"/>
      <c r="K22" s="378"/>
      <c r="L22" s="379"/>
    </row>
    <row r="23" spans="1:13" x14ac:dyDescent="0.25"/>
    <row r="24" spans="1:13" ht="37.5" customHeight="1" x14ac:dyDescent="0.25">
      <c r="B24" s="145" t="s">
        <v>96</v>
      </c>
      <c r="C24" s="374"/>
      <c r="D24" s="375"/>
      <c r="E24" s="375"/>
      <c r="F24" s="375"/>
      <c r="G24" s="375"/>
      <c r="H24" s="375"/>
      <c r="I24" s="376"/>
      <c r="J24" s="151"/>
      <c r="K24" s="146" t="s">
        <v>166</v>
      </c>
      <c r="L24" s="151"/>
    </row>
    <row r="25" spans="1:13" ht="37.5" customHeight="1" x14ac:dyDescent="0.25">
      <c r="B25" s="144" t="s">
        <v>97</v>
      </c>
      <c r="C25" s="350" t="s">
        <v>164</v>
      </c>
      <c r="D25" s="350"/>
      <c r="E25" s="352"/>
      <c r="F25" s="352"/>
      <c r="G25" s="352"/>
      <c r="H25" s="147"/>
      <c r="I25" s="146" t="s">
        <v>98</v>
      </c>
      <c r="J25" s="146"/>
      <c r="K25" s="352" t="s">
        <v>167</v>
      </c>
      <c r="L25" s="352"/>
    </row>
    <row r="26" spans="1:13" x14ac:dyDescent="0.25"/>
    <row r="27" spans="1:13" x14ac:dyDescent="0.25"/>
    <row r="28" spans="1:13" x14ac:dyDescent="0.25"/>
    <row r="29" spans="1:13" x14ac:dyDescent="0.25"/>
    <row r="30" spans="1:13" x14ac:dyDescent="0.25"/>
    <row r="31" spans="1:13" x14ac:dyDescent="0.25"/>
    <row r="32" spans="1:13" x14ac:dyDescent="0.25"/>
    <row r="33" x14ac:dyDescent="0.25"/>
    <row r="34" x14ac:dyDescent="0.25"/>
    <row r="35" x14ac:dyDescent="0.25"/>
    <row r="36" x14ac:dyDescent="0.25"/>
    <row r="37" x14ac:dyDescent="0.25"/>
    <row r="38" x14ac:dyDescent="0.25"/>
    <row r="39" x14ac:dyDescent="0.25"/>
    <row r="40" x14ac:dyDescent="0.25"/>
    <row r="41" x14ac:dyDescent="0.25"/>
    <row r="42" x14ac:dyDescent="0.25"/>
  </sheetData>
  <mergeCells count="22">
    <mergeCell ref="B13:B14"/>
    <mergeCell ref="B5:C7"/>
    <mergeCell ref="B8:L8"/>
    <mergeCell ref="D5:L5"/>
    <mergeCell ref="G6:L6"/>
    <mergeCell ref="D6:E6"/>
    <mergeCell ref="D7:L7"/>
    <mergeCell ref="B9:L9"/>
    <mergeCell ref="C10:L10"/>
    <mergeCell ref="B12:D12"/>
    <mergeCell ref="E12:L12"/>
    <mergeCell ref="C11:U11"/>
    <mergeCell ref="K25:L25"/>
    <mergeCell ref="C13:C14"/>
    <mergeCell ref="D13:D14"/>
    <mergeCell ref="C24:I24"/>
    <mergeCell ref="C25:D25"/>
    <mergeCell ref="E25:G25"/>
    <mergeCell ref="C22:L22"/>
    <mergeCell ref="L13:L14"/>
    <mergeCell ref="E13:G13"/>
    <mergeCell ref="I13:K13"/>
  </mergeCells>
  <dataValidations count="2">
    <dataValidation type="list" allowBlank="1" showInputMessage="1" showErrorMessage="1" sqref="F15 F20 I15:I21 E15:E21" xr:uid="{F297D06C-1F8C-4030-8DFA-151DA6CEAF51}">
      <formula1>$B$1:$B$3</formula1>
    </dataValidation>
    <dataValidation type="list" allowBlank="1" showInputMessage="1" showErrorMessage="1" sqref="F16:F19 F21 J15:J21" xr:uid="{F29C68B8-6DA8-4290-A435-C24FE4193758}">
      <formula1>$A$1:$A$3</formula1>
    </dataValidation>
  </dataValidations>
  <printOptions horizontalCentered="1"/>
  <pageMargins left="0.51181102362204722" right="0.51181102362204722" top="0.55118110236220474" bottom="0.55118110236220474" header="0.31496062992125984" footer="0.31496062992125984"/>
  <pageSetup scale="36" fitToHeight="0" orientation="landscape" r:id="rId1"/>
  <headerFooter>
    <oddFooter>&amp;LCalle 26 No. 57-41 Torre 8, Pisos 7 y 8 CEMSA - C.P. 111321 
Pbx: 3779555 – Información: Línea 195
www.umv.gov.co&amp;CCEM-FM-014 Hoja3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7EF8D-DD19-4864-B755-697462E28163}">
  <dimension ref="A1:MA27"/>
  <sheetViews>
    <sheetView topLeftCell="A11" zoomScale="60" zoomScaleNormal="60" workbookViewId="0">
      <selection activeCell="D12" sqref="D12"/>
    </sheetView>
  </sheetViews>
  <sheetFormatPr baseColWidth="10" defaultColWidth="0" defaultRowHeight="15" zeroHeight="1" x14ac:dyDescent="0.25"/>
  <cols>
    <col min="1" max="1" width="3.140625" customWidth="1"/>
    <col min="2" max="2" width="35.5703125" style="41" customWidth="1"/>
    <col min="3" max="3" width="12.85546875" style="41" customWidth="1"/>
    <col min="4" max="4" width="63.5703125" style="41" customWidth="1"/>
    <col min="5" max="6" width="44.42578125" style="41" customWidth="1"/>
    <col min="7" max="8" width="44.42578125" style="41" hidden="1" customWidth="1"/>
    <col min="9" max="9" width="49" style="41" customWidth="1"/>
    <col min="10" max="10" width="3.140625" hidden="1" customWidth="1"/>
    <col min="11" max="339" width="0" hidden="1" customWidth="1"/>
    <col min="340" max="16384" width="11.42578125" hidden="1"/>
  </cols>
  <sheetData>
    <row r="1" spans="1:15" s="75" customFormat="1" ht="12.75" x14ac:dyDescent="0.2">
      <c r="B1" s="76"/>
      <c r="H1" s="77"/>
      <c r="I1" s="77"/>
    </row>
    <row r="2" spans="1:15" s="78" customFormat="1" ht="62.25" customHeight="1" x14ac:dyDescent="0.2">
      <c r="A2" s="75"/>
      <c r="B2" s="345"/>
      <c r="C2" s="346" t="s">
        <v>51</v>
      </c>
      <c r="D2" s="346"/>
      <c r="E2" s="346"/>
      <c r="F2" s="346"/>
      <c r="G2" s="346"/>
      <c r="H2" s="346"/>
      <c r="I2" s="346"/>
      <c r="J2" s="75"/>
      <c r="K2" s="75"/>
      <c r="L2" s="75"/>
      <c r="M2" s="75"/>
    </row>
    <row r="3" spans="1:15" s="78" customFormat="1" ht="24" customHeight="1" x14ac:dyDescent="0.2">
      <c r="A3" s="75"/>
      <c r="B3" s="345"/>
      <c r="C3" s="347" t="s">
        <v>52</v>
      </c>
      <c r="D3" s="347"/>
      <c r="E3" s="347"/>
      <c r="F3" s="347"/>
      <c r="G3" s="347" t="s">
        <v>53</v>
      </c>
      <c r="H3" s="347"/>
      <c r="I3" s="347"/>
      <c r="J3" s="75"/>
      <c r="K3" s="75"/>
      <c r="L3" s="75"/>
      <c r="M3" s="75"/>
    </row>
    <row r="4" spans="1:15" s="78" customFormat="1" ht="24" customHeight="1" x14ac:dyDescent="0.2">
      <c r="A4" s="75"/>
      <c r="B4" s="345"/>
      <c r="C4" s="348" t="s">
        <v>54</v>
      </c>
      <c r="D4" s="348"/>
      <c r="E4" s="348"/>
      <c r="F4" s="348"/>
      <c r="G4" s="348"/>
      <c r="H4" s="348"/>
      <c r="I4" s="348"/>
      <c r="J4" s="75"/>
      <c r="K4" s="75"/>
      <c r="L4" s="75"/>
      <c r="M4" s="75"/>
    </row>
    <row r="5" spans="1:15" s="78" customFormat="1" ht="18.75" customHeight="1" x14ac:dyDescent="0.25">
      <c r="A5" s="75"/>
      <c r="B5" s="344"/>
      <c r="C5" s="344"/>
      <c r="D5" s="344"/>
      <c r="E5" s="344"/>
      <c r="F5" s="344"/>
      <c r="G5" s="344"/>
      <c r="H5" s="344"/>
      <c r="I5" s="344"/>
      <c r="J5" s="75"/>
      <c r="K5" s="75"/>
      <c r="L5" s="75"/>
      <c r="M5" s="75"/>
    </row>
    <row r="6" spans="1:15" x14ac:dyDescent="0.25">
      <c r="B6" s="402" t="s">
        <v>150</v>
      </c>
      <c r="C6" s="403"/>
      <c r="D6" s="403"/>
      <c r="E6" s="403"/>
      <c r="F6" s="403"/>
      <c r="G6" s="403"/>
      <c r="H6" s="403"/>
      <c r="I6" s="404"/>
    </row>
    <row r="7" spans="1:15" s="41" customFormat="1" ht="27.75" customHeight="1" x14ac:dyDescent="0.25">
      <c r="B7" s="65" t="s">
        <v>56</v>
      </c>
      <c r="C7" s="405" t="s">
        <v>57</v>
      </c>
      <c r="D7" s="333"/>
      <c r="E7" s="333"/>
      <c r="F7" s="333"/>
      <c r="G7" s="333"/>
      <c r="H7" s="333"/>
      <c r="I7" s="333"/>
      <c r="J7" s="333"/>
      <c r="K7" s="333"/>
      <c r="L7" s="333"/>
      <c r="M7" s="333"/>
      <c r="N7" s="333"/>
      <c r="O7" s="334"/>
    </row>
    <row r="8" spans="1:15" s="41" customFormat="1" ht="49.5" customHeight="1" x14ac:dyDescent="0.25">
      <c r="B8" s="65" t="s">
        <v>58</v>
      </c>
      <c r="C8" s="406" t="s">
        <v>59</v>
      </c>
      <c r="D8" s="407"/>
      <c r="E8" s="407"/>
      <c r="F8" s="407"/>
      <c r="G8" s="407"/>
      <c r="H8" s="407"/>
      <c r="I8" s="407"/>
      <c r="J8" s="166"/>
      <c r="K8" s="166"/>
      <c r="L8" s="166"/>
      <c r="M8" s="166"/>
      <c r="N8" s="166"/>
      <c r="O8" s="167"/>
    </row>
    <row r="9" spans="1:15" s="41" customFormat="1" ht="28.5" customHeight="1" x14ac:dyDescent="0.25">
      <c r="B9" s="64" t="s">
        <v>96</v>
      </c>
      <c r="C9" s="374"/>
      <c r="D9" s="375"/>
      <c r="E9" s="375"/>
      <c r="F9" s="375"/>
      <c r="G9" s="376"/>
      <c r="H9" s="173" t="s">
        <v>151</v>
      </c>
      <c r="I9" s="171"/>
    </row>
    <row r="10" spans="1:15" ht="47.25" customHeight="1" x14ac:dyDescent="0.25">
      <c r="B10" s="399" t="s">
        <v>60</v>
      </c>
      <c r="C10" s="400"/>
      <c r="D10" s="401"/>
      <c r="E10" s="399" t="s">
        <v>152</v>
      </c>
      <c r="F10" s="400"/>
      <c r="G10" s="400"/>
      <c r="H10" s="400"/>
      <c r="I10" s="401"/>
    </row>
    <row r="11" spans="1:15" ht="78" customHeight="1" x14ac:dyDescent="0.25">
      <c r="B11" s="69" t="s">
        <v>139</v>
      </c>
      <c r="C11" s="70" t="s">
        <v>121</v>
      </c>
      <c r="D11" s="71" t="s">
        <v>140</v>
      </c>
      <c r="E11" s="85" t="s">
        <v>170</v>
      </c>
      <c r="F11" s="172" t="s">
        <v>154</v>
      </c>
      <c r="G11" s="85" t="s">
        <v>171</v>
      </c>
      <c r="H11" s="172" t="s">
        <v>156</v>
      </c>
      <c r="I11" s="172" t="s">
        <v>157</v>
      </c>
    </row>
    <row r="12" spans="1:15" ht="363" customHeight="1" x14ac:dyDescent="0.25">
      <c r="B12" s="200" t="s">
        <v>174</v>
      </c>
      <c r="C12" s="201" t="s">
        <v>175</v>
      </c>
      <c r="D12" s="202" t="s">
        <v>176</v>
      </c>
      <c r="E12" s="56" t="s">
        <v>205</v>
      </c>
      <c r="F12" s="46" t="s">
        <v>204</v>
      </c>
      <c r="G12" s="46"/>
      <c r="H12" s="45"/>
      <c r="I12" s="53" t="s">
        <v>206</v>
      </c>
    </row>
    <row r="13" spans="1:15" ht="306.75" customHeight="1" x14ac:dyDescent="0.25">
      <c r="B13" s="200" t="s">
        <v>174</v>
      </c>
      <c r="C13" s="233" t="s">
        <v>175</v>
      </c>
      <c r="D13" s="234" t="s">
        <v>178</v>
      </c>
      <c r="E13" s="56"/>
      <c r="F13" s="235"/>
      <c r="G13" s="235"/>
      <c r="H13" s="236"/>
      <c r="I13" s="237" t="s">
        <v>208</v>
      </c>
    </row>
    <row r="14" spans="1:15" ht="245.25" hidden="1" customHeight="1" x14ac:dyDescent="0.25">
      <c r="B14" s="200" t="s">
        <v>179</v>
      </c>
      <c r="C14" s="233" t="s">
        <v>169</v>
      </c>
      <c r="D14" s="234" t="s">
        <v>183</v>
      </c>
      <c r="E14" s="56"/>
      <c r="F14" s="235"/>
      <c r="G14" s="235"/>
      <c r="H14" s="236"/>
      <c r="I14" s="237"/>
    </row>
    <row r="15" spans="1:15" ht="245.25" hidden="1" customHeight="1" x14ac:dyDescent="0.25">
      <c r="B15" s="200" t="s">
        <v>179</v>
      </c>
      <c r="C15" s="233" t="s">
        <v>169</v>
      </c>
      <c r="D15" s="234" t="s">
        <v>184</v>
      </c>
      <c r="E15" s="56"/>
      <c r="F15" s="235"/>
      <c r="G15" s="235"/>
      <c r="H15" s="236"/>
      <c r="I15" s="237"/>
    </row>
    <row r="16" spans="1:15" ht="245.25" hidden="1" customHeight="1" x14ac:dyDescent="0.25">
      <c r="B16" s="200" t="s">
        <v>185</v>
      </c>
      <c r="C16" s="233" t="s">
        <v>169</v>
      </c>
      <c r="D16" s="234" t="s">
        <v>189</v>
      </c>
      <c r="E16" s="56"/>
      <c r="F16" s="235"/>
      <c r="G16" s="235"/>
      <c r="H16" s="236"/>
      <c r="I16" s="237"/>
    </row>
    <row r="17" spans="2:9" ht="245.25" hidden="1" customHeight="1" x14ac:dyDescent="0.25">
      <c r="B17" s="200" t="s">
        <v>185</v>
      </c>
      <c r="C17" s="233" t="s">
        <v>169</v>
      </c>
      <c r="D17" s="234" t="s">
        <v>190</v>
      </c>
      <c r="E17" s="56"/>
      <c r="F17" s="235"/>
      <c r="G17" s="235"/>
      <c r="H17" s="236"/>
      <c r="I17" s="237"/>
    </row>
    <row r="18" spans="2:9" ht="102" hidden="1" customHeight="1" x14ac:dyDescent="0.25">
      <c r="B18" s="50"/>
      <c r="C18" s="51"/>
      <c r="D18" s="59"/>
      <c r="E18" s="57"/>
      <c r="F18" s="52"/>
      <c r="G18" s="48"/>
      <c r="H18" s="47"/>
      <c r="I18" s="54"/>
    </row>
    <row r="19" spans="2:9" ht="102" hidden="1" customHeight="1" x14ac:dyDescent="0.25">
      <c r="B19" s="50"/>
      <c r="C19" s="51"/>
      <c r="D19" s="59"/>
      <c r="E19" s="57"/>
      <c r="F19" s="55"/>
      <c r="G19" s="57"/>
      <c r="H19" s="55"/>
      <c r="I19" s="54"/>
    </row>
    <row r="20" spans="2:9" ht="102" hidden="1" customHeight="1" x14ac:dyDescent="0.25">
      <c r="B20" s="50"/>
      <c r="C20" s="51"/>
      <c r="D20" s="61"/>
      <c r="E20" s="57"/>
      <c r="F20" s="58"/>
      <c r="G20" s="48"/>
      <c r="H20" s="47"/>
      <c r="I20" s="54"/>
    </row>
    <row r="21" spans="2:9" s="41" customFormat="1" ht="126.75" customHeight="1" x14ac:dyDescent="0.25">
      <c r="B21" s="168" t="s">
        <v>95</v>
      </c>
      <c r="C21" s="408" t="s">
        <v>210</v>
      </c>
      <c r="D21" s="409"/>
      <c r="E21" s="409"/>
      <c r="F21" s="409"/>
      <c r="G21" s="409"/>
      <c r="H21" s="409"/>
      <c r="I21" s="410"/>
    </row>
    <row r="22" spans="2:9" x14ac:dyDescent="0.25"/>
    <row r="23" spans="2:9" s="203" customFormat="1" ht="37.5" customHeight="1" x14ac:dyDescent="0.25">
      <c r="B23" s="169" t="s">
        <v>96</v>
      </c>
      <c r="C23" s="374"/>
      <c r="D23" s="375"/>
      <c r="E23" s="375"/>
      <c r="F23" s="375"/>
      <c r="G23" s="376"/>
      <c r="H23" s="170" t="s">
        <v>151</v>
      </c>
      <c r="I23" s="171"/>
    </row>
    <row r="24" spans="2:9" s="203" customFormat="1" ht="37.5" customHeight="1" x14ac:dyDescent="0.25">
      <c r="B24" s="168" t="s">
        <v>97</v>
      </c>
      <c r="C24" s="350" t="s">
        <v>135</v>
      </c>
      <c r="D24" s="350"/>
      <c r="E24" s="352" t="s">
        <v>172</v>
      </c>
      <c r="F24" s="352"/>
      <c r="G24" s="170" t="s">
        <v>98</v>
      </c>
      <c r="H24" s="352" t="s">
        <v>173</v>
      </c>
      <c r="I24" s="352"/>
    </row>
    <row r="25" spans="2:9" x14ac:dyDescent="0.25"/>
    <row r="26" spans="2:9" x14ac:dyDescent="0.25"/>
    <row r="27" spans="2:9" x14ac:dyDescent="0.25"/>
  </sheetData>
  <mergeCells count="17">
    <mergeCell ref="C21:I21"/>
    <mergeCell ref="C23:G23"/>
    <mergeCell ref="C24:D24"/>
    <mergeCell ref="E24:F24"/>
    <mergeCell ref="H24:I24"/>
    <mergeCell ref="B6:I6"/>
    <mergeCell ref="C7:O7"/>
    <mergeCell ref="C8:I8"/>
    <mergeCell ref="C9:G9"/>
    <mergeCell ref="B10:D10"/>
    <mergeCell ref="E10:I10"/>
    <mergeCell ref="B5:I5"/>
    <mergeCell ref="B2:B4"/>
    <mergeCell ref="C2:I2"/>
    <mergeCell ref="C3:F3"/>
    <mergeCell ref="G3:I3"/>
    <mergeCell ref="C4:I4"/>
  </mergeCells>
  <dataValidations count="2">
    <dataValidation type="list" allowBlank="1" showInputMessage="1" showErrorMessage="1" sqref="E18:E20 G12:G20" xr:uid="{B907D3CA-C760-4B8A-A74E-78219DC108E3}">
      <formula1>$A$1:$A$7</formula1>
    </dataValidation>
    <dataValidation showDropDown="1" showInputMessage="1" showErrorMessage="1" sqref="E12:E17" xr:uid="{9930BDE6-C6D7-4C7E-8F7F-ABBCD989F203}"/>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07E0E-DA33-4397-90BA-6ACB5D04E71A}">
  <dimension ref="A1:BL18"/>
  <sheetViews>
    <sheetView workbookViewId="0">
      <selection activeCell="L13" sqref="L13"/>
    </sheetView>
  </sheetViews>
  <sheetFormatPr baseColWidth="10" defaultColWidth="11.42578125" defaultRowHeight="11.25" x14ac:dyDescent="0.25"/>
  <cols>
    <col min="1" max="1" width="2.7109375" style="412" customWidth="1"/>
    <col min="2" max="2" width="11.7109375" style="412" customWidth="1"/>
    <col min="3" max="3" width="4.42578125" style="412" customWidth="1"/>
    <col min="4" max="4" width="18.7109375" style="412" customWidth="1"/>
    <col min="5" max="5" width="30.7109375" style="412" customWidth="1"/>
    <col min="6" max="6" width="8.7109375" style="412" customWidth="1"/>
    <col min="7" max="8" width="10.7109375" style="412" customWidth="1"/>
    <col min="9" max="9" width="8.42578125" style="412" customWidth="1"/>
    <col min="10" max="10" width="8.7109375" style="412" hidden="1" customWidth="1"/>
    <col min="11" max="11" width="24.7109375" style="412" bestFit="1" customWidth="1"/>
    <col min="12" max="12" width="21.42578125" style="412" bestFit="1" customWidth="1"/>
    <col min="13" max="13" width="7.5703125" style="412" hidden="1" customWidth="1"/>
    <col min="14" max="14" width="14.7109375" style="412" bestFit="1" customWidth="1" collapsed="1"/>
    <col min="15" max="15" width="9.140625" style="412" bestFit="1" customWidth="1"/>
    <col min="16" max="16" width="12.7109375" style="412" hidden="1" customWidth="1"/>
    <col min="17" max="17" width="9" style="412" bestFit="1" customWidth="1"/>
    <col min="18" max="18" width="8" style="412" customWidth="1"/>
    <col min="19" max="19" width="22.7109375" style="412" customWidth="1" collapsed="1"/>
    <col min="20" max="20" width="29.42578125" style="412" customWidth="1"/>
    <col min="21" max="21" width="11.7109375" style="412" customWidth="1"/>
    <col min="22" max="22" width="10.7109375" style="412" hidden="1" customWidth="1"/>
    <col min="23" max="23" width="12.140625" style="412" customWidth="1"/>
    <col min="24" max="24" width="23.28515625" style="412" hidden="1" customWidth="1"/>
    <col min="25" max="25" width="26.140625" style="412" customWidth="1"/>
    <col min="26" max="26" width="23.28515625" style="412" hidden="1" customWidth="1"/>
    <col min="27" max="27" width="18.85546875" style="412" customWidth="1"/>
    <col min="28" max="28" width="23.28515625" style="412" hidden="1" customWidth="1"/>
    <col min="29" max="29" width="17.85546875" style="412" customWidth="1"/>
    <col min="30" max="30" width="23.28515625" style="412" hidden="1" customWidth="1"/>
    <col min="31" max="31" width="23.140625" style="412" customWidth="1"/>
    <col min="32" max="32" width="20" style="412" hidden="1" customWidth="1"/>
    <col min="33" max="33" width="20.5703125" style="412" customWidth="1"/>
    <col min="34" max="34" width="3" style="412" hidden="1" customWidth="1"/>
    <col min="35" max="35" width="14.5703125" style="412" customWidth="1"/>
    <col min="36" max="36" width="20" style="412" customWidth="1"/>
    <col min="37" max="37" width="23" style="412" customWidth="1"/>
    <col min="38" max="38" width="17" style="412" customWidth="1"/>
    <col min="39" max="39" width="17.28515625" style="412" hidden="1" customWidth="1"/>
    <col min="40" max="41" width="17.28515625" style="412" customWidth="1"/>
    <col min="42" max="42" width="9.28515625" style="412" customWidth="1"/>
    <col min="43" max="43" width="8.140625" style="412" customWidth="1"/>
    <col min="44" max="44" width="17" style="412" customWidth="1"/>
    <col min="45" max="45" width="16.85546875" style="412" customWidth="1"/>
    <col min="46" max="46" width="13.7109375" style="412" hidden="1" customWidth="1"/>
    <col min="47" max="47" width="14.42578125" style="412" hidden="1" customWidth="1"/>
    <col min="48" max="48" width="11.28515625" style="412" hidden="1" customWidth="1"/>
    <col min="49" max="49" width="14.140625" style="412" customWidth="1"/>
    <col min="50" max="50" width="10.140625" style="412" customWidth="1"/>
    <col min="51" max="51" width="10.7109375" style="412" hidden="1" customWidth="1"/>
    <col min="52" max="52" width="15.7109375" style="412" customWidth="1"/>
    <col min="53" max="53" width="14.7109375" style="412" customWidth="1"/>
    <col min="54" max="54" width="22.5703125" style="412" customWidth="1"/>
    <col min="55" max="55" width="19.7109375" style="412" customWidth="1"/>
    <col min="56" max="56" width="18.85546875" style="412" customWidth="1"/>
    <col min="57" max="57" width="9.85546875" style="412" customWidth="1"/>
    <col min="58" max="58" width="27.140625" style="412" customWidth="1"/>
    <col min="59" max="59" width="28.28515625" style="412" customWidth="1"/>
    <col min="60" max="60" width="23.42578125" style="412" bestFit="1" customWidth="1"/>
    <col min="61" max="61" width="20.85546875" style="412" bestFit="1" customWidth="1"/>
    <col min="62" max="62" width="13.5703125" style="412" bestFit="1" customWidth="1"/>
    <col min="63" max="16384" width="11.42578125" style="412"/>
  </cols>
  <sheetData>
    <row r="1" spans="1:64" ht="12" thickBot="1" x14ac:dyDescent="0.3"/>
    <row r="2" spans="1:64" ht="41.25" customHeight="1" x14ac:dyDescent="0.25">
      <c r="B2" s="413" t="s">
        <v>216</v>
      </c>
      <c r="C2" s="414"/>
      <c r="D2" s="414"/>
      <c r="E2" s="414"/>
      <c r="F2" s="414"/>
      <c r="G2" s="414"/>
      <c r="H2" s="414"/>
      <c r="I2" s="414"/>
      <c r="J2" s="414"/>
      <c r="K2" s="414"/>
      <c r="L2" s="414"/>
      <c r="M2" s="414"/>
      <c r="N2" s="414"/>
      <c r="O2" s="414"/>
      <c r="P2" s="414"/>
      <c r="Q2" s="414"/>
      <c r="R2" s="414"/>
      <c r="S2" s="414"/>
      <c r="T2" s="415"/>
      <c r="U2" s="416" t="str">
        <f>B2</f>
        <v>OBJETIVO DEL PROCESO</v>
      </c>
      <c r="V2" s="417"/>
      <c r="W2" s="417"/>
      <c r="X2" s="417"/>
      <c r="Y2" s="417"/>
      <c r="Z2" s="417"/>
      <c r="AA2" s="417"/>
      <c r="AB2" s="417"/>
      <c r="AC2" s="417"/>
      <c r="AD2" s="417"/>
      <c r="AE2" s="417"/>
      <c r="AF2" s="417"/>
      <c r="AG2" s="417"/>
      <c r="AH2" s="417"/>
      <c r="AI2" s="417"/>
      <c r="AJ2" s="417"/>
      <c r="AK2" s="417"/>
      <c r="AL2" s="417"/>
      <c r="AM2" s="417"/>
      <c r="AN2" s="417"/>
      <c r="AO2" s="417"/>
      <c r="AP2" s="417"/>
      <c r="AQ2" s="418"/>
      <c r="AR2" s="416" t="str">
        <f>B2</f>
        <v>OBJETIVO DEL PROCESO</v>
      </c>
      <c r="AS2" s="417"/>
      <c r="AT2" s="417"/>
      <c r="AU2" s="417"/>
      <c r="AV2" s="417"/>
      <c r="AW2" s="417"/>
      <c r="AX2" s="417"/>
      <c r="AY2" s="417"/>
      <c r="AZ2" s="417"/>
      <c r="BA2" s="417"/>
      <c r="BB2" s="417"/>
      <c r="BC2" s="417"/>
      <c r="BD2" s="417"/>
      <c r="BE2" s="417"/>
      <c r="BF2" s="417"/>
      <c r="BG2" s="417"/>
      <c r="BH2" s="417"/>
      <c r="BI2" s="417"/>
      <c r="BJ2" s="418"/>
    </row>
    <row r="3" spans="1:64" x14ac:dyDescent="0.25">
      <c r="B3" s="419" t="s">
        <v>217</v>
      </c>
      <c r="C3" s="420"/>
      <c r="D3" s="420"/>
      <c r="E3" s="420"/>
      <c r="F3" s="420"/>
      <c r="G3" s="420"/>
      <c r="H3" s="420"/>
      <c r="I3" s="420"/>
      <c r="J3" s="420"/>
      <c r="K3" s="420"/>
      <c r="L3" s="420"/>
      <c r="M3" s="420"/>
      <c r="N3" s="420"/>
      <c r="O3" s="420"/>
      <c r="P3" s="420"/>
      <c r="Q3" s="420"/>
      <c r="R3" s="420"/>
      <c r="S3" s="420"/>
      <c r="T3" s="421"/>
      <c r="U3" s="422" t="str">
        <f>B3</f>
        <v>Contratar los bienes, obras o servicios necesarios para atender las necesidades previstas en el Plan Anual de Adquisiciones, velar por su ejecución contractual, su liquidación y/o cierre del expediente contractual, cumpliendo con la normatividad vigente y bajo parámetros de efectividad, calidad y transparencia</v>
      </c>
      <c r="V3" s="423"/>
      <c r="W3" s="423"/>
      <c r="X3" s="423"/>
      <c r="Y3" s="423"/>
      <c r="Z3" s="423"/>
      <c r="AA3" s="423"/>
      <c r="AB3" s="423"/>
      <c r="AC3" s="423"/>
      <c r="AD3" s="423"/>
      <c r="AE3" s="423"/>
      <c r="AF3" s="423"/>
      <c r="AG3" s="423"/>
      <c r="AH3" s="423"/>
      <c r="AI3" s="423"/>
      <c r="AJ3" s="423"/>
      <c r="AK3" s="423"/>
      <c r="AL3" s="423"/>
      <c r="AM3" s="423"/>
      <c r="AN3" s="423"/>
      <c r="AO3" s="423"/>
      <c r="AP3" s="423"/>
      <c r="AQ3" s="424"/>
      <c r="AR3" s="422" t="str">
        <f>B3</f>
        <v>Contratar los bienes, obras o servicios necesarios para atender las necesidades previstas en el Plan Anual de Adquisiciones, velar por su ejecución contractual, su liquidación y/o cierre del expediente contractual, cumpliendo con la normatividad vigente y bajo parámetros de efectividad, calidad y transparencia</v>
      </c>
      <c r="AS3" s="423"/>
      <c r="AT3" s="423"/>
      <c r="AU3" s="423"/>
      <c r="AV3" s="423"/>
      <c r="AW3" s="423"/>
      <c r="AX3" s="423"/>
      <c r="AY3" s="423"/>
      <c r="AZ3" s="423"/>
      <c r="BA3" s="423"/>
      <c r="BB3" s="423"/>
      <c r="BC3" s="423"/>
      <c r="BD3" s="423"/>
      <c r="BE3" s="423"/>
      <c r="BF3" s="423"/>
      <c r="BG3" s="423"/>
      <c r="BH3" s="423"/>
      <c r="BI3" s="423"/>
      <c r="BJ3" s="424"/>
    </row>
    <row r="4" spans="1:64" ht="12" thickBot="1" x14ac:dyDescent="0.3">
      <c r="B4" s="425"/>
      <c r="C4" s="426"/>
      <c r="D4" s="426"/>
      <c r="E4" s="426"/>
      <c r="F4" s="426"/>
      <c r="G4" s="426"/>
      <c r="H4" s="426"/>
      <c r="I4" s="426"/>
      <c r="J4" s="426"/>
      <c r="K4" s="426"/>
      <c r="L4" s="426"/>
      <c r="M4" s="426"/>
      <c r="N4" s="426"/>
      <c r="O4" s="426"/>
      <c r="P4" s="426"/>
      <c r="Q4" s="426"/>
      <c r="R4" s="426"/>
      <c r="S4" s="426"/>
      <c r="T4" s="427"/>
      <c r="U4" s="428"/>
      <c r="V4" s="429"/>
      <c r="W4" s="429"/>
      <c r="X4" s="429"/>
      <c r="Y4" s="429"/>
      <c r="Z4" s="429"/>
      <c r="AA4" s="429"/>
      <c r="AB4" s="429"/>
      <c r="AC4" s="429"/>
      <c r="AD4" s="429"/>
      <c r="AE4" s="429"/>
      <c r="AF4" s="429"/>
      <c r="AG4" s="429"/>
      <c r="AH4" s="429"/>
      <c r="AI4" s="429"/>
      <c r="AJ4" s="429"/>
      <c r="AK4" s="429"/>
      <c r="AL4" s="429"/>
      <c r="AM4" s="429"/>
      <c r="AN4" s="429"/>
      <c r="AO4" s="429"/>
      <c r="AP4" s="429"/>
      <c r="AQ4" s="430"/>
      <c r="AR4" s="428"/>
      <c r="AS4" s="429"/>
      <c r="AT4" s="429"/>
      <c r="AU4" s="429"/>
      <c r="AV4" s="429"/>
      <c r="AW4" s="429"/>
      <c r="AX4" s="429"/>
      <c r="AY4" s="429"/>
      <c r="AZ4" s="429"/>
      <c r="BA4" s="429"/>
      <c r="BB4" s="429"/>
      <c r="BC4" s="429"/>
      <c r="BD4" s="429"/>
      <c r="BE4" s="429"/>
      <c r="BF4" s="429"/>
      <c r="BG4" s="429"/>
      <c r="BH4" s="429"/>
      <c r="BI4" s="429"/>
      <c r="BJ4" s="430"/>
    </row>
    <row r="7" spans="1:64" x14ac:dyDescent="0.25">
      <c r="M7" s="431"/>
      <c r="P7" s="432"/>
      <c r="T7" s="433"/>
      <c r="U7" s="433"/>
      <c r="V7" s="433"/>
      <c r="W7" s="433"/>
      <c r="X7" s="433"/>
      <c r="Y7" s="433"/>
      <c r="Z7" s="433"/>
      <c r="AA7" s="433"/>
      <c r="AB7" s="433"/>
      <c r="AC7" s="433"/>
      <c r="AD7" s="433"/>
      <c r="AE7" s="433"/>
      <c r="AF7" s="433"/>
      <c r="AG7" s="433"/>
      <c r="AH7" s="433"/>
      <c r="AI7" s="433"/>
      <c r="AJ7" s="433"/>
      <c r="AK7" s="433"/>
      <c r="AL7" s="433"/>
      <c r="AM7" s="433"/>
      <c r="AN7" s="433"/>
      <c r="AO7" s="433"/>
      <c r="AP7" s="433"/>
      <c r="AQ7" s="433"/>
      <c r="AR7" s="433"/>
      <c r="AS7" s="433"/>
      <c r="AT7" s="433"/>
      <c r="AU7" s="433"/>
      <c r="AV7" s="433"/>
      <c r="AW7" s="433"/>
    </row>
    <row r="8" spans="1:64" s="434" customFormat="1" ht="33" x14ac:dyDescent="0.25">
      <c r="B8" s="435" t="s">
        <v>218</v>
      </c>
      <c r="C8" s="435" t="s">
        <v>219</v>
      </c>
      <c r="D8" s="435" t="s">
        <v>220</v>
      </c>
      <c r="E8" s="435" t="s">
        <v>221</v>
      </c>
      <c r="F8" s="435" t="s">
        <v>222</v>
      </c>
      <c r="G8" s="435" t="s">
        <v>223</v>
      </c>
      <c r="H8" s="435" t="s">
        <v>224</v>
      </c>
      <c r="I8" s="435" t="s">
        <v>225</v>
      </c>
      <c r="J8" s="435" t="s">
        <v>226</v>
      </c>
      <c r="K8" s="435" t="s">
        <v>227</v>
      </c>
      <c r="L8" s="435" t="s">
        <v>228</v>
      </c>
      <c r="M8" s="435"/>
      <c r="N8" s="436" t="s">
        <v>229</v>
      </c>
      <c r="O8" s="436"/>
      <c r="P8" s="435"/>
      <c r="Q8" s="437" t="s">
        <v>230</v>
      </c>
      <c r="R8" s="435" t="s">
        <v>231</v>
      </c>
      <c r="S8" s="436" t="s">
        <v>232</v>
      </c>
      <c r="T8" s="436"/>
      <c r="U8" s="436"/>
      <c r="V8" s="436"/>
      <c r="W8" s="436"/>
      <c r="X8" s="436"/>
      <c r="Y8" s="436"/>
      <c r="Z8" s="436"/>
      <c r="AA8" s="436"/>
      <c r="AB8" s="436"/>
      <c r="AC8" s="436"/>
      <c r="AD8" s="436"/>
      <c r="AE8" s="436"/>
      <c r="AF8" s="436"/>
      <c r="AG8" s="436"/>
      <c r="AH8" s="436"/>
      <c r="AI8" s="436"/>
      <c r="AJ8" s="436"/>
      <c r="AK8" s="436"/>
      <c r="AL8" s="436"/>
      <c r="AM8" s="436"/>
      <c r="AN8" s="436"/>
      <c r="AO8" s="436"/>
      <c r="AP8" s="436"/>
      <c r="AQ8" s="436"/>
      <c r="AR8" s="436"/>
      <c r="AS8" s="436"/>
      <c r="AT8" s="436"/>
      <c r="AU8" s="436"/>
      <c r="AV8" s="436"/>
      <c r="AW8" s="436" t="s">
        <v>233</v>
      </c>
      <c r="AX8" s="436"/>
      <c r="AY8" s="436"/>
      <c r="AZ8" s="436"/>
      <c r="BA8" s="435" t="s">
        <v>234</v>
      </c>
      <c r="BB8" s="436" t="s">
        <v>235</v>
      </c>
      <c r="BC8" s="436"/>
      <c r="BD8" s="436"/>
      <c r="BE8" s="436"/>
      <c r="BF8" s="436"/>
      <c r="BG8" s="436" t="s">
        <v>236</v>
      </c>
      <c r="BH8" s="436"/>
      <c r="BI8" s="436"/>
      <c r="BJ8" s="436"/>
    </row>
    <row r="9" spans="1:64" s="434" customFormat="1" ht="8.25" x14ac:dyDescent="0.25">
      <c r="B9" s="435"/>
      <c r="C9" s="435"/>
      <c r="D9" s="435"/>
      <c r="E9" s="435"/>
      <c r="F9" s="435"/>
      <c r="G9" s="435"/>
      <c r="H9" s="435"/>
      <c r="I9" s="435"/>
      <c r="J9" s="435"/>
      <c r="K9" s="435"/>
      <c r="L9" s="435"/>
      <c r="M9" s="435"/>
      <c r="N9" s="435" t="s">
        <v>237</v>
      </c>
      <c r="O9" s="435" t="s">
        <v>238</v>
      </c>
      <c r="P9" s="435"/>
      <c r="Q9" s="435" t="s">
        <v>239</v>
      </c>
      <c r="R9" s="435"/>
      <c r="S9" s="435" t="s">
        <v>240</v>
      </c>
      <c r="T9" s="435"/>
      <c r="U9" s="435" t="s">
        <v>241</v>
      </c>
      <c r="V9" s="438"/>
      <c r="W9" s="435" t="s">
        <v>242</v>
      </c>
      <c r="X9" s="438"/>
      <c r="Y9" s="435" t="s">
        <v>243</v>
      </c>
      <c r="Z9" s="438"/>
      <c r="AA9" s="435" t="s">
        <v>244</v>
      </c>
      <c r="AB9" s="438"/>
      <c r="AC9" s="435" t="s">
        <v>245</v>
      </c>
      <c r="AD9" s="438"/>
      <c r="AE9" s="435" t="s">
        <v>246</v>
      </c>
      <c r="AF9" s="438"/>
      <c r="AG9" s="435" t="s">
        <v>247</v>
      </c>
      <c r="AH9" s="438"/>
      <c r="AI9" s="435" t="s">
        <v>248</v>
      </c>
      <c r="AJ9" s="435" t="s">
        <v>249</v>
      </c>
      <c r="AK9" s="435" t="s">
        <v>250</v>
      </c>
      <c r="AL9" s="435"/>
      <c r="AM9" s="437"/>
      <c r="AN9" s="435" t="s">
        <v>251</v>
      </c>
      <c r="AO9" s="435"/>
      <c r="AP9" s="435" t="s">
        <v>252</v>
      </c>
      <c r="AQ9" s="435"/>
      <c r="AR9" s="435" t="s">
        <v>253</v>
      </c>
      <c r="AS9" s="435" t="s">
        <v>254</v>
      </c>
      <c r="AT9" s="438"/>
      <c r="AU9" s="436" t="s">
        <v>255</v>
      </c>
      <c r="AV9" s="436"/>
      <c r="AW9" s="435" t="s">
        <v>237</v>
      </c>
      <c r="AX9" s="435" t="s">
        <v>238</v>
      </c>
      <c r="AY9" s="435"/>
      <c r="AZ9" s="435" t="s">
        <v>239</v>
      </c>
      <c r="BA9" s="435"/>
      <c r="BB9" s="435" t="s">
        <v>256</v>
      </c>
      <c r="BC9" s="435" t="s">
        <v>257</v>
      </c>
      <c r="BD9" s="435" t="s">
        <v>258</v>
      </c>
      <c r="BE9" s="435" t="s">
        <v>259</v>
      </c>
      <c r="BF9" s="435" t="s">
        <v>260</v>
      </c>
      <c r="BG9" s="435" t="s">
        <v>261</v>
      </c>
      <c r="BH9" s="435" t="s">
        <v>257</v>
      </c>
      <c r="BI9" s="435" t="s">
        <v>258</v>
      </c>
      <c r="BJ9" s="435" t="s">
        <v>259</v>
      </c>
    </row>
    <row r="10" spans="1:64" s="439" customFormat="1" ht="54" x14ac:dyDescent="0.25">
      <c r="B10" s="435"/>
      <c r="C10" s="435"/>
      <c r="D10" s="435"/>
      <c r="E10" s="435"/>
      <c r="F10" s="435"/>
      <c r="G10" s="435"/>
      <c r="H10" s="435"/>
      <c r="I10" s="435"/>
      <c r="J10" s="435"/>
      <c r="K10" s="435"/>
      <c r="L10" s="435"/>
      <c r="M10" s="435"/>
      <c r="N10" s="435"/>
      <c r="O10" s="435"/>
      <c r="P10" s="435"/>
      <c r="Q10" s="435"/>
      <c r="R10" s="435"/>
      <c r="S10" s="435"/>
      <c r="T10" s="435"/>
      <c r="U10" s="435"/>
      <c r="V10" s="440"/>
      <c r="W10" s="435"/>
      <c r="X10" s="440"/>
      <c r="Y10" s="435"/>
      <c r="Z10" s="440"/>
      <c r="AA10" s="435"/>
      <c r="AB10" s="440"/>
      <c r="AC10" s="435"/>
      <c r="AD10" s="440"/>
      <c r="AE10" s="435"/>
      <c r="AF10" s="440"/>
      <c r="AG10" s="435"/>
      <c r="AH10" s="440"/>
      <c r="AI10" s="435"/>
      <c r="AJ10" s="435"/>
      <c r="AK10" s="435"/>
      <c r="AL10" s="435"/>
      <c r="AM10" s="441"/>
      <c r="AN10" s="435"/>
      <c r="AO10" s="435"/>
      <c r="AP10" s="435"/>
      <c r="AQ10" s="435"/>
      <c r="AR10" s="435"/>
      <c r="AS10" s="435"/>
      <c r="AT10" s="441"/>
      <c r="AU10" s="441" t="s">
        <v>262</v>
      </c>
      <c r="AV10" s="441" t="s">
        <v>263</v>
      </c>
      <c r="AW10" s="435"/>
      <c r="AX10" s="435"/>
      <c r="AY10" s="435"/>
      <c r="AZ10" s="435"/>
      <c r="BA10" s="435"/>
      <c r="BB10" s="435"/>
      <c r="BC10" s="435"/>
      <c r="BD10" s="435"/>
      <c r="BE10" s="435"/>
      <c r="BF10" s="435"/>
      <c r="BG10" s="435"/>
      <c r="BH10" s="435"/>
      <c r="BI10" s="435"/>
      <c r="BJ10" s="435"/>
    </row>
    <row r="11" spans="1:64" ht="45" x14ac:dyDescent="0.25">
      <c r="A11" s="442"/>
      <c r="B11" s="443" t="s">
        <v>264</v>
      </c>
      <c r="C11" s="444">
        <v>1</v>
      </c>
      <c r="D11" s="445" t="s">
        <v>174</v>
      </c>
      <c r="E11" s="445" t="s">
        <v>71</v>
      </c>
      <c r="F11" s="443" t="s">
        <v>265</v>
      </c>
      <c r="G11" s="443" t="s">
        <v>266</v>
      </c>
      <c r="H11" s="445" t="s">
        <v>267</v>
      </c>
      <c r="I11" s="446" t="s">
        <v>268</v>
      </c>
      <c r="J11" s="446"/>
      <c r="K11" s="447" t="s">
        <v>72</v>
      </c>
      <c r="L11" s="447" t="s">
        <v>269</v>
      </c>
      <c r="M11" s="448" t="str">
        <f>IF(F11="gestion","impacto",IF(F11="corrupcion","impactocorrupcion",IF(F11="seguridad_de_la_informacion","impacto","")))</f>
        <v>impactocorrupcion</v>
      </c>
      <c r="N11" s="443" t="s">
        <v>270</v>
      </c>
      <c r="O11" s="443" t="s">
        <v>114</v>
      </c>
      <c r="P11" s="448" t="str">
        <f>N11&amp;O11</f>
        <v>Rara vezModerado</v>
      </c>
      <c r="Q11" s="449" t="str">
        <f>IFERROR(VLOOKUP(P11,[1]FORMULAS!$B$38:$C$62,2,FALSE),"")</f>
        <v>Riesgo moderado</v>
      </c>
      <c r="R11" s="449" t="s">
        <v>271</v>
      </c>
      <c r="S11" s="450" t="s">
        <v>176</v>
      </c>
      <c r="T11" s="450"/>
      <c r="U11" s="451" t="s">
        <v>99</v>
      </c>
      <c r="V11" s="452">
        <f t="shared" ref="V11:V16" si="0">IF(U11="Asignado",15,0)</f>
        <v>15</v>
      </c>
      <c r="W11" s="451" t="s">
        <v>100</v>
      </c>
      <c r="X11" s="452">
        <f t="shared" ref="X11:X16" si="1">IF(W11="Adecuado",15,0)</f>
        <v>15</v>
      </c>
      <c r="Y11" s="451" t="s">
        <v>101</v>
      </c>
      <c r="Z11" s="452">
        <f t="shared" ref="Z11:Z16" si="2">IF(Y11="Oportuna",15,0)</f>
        <v>15</v>
      </c>
      <c r="AA11" s="451" t="s">
        <v>102</v>
      </c>
      <c r="AB11" s="452">
        <f t="shared" ref="AB11:AB16" si="3">IF(AA11="Prevenir",15,IF(AA11="Detectar",10,0))</f>
        <v>15</v>
      </c>
      <c r="AC11" s="451" t="s">
        <v>105</v>
      </c>
      <c r="AD11" s="452">
        <f t="shared" ref="AD11:AD16" si="4">IF(AC11="Confiable",15,0)</f>
        <v>15</v>
      </c>
      <c r="AE11" s="451" t="s">
        <v>103</v>
      </c>
      <c r="AF11" s="452">
        <f t="shared" ref="AF11:AF16" si="5">IF(AE11="Se investigan y resuelven oportunamente",15,0)</f>
        <v>15</v>
      </c>
      <c r="AG11" s="451" t="s">
        <v>104</v>
      </c>
      <c r="AH11" s="452">
        <f t="shared" ref="AH11:AH14" si="6">IF(AG11="Completa",10,IF(AG11="incompleta",5,0))</f>
        <v>10</v>
      </c>
      <c r="AI11" s="453">
        <f t="shared" ref="AI11:AI16" si="7">V11+X11+Z11+AB11+AD11+AF11+AH11</f>
        <v>100</v>
      </c>
      <c r="AJ11" s="453" t="str">
        <f t="shared" ref="AJ11:AJ16" si="8">IF(AI11&gt;=96,"Fuerte",IF(AI11&gt;=86,"Moderado",IF(AI11&gt;=1,"Débil","")))</f>
        <v>Fuerte</v>
      </c>
      <c r="AK11" s="454" t="s">
        <v>272</v>
      </c>
      <c r="AL11" s="453" t="str">
        <f t="shared" ref="AL11:AL16" si="9">IF(AK11="Siempre se ejecuta","Fuerte",IF(AK11="Algunas veces","Moderado",IF(AK11="no se ejecuta","Débil","")))</f>
        <v>Fuerte</v>
      </c>
      <c r="AM11" s="453" t="str">
        <f t="shared" ref="AM11:AM16" si="10">AJ11&amp;AL11</f>
        <v>FuerteFuerte</v>
      </c>
      <c r="AN11" s="453" t="str">
        <f>IFERROR(VLOOKUP(AM11,[2]FORMULAS!$B$69:$D$77,3,FALSE),"")</f>
        <v>Fuerte</v>
      </c>
      <c r="AO11" s="453">
        <f t="shared" ref="AO11:AO16" si="11">IF(AN11="fuerte",100,IF(AN11="Moderado",50,IF(AN11="débil",0,"")))</f>
        <v>100</v>
      </c>
      <c r="AP11" s="455">
        <f>IFERROR(AVERAGE(AO11:AO12),0)</f>
        <v>100</v>
      </c>
      <c r="AQ11" s="455" t="str">
        <f>IF(AP11&gt;=100,"Fuerte",IF(AP11&gt;=50,"Moderado",IF(AP11&gt;=1,"Débil","")))</f>
        <v>Fuerte</v>
      </c>
      <c r="AR11" s="456" t="s">
        <v>273</v>
      </c>
      <c r="AS11" s="456" t="s">
        <v>273</v>
      </c>
      <c r="AT11" s="455" t="str">
        <f>+AQ11&amp;AR11&amp;AS11</f>
        <v>FuerteDirectamenteDirectamente</v>
      </c>
      <c r="AU11" s="455">
        <f>IFERROR(VLOOKUP(AT11,[1]FORMULAS!$B$95:$D$102,2,FALSE),0)</f>
        <v>2</v>
      </c>
      <c r="AV11" s="455">
        <f>IFERROR(VLOOKUP(AT11,[1]FORMULAS!$B$95:$D$102,3,FALSE),0)</f>
        <v>2</v>
      </c>
      <c r="AW11" s="444" t="s">
        <v>270</v>
      </c>
      <c r="AX11" s="444" t="s">
        <v>114</v>
      </c>
      <c r="AY11" s="457" t="str">
        <f>AW11&amp;AX11</f>
        <v>Rara vezModerado</v>
      </c>
      <c r="AZ11" s="458" t="str">
        <f>IFERROR(VLOOKUP(AY11,[2]FORMULAS!$B$37:$C$61,2,FALSE),"")</f>
        <v>Riesgo moderado</v>
      </c>
      <c r="BA11" s="459" t="s">
        <v>271</v>
      </c>
      <c r="BB11" s="460" t="s">
        <v>274</v>
      </c>
      <c r="BC11" s="460" t="s">
        <v>275</v>
      </c>
      <c r="BD11" s="460" t="s">
        <v>276</v>
      </c>
      <c r="BE11" s="461">
        <v>44561</v>
      </c>
      <c r="BF11" s="461" t="s">
        <v>277</v>
      </c>
      <c r="BG11" s="462" t="s">
        <v>278</v>
      </c>
      <c r="BH11" s="462" t="s">
        <v>279</v>
      </c>
      <c r="BI11" s="462" t="s">
        <v>280</v>
      </c>
      <c r="BJ11" s="463" t="s">
        <v>281</v>
      </c>
      <c r="BK11" s="442"/>
      <c r="BL11" s="442"/>
    </row>
    <row r="12" spans="1:64" ht="48" x14ac:dyDescent="0.25">
      <c r="A12" s="442"/>
      <c r="B12" s="443"/>
      <c r="C12" s="444"/>
      <c r="D12" s="445"/>
      <c r="E12" s="445"/>
      <c r="F12" s="443"/>
      <c r="G12" s="443"/>
      <c r="H12" s="445"/>
      <c r="I12" s="446"/>
      <c r="J12" s="446"/>
      <c r="K12" s="447" t="s">
        <v>177</v>
      </c>
      <c r="L12" s="447" t="s">
        <v>282</v>
      </c>
      <c r="M12" s="448"/>
      <c r="N12" s="443"/>
      <c r="O12" s="443"/>
      <c r="P12" s="448"/>
      <c r="Q12" s="449"/>
      <c r="R12" s="449"/>
      <c r="S12" s="450" t="s">
        <v>178</v>
      </c>
      <c r="T12" s="450"/>
      <c r="U12" s="451" t="s">
        <v>99</v>
      </c>
      <c r="V12" s="452">
        <f t="shared" si="0"/>
        <v>15</v>
      </c>
      <c r="W12" s="451" t="s">
        <v>100</v>
      </c>
      <c r="X12" s="452">
        <f t="shared" si="1"/>
        <v>15</v>
      </c>
      <c r="Y12" s="451" t="s">
        <v>101</v>
      </c>
      <c r="Z12" s="452">
        <f t="shared" si="2"/>
        <v>15</v>
      </c>
      <c r="AA12" s="451" t="s">
        <v>102</v>
      </c>
      <c r="AB12" s="452">
        <f t="shared" si="3"/>
        <v>15</v>
      </c>
      <c r="AC12" s="451" t="s">
        <v>105</v>
      </c>
      <c r="AD12" s="452">
        <f t="shared" si="4"/>
        <v>15</v>
      </c>
      <c r="AE12" s="451" t="s">
        <v>103</v>
      </c>
      <c r="AF12" s="452">
        <f t="shared" si="5"/>
        <v>15</v>
      </c>
      <c r="AG12" s="451" t="s">
        <v>104</v>
      </c>
      <c r="AH12" s="452">
        <f t="shared" si="6"/>
        <v>10</v>
      </c>
      <c r="AI12" s="453">
        <f t="shared" si="7"/>
        <v>100</v>
      </c>
      <c r="AJ12" s="453" t="str">
        <f t="shared" si="8"/>
        <v>Fuerte</v>
      </c>
      <c r="AK12" s="454" t="s">
        <v>272</v>
      </c>
      <c r="AL12" s="453" t="str">
        <f t="shared" si="9"/>
        <v>Fuerte</v>
      </c>
      <c r="AM12" s="453" t="str">
        <f t="shared" si="10"/>
        <v>FuerteFuerte</v>
      </c>
      <c r="AN12" s="453" t="str">
        <f>IFERROR(VLOOKUP(AM12,[2]FORMULAS!$B$69:$D$77,3,FALSE),"")</f>
        <v>Fuerte</v>
      </c>
      <c r="AO12" s="453">
        <f t="shared" si="11"/>
        <v>100</v>
      </c>
      <c r="AP12" s="455"/>
      <c r="AQ12" s="455"/>
      <c r="AR12" s="456"/>
      <c r="AS12" s="456"/>
      <c r="AT12" s="455"/>
      <c r="AU12" s="455"/>
      <c r="AV12" s="455"/>
      <c r="AW12" s="444"/>
      <c r="AX12" s="444"/>
      <c r="AY12" s="457"/>
      <c r="AZ12" s="458"/>
      <c r="BA12" s="459"/>
      <c r="BB12" s="460" t="s">
        <v>283</v>
      </c>
      <c r="BC12" s="460" t="s">
        <v>275</v>
      </c>
      <c r="BD12" s="460" t="s">
        <v>276</v>
      </c>
      <c r="BE12" s="461">
        <v>44561</v>
      </c>
      <c r="BF12" s="460" t="s">
        <v>284</v>
      </c>
      <c r="BG12" s="462"/>
      <c r="BH12" s="462"/>
      <c r="BI12" s="462"/>
      <c r="BJ12" s="463"/>
      <c r="BK12" s="442"/>
      <c r="BL12" s="442"/>
    </row>
    <row r="13" spans="1:64" ht="56.25" x14ac:dyDescent="0.25">
      <c r="A13" s="442"/>
      <c r="B13" s="443" t="s">
        <v>264</v>
      </c>
      <c r="C13" s="444">
        <v>2</v>
      </c>
      <c r="D13" s="445" t="s">
        <v>285</v>
      </c>
      <c r="E13" s="445" t="s">
        <v>180</v>
      </c>
      <c r="F13" s="443" t="s">
        <v>77</v>
      </c>
      <c r="G13" s="443" t="s">
        <v>286</v>
      </c>
      <c r="H13" s="445" t="s">
        <v>287</v>
      </c>
      <c r="I13" s="446" t="s">
        <v>268</v>
      </c>
      <c r="J13" s="446"/>
      <c r="K13" s="447" t="s">
        <v>181</v>
      </c>
      <c r="L13" s="447" t="s">
        <v>269</v>
      </c>
      <c r="M13" s="448" t="str">
        <f>IF(F13="gestion","impacto",IF(F13="corrupcion","impactocorrupcion",IF(F13="seguridad_de_la_informacion","impacto","")))</f>
        <v>impacto</v>
      </c>
      <c r="N13" s="443" t="s">
        <v>270</v>
      </c>
      <c r="O13" s="443" t="s">
        <v>114</v>
      </c>
      <c r="P13" s="448" t="str">
        <f>N13&amp;O13</f>
        <v>Rara vezModerado</v>
      </c>
      <c r="Q13" s="449" t="str">
        <f>IFERROR(VLOOKUP(P13,[1]FORMULAS!$B$38:$C$62,2,FALSE),"")</f>
        <v>Riesgo moderado</v>
      </c>
      <c r="R13" s="449" t="s">
        <v>271</v>
      </c>
      <c r="S13" s="450" t="s">
        <v>183</v>
      </c>
      <c r="T13" s="450"/>
      <c r="U13" s="451" t="s">
        <v>99</v>
      </c>
      <c r="V13" s="452">
        <f t="shared" si="0"/>
        <v>15</v>
      </c>
      <c r="W13" s="451" t="s">
        <v>100</v>
      </c>
      <c r="X13" s="452">
        <f t="shared" si="1"/>
        <v>15</v>
      </c>
      <c r="Y13" s="451" t="s">
        <v>101</v>
      </c>
      <c r="Z13" s="452">
        <f t="shared" si="2"/>
        <v>15</v>
      </c>
      <c r="AA13" s="451" t="s">
        <v>102</v>
      </c>
      <c r="AB13" s="452">
        <f t="shared" si="3"/>
        <v>15</v>
      </c>
      <c r="AC13" s="451" t="s">
        <v>105</v>
      </c>
      <c r="AD13" s="452">
        <f t="shared" si="4"/>
        <v>15</v>
      </c>
      <c r="AE13" s="451" t="s">
        <v>103</v>
      </c>
      <c r="AF13" s="452">
        <f t="shared" si="5"/>
        <v>15</v>
      </c>
      <c r="AG13" s="451" t="s">
        <v>104</v>
      </c>
      <c r="AH13" s="452">
        <f t="shared" si="6"/>
        <v>10</v>
      </c>
      <c r="AI13" s="453">
        <f t="shared" si="7"/>
        <v>100</v>
      </c>
      <c r="AJ13" s="453" t="str">
        <f t="shared" si="8"/>
        <v>Fuerte</v>
      </c>
      <c r="AK13" s="454" t="s">
        <v>272</v>
      </c>
      <c r="AL13" s="453" t="str">
        <f t="shared" si="9"/>
        <v>Fuerte</v>
      </c>
      <c r="AM13" s="453" t="str">
        <f t="shared" si="10"/>
        <v>FuerteFuerte</v>
      </c>
      <c r="AN13" s="453" t="str">
        <f>IFERROR(VLOOKUP(AM13,[2]FORMULAS!$B$69:$D$77,3,FALSE),"")</f>
        <v>Fuerte</v>
      </c>
      <c r="AO13" s="453">
        <f t="shared" si="11"/>
        <v>100</v>
      </c>
      <c r="AP13" s="455">
        <f>IFERROR(AVERAGE(AO13:AO14),0)</f>
        <v>100</v>
      </c>
      <c r="AQ13" s="455" t="str">
        <f>IF(AP13&gt;=100,"Fuerte",IF(AP13&gt;=50,"Moderado",IF(AP13&gt;=1,"Débil","")))</f>
        <v>Fuerte</v>
      </c>
      <c r="AR13" s="456" t="s">
        <v>273</v>
      </c>
      <c r="AS13" s="456" t="s">
        <v>273</v>
      </c>
      <c r="AT13" s="455" t="str">
        <f>+AQ13&amp;AR13&amp;AS13</f>
        <v>FuerteDirectamenteDirectamente</v>
      </c>
      <c r="AU13" s="455">
        <f>IFERROR(VLOOKUP(AT13,[1]FORMULAS!$B$95:$D$102,2,FALSE),0)</f>
        <v>2</v>
      </c>
      <c r="AV13" s="455">
        <f>IFERROR(VLOOKUP(AT13,[1]FORMULAS!$B$95:$D$102,3,FALSE),0)</f>
        <v>2</v>
      </c>
      <c r="AW13" s="444" t="s">
        <v>270</v>
      </c>
      <c r="AX13" s="444" t="s">
        <v>114</v>
      </c>
      <c r="AY13" s="457" t="str">
        <f>AW13&amp;AX13</f>
        <v>Rara vezModerado</v>
      </c>
      <c r="AZ13" s="458" t="str">
        <f>IFERROR(VLOOKUP(AY13,[2]FORMULAS!$B$37:$C$61,2,FALSE),"")</f>
        <v>Riesgo moderado</v>
      </c>
      <c r="BA13" s="459" t="s">
        <v>271</v>
      </c>
      <c r="BB13" s="460" t="s">
        <v>288</v>
      </c>
      <c r="BC13" s="460" t="s">
        <v>289</v>
      </c>
      <c r="BD13" s="460" t="s">
        <v>290</v>
      </c>
      <c r="BE13" s="461">
        <v>44561</v>
      </c>
      <c r="BF13" s="461" t="s">
        <v>291</v>
      </c>
      <c r="BG13" s="462" t="s">
        <v>292</v>
      </c>
      <c r="BH13" s="462" t="s">
        <v>293</v>
      </c>
      <c r="BI13" s="462" t="s">
        <v>294</v>
      </c>
      <c r="BJ13" s="463" t="s">
        <v>281</v>
      </c>
      <c r="BK13" s="442"/>
      <c r="BL13" s="442"/>
    </row>
    <row r="14" spans="1:64" ht="48" x14ac:dyDescent="0.25">
      <c r="A14" s="442"/>
      <c r="B14" s="443"/>
      <c r="C14" s="444"/>
      <c r="D14" s="445"/>
      <c r="E14" s="445"/>
      <c r="F14" s="443"/>
      <c r="G14" s="443"/>
      <c r="H14" s="445"/>
      <c r="I14" s="446"/>
      <c r="J14" s="446"/>
      <c r="K14" s="447" t="s">
        <v>182</v>
      </c>
      <c r="L14" s="447" t="s">
        <v>282</v>
      </c>
      <c r="M14" s="448"/>
      <c r="N14" s="443"/>
      <c r="O14" s="443"/>
      <c r="P14" s="448"/>
      <c r="Q14" s="449"/>
      <c r="R14" s="449"/>
      <c r="S14" s="450" t="s">
        <v>184</v>
      </c>
      <c r="T14" s="450"/>
      <c r="U14" s="451" t="s">
        <v>99</v>
      </c>
      <c r="V14" s="452">
        <f t="shared" si="0"/>
        <v>15</v>
      </c>
      <c r="W14" s="451" t="s">
        <v>100</v>
      </c>
      <c r="X14" s="452">
        <f t="shared" si="1"/>
        <v>15</v>
      </c>
      <c r="Y14" s="451" t="s">
        <v>101</v>
      </c>
      <c r="Z14" s="452">
        <f t="shared" si="2"/>
        <v>15</v>
      </c>
      <c r="AA14" s="451" t="s">
        <v>102</v>
      </c>
      <c r="AB14" s="452">
        <f t="shared" si="3"/>
        <v>15</v>
      </c>
      <c r="AC14" s="451" t="s">
        <v>105</v>
      </c>
      <c r="AD14" s="452">
        <f t="shared" si="4"/>
        <v>15</v>
      </c>
      <c r="AE14" s="451" t="s">
        <v>103</v>
      </c>
      <c r="AF14" s="452">
        <f t="shared" si="5"/>
        <v>15</v>
      </c>
      <c r="AG14" s="451" t="s">
        <v>104</v>
      </c>
      <c r="AH14" s="452">
        <f t="shared" si="6"/>
        <v>10</v>
      </c>
      <c r="AI14" s="453">
        <f t="shared" si="7"/>
        <v>100</v>
      </c>
      <c r="AJ14" s="453" t="str">
        <f t="shared" si="8"/>
        <v>Fuerte</v>
      </c>
      <c r="AK14" s="454" t="s">
        <v>272</v>
      </c>
      <c r="AL14" s="453" t="str">
        <f t="shared" si="9"/>
        <v>Fuerte</v>
      </c>
      <c r="AM14" s="453" t="str">
        <f t="shared" si="10"/>
        <v>FuerteFuerte</v>
      </c>
      <c r="AN14" s="453" t="str">
        <f>IFERROR(VLOOKUP(AM14,[2]FORMULAS!$B$69:$D$77,3,FALSE),"")</f>
        <v>Fuerte</v>
      </c>
      <c r="AO14" s="453">
        <f t="shared" si="11"/>
        <v>100</v>
      </c>
      <c r="AP14" s="455"/>
      <c r="AQ14" s="455"/>
      <c r="AR14" s="456"/>
      <c r="AS14" s="456"/>
      <c r="AT14" s="455"/>
      <c r="AU14" s="455"/>
      <c r="AV14" s="455"/>
      <c r="AW14" s="444"/>
      <c r="AX14" s="444"/>
      <c r="AY14" s="457"/>
      <c r="AZ14" s="458"/>
      <c r="BA14" s="459"/>
      <c r="BB14" s="460" t="s">
        <v>295</v>
      </c>
      <c r="BC14" s="460" t="s">
        <v>289</v>
      </c>
      <c r="BD14" s="460" t="s">
        <v>294</v>
      </c>
      <c r="BE14" s="461">
        <v>44561</v>
      </c>
      <c r="BF14" s="461" t="s">
        <v>291</v>
      </c>
      <c r="BG14" s="462"/>
      <c r="BH14" s="462"/>
      <c r="BI14" s="462"/>
      <c r="BJ14" s="463"/>
      <c r="BK14" s="442"/>
      <c r="BL14" s="442"/>
    </row>
    <row r="15" spans="1:64" ht="33.75" x14ac:dyDescent="0.25">
      <c r="A15" s="464"/>
      <c r="B15" s="443" t="s">
        <v>264</v>
      </c>
      <c r="C15" s="444">
        <v>3</v>
      </c>
      <c r="D15" s="445" t="s">
        <v>185</v>
      </c>
      <c r="E15" s="445" t="s">
        <v>186</v>
      </c>
      <c r="F15" s="443" t="s">
        <v>77</v>
      </c>
      <c r="G15" s="443" t="s">
        <v>296</v>
      </c>
      <c r="H15" s="445" t="s">
        <v>297</v>
      </c>
      <c r="I15" s="446" t="s">
        <v>268</v>
      </c>
      <c r="J15" s="446"/>
      <c r="K15" s="447" t="s">
        <v>298</v>
      </c>
      <c r="L15" s="445" t="s">
        <v>299</v>
      </c>
      <c r="M15" s="448" t="str">
        <f>IF(F15="gestion","impacto",IF(F15="corrupcion","impactocorrupcion",IF(F15="seguridad_de_la_informacion","impacto","")))</f>
        <v>impacto</v>
      </c>
      <c r="N15" s="443" t="s">
        <v>270</v>
      </c>
      <c r="O15" s="443" t="s">
        <v>114</v>
      </c>
      <c r="P15" s="448" t="str">
        <f>N15&amp;O15</f>
        <v>Rara vezModerado</v>
      </c>
      <c r="Q15" s="449" t="str">
        <f>IFERROR(VLOOKUP(P15,[1]FORMULAS!$B$38:$C$62,2,FALSE),"")</f>
        <v>Riesgo moderado</v>
      </c>
      <c r="R15" s="449" t="s">
        <v>271</v>
      </c>
      <c r="S15" s="450" t="s">
        <v>189</v>
      </c>
      <c r="T15" s="450"/>
      <c r="U15" s="451" t="s">
        <v>99</v>
      </c>
      <c r="V15" s="452">
        <f t="shared" si="0"/>
        <v>15</v>
      </c>
      <c r="W15" s="451" t="s">
        <v>100</v>
      </c>
      <c r="X15" s="452">
        <f t="shared" si="1"/>
        <v>15</v>
      </c>
      <c r="Y15" s="451" t="s">
        <v>101</v>
      </c>
      <c r="Z15" s="452">
        <f t="shared" si="2"/>
        <v>15</v>
      </c>
      <c r="AA15" s="451" t="s">
        <v>102</v>
      </c>
      <c r="AB15" s="452">
        <f t="shared" si="3"/>
        <v>15</v>
      </c>
      <c r="AC15" s="451" t="s">
        <v>105</v>
      </c>
      <c r="AD15" s="452">
        <f t="shared" si="4"/>
        <v>15</v>
      </c>
      <c r="AE15" s="451" t="s">
        <v>103</v>
      </c>
      <c r="AF15" s="452">
        <f t="shared" si="5"/>
        <v>15</v>
      </c>
      <c r="AG15" s="451" t="s">
        <v>104</v>
      </c>
      <c r="AH15" s="452">
        <f>IF(AG15="Completa",10,IF(AG15="incompleta",5,0))</f>
        <v>10</v>
      </c>
      <c r="AI15" s="453">
        <f t="shared" si="7"/>
        <v>100</v>
      </c>
      <c r="AJ15" s="453" t="str">
        <f t="shared" si="8"/>
        <v>Fuerte</v>
      </c>
      <c r="AK15" s="454" t="s">
        <v>272</v>
      </c>
      <c r="AL15" s="453" t="str">
        <f t="shared" si="9"/>
        <v>Fuerte</v>
      </c>
      <c r="AM15" s="453" t="str">
        <f t="shared" si="10"/>
        <v>FuerteFuerte</v>
      </c>
      <c r="AN15" s="453" t="str">
        <f>IFERROR(VLOOKUP(AM15,[2]FORMULAS!$B$69:$D$77,3,FALSE),"")</f>
        <v>Fuerte</v>
      </c>
      <c r="AO15" s="453">
        <f t="shared" si="11"/>
        <v>100</v>
      </c>
      <c r="AP15" s="455">
        <f>IFERROR(AVERAGE(AO15:AO16),0)</f>
        <v>100</v>
      </c>
      <c r="AQ15" s="455" t="str">
        <f>IF(AP15&gt;=100,"Fuerte",IF(AP15&gt;=50,"Moderado",IF(AP15&gt;=1,"Débil","")))</f>
        <v>Fuerte</v>
      </c>
      <c r="AR15" s="456" t="s">
        <v>273</v>
      </c>
      <c r="AS15" s="465" t="s">
        <v>273</v>
      </c>
      <c r="AT15" s="455" t="str">
        <f>+AQ15&amp;AR15&amp;AS15</f>
        <v>FuerteDirectamenteDirectamente</v>
      </c>
      <c r="AU15" s="455">
        <f>IFERROR(VLOOKUP(AT15,[1]FORMULAS!$B$95:$D$102,2,FALSE),0)</f>
        <v>2</v>
      </c>
      <c r="AV15" s="455">
        <f>IFERROR(VLOOKUP(AT15,[1]FORMULAS!$B$95:$D$102,3,FALSE),0)</f>
        <v>2</v>
      </c>
      <c r="AW15" s="444" t="s">
        <v>270</v>
      </c>
      <c r="AX15" s="444" t="s">
        <v>114</v>
      </c>
      <c r="AY15" s="457" t="str">
        <f t="shared" ref="AY15" si="12">AW15&amp;AX15</f>
        <v>Rara vezModerado</v>
      </c>
      <c r="AZ15" s="458" t="str">
        <f>IFERROR(VLOOKUP(AY15,[2]FORMULAS!$B$37:$C$61,2,FALSE),"")</f>
        <v>Riesgo moderado</v>
      </c>
      <c r="BA15" s="459" t="s">
        <v>271</v>
      </c>
      <c r="BB15" s="460" t="s">
        <v>300</v>
      </c>
      <c r="BC15" s="460" t="s">
        <v>301</v>
      </c>
      <c r="BD15" s="460" t="s">
        <v>302</v>
      </c>
      <c r="BE15" s="461">
        <v>44531</v>
      </c>
      <c r="BF15" s="461" t="s">
        <v>291</v>
      </c>
      <c r="BG15" s="462" t="s">
        <v>278</v>
      </c>
      <c r="BH15" s="462" t="s">
        <v>279</v>
      </c>
      <c r="BI15" s="462" t="s">
        <v>280</v>
      </c>
      <c r="BJ15" s="463" t="s">
        <v>281</v>
      </c>
      <c r="BK15" s="464"/>
      <c r="BL15" s="464"/>
    </row>
    <row r="16" spans="1:64" ht="56.25" x14ac:dyDescent="0.25">
      <c r="A16" s="464"/>
      <c r="B16" s="443"/>
      <c r="C16" s="444"/>
      <c r="D16" s="445"/>
      <c r="E16" s="445"/>
      <c r="F16" s="443"/>
      <c r="G16" s="443"/>
      <c r="H16" s="445"/>
      <c r="I16" s="446"/>
      <c r="J16" s="446"/>
      <c r="K16" s="447" t="s">
        <v>303</v>
      </c>
      <c r="L16" s="445"/>
      <c r="M16" s="448"/>
      <c r="N16" s="443"/>
      <c r="O16" s="443"/>
      <c r="P16" s="448"/>
      <c r="Q16" s="449"/>
      <c r="R16" s="449"/>
      <c r="S16" s="450" t="s">
        <v>190</v>
      </c>
      <c r="T16" s="450"/>
      <c r="U16" s="451" t="s">
        <v>99</v>
      </c>
      <c r="V16" s="452">
        <f t="shared" si="0"/>
        <v>15</v>
      </c>
      <c r="W16" s="451" t="s">
        <v>100</v>
      </c>
      <c r="X16" s="452">
        <f t="shared" si="1"/>
        <v>15</v>
      </c>
      <c r="Y16" s="451" t="s">
        <v>101</v>
      </c>
      <c r="Z16" s="452">
        <f t="shared" si="2"/>
        <v>15</v>
      </c>
      <c r="AA16" s="451" t="s">
        <v>102</v>
      </c>
      <c r="AB16" s="452">
        <f t="shared" si="3"/>
        <v>15</v>
      </c>
      <c r="AC16" s="451" t="s">
        <v>105</v>
      </c>
      <c r="AD16" s="452">
        <f t="shared" si="4"/>
        <v>15</v>
      </c>
      <c r="AE16" s="451" t="s">
        <v>103</v>
      </c>
      <c r="AF16" s="452">
        <f t="shared" si="5"/>
        <v>15</v>
      </c>
      <c r="AG16" s="451" t="s">
        <v>104</v>
      </c>
      <c r="AH16" s="452">
        <f>IF(AG16="Completa",10,IF(AG16="incompleta",5,0))</f>
        <v>10</v>
      </c>
      <c r="AI16" s="453">
        <f t="shared" si="7"/>
        <v>100</v>
      </c>
      <c r="AJ16" s="453" t="str">
        <f t="shared" si="8"/>
        <v>Fuerte</v>
      </c>
      <c r="AK16" s="454" t="s">
        <v>272</v>
      </c>
      <c r="AL16" s="453" t="str">
        <f t="shared" si="9"/>
        <v>Fuerte</v>
      </c>
      <c r="AM16" s="453" t="str">
        <f t="shared" si="10"/>
        <v>FuerteFuerte</v>
      </c>
      <c r="AN16" s="453" t="str">
        <f>IFERROR(VLOOKUP(AM16,[2]FORMULAS!$B$69:$D$77,3,FALSE),"")</f>
        <v>Fuerte</v>
      </c>
      <c r="AO16" s="453">
        <f t="shared" si="11"/>
        <v>100</v>
      </c>
      <c r="AP16" s="455"/>
      <c r="AQ16" s="455"/>
      <c r="AR16" s="456"/>
      <c r="AS16" s="466"/>
      <c r="AT16" s="455"/>
      <c r="AU16" s="455"/>
      <c r="AV16" s="455"/>
      <c r="AW16" s="444"/>
      <c r="AX16" s="444"/>
      <c r="AY16" s="457"/>
      <c r="AZ16" s="458"/>
      <c r="BA16" s="459"/>
      <c r="BB16" s="460" t="s">
        <v>304</v>
      </c>
      <c r="BC16" s="460" t="s">
        <v>305</v>
      </c>
      <c r="BD16" s="460" t="s">
        <v>306</v>
      </c>
      <c r="BE16" s="461">
        <v>44531</v>
      </c>
      <c r="BF16" s="461" t="s">
        <v>291</v>
      </c>
      <c r="BG16" s="462"/>
      <c r="BH16" s="462"/>
      <c r="BI16" s="462"/>
      <c r="BJ16" s="463"/>
      <c r="BK16" s="464"/>
      <c r="BL16" s="464"/>
    </row>
    <row r="17" spans="1:64" x14ac:dyDescent="0.25">
      <c r="A17" s="464"/>
      <c r="B17" s="464"/>
      <c r="C17" s="464"/>
      <c r="D17" s="464"/>
      <c r="E17" s="467"/>
      <c r="F17" s="464"/>
      <c r="G17" s="464"/>
      <c r="H17" s="467"/>
      <c r="I17" s="467"/>
      <c r="J17" s="467"/>
      <c r="K17" s="464"/>
      <c r="L17" s="464"/>
      <c r="M17" s="464"/>
      <c r="N17" s="464"/>
      <c r="O17" s="464"/>
      <c r="P17" s="464"/>
      <c r="Q17" s="464"/>
      <c r="R17" s="464"/>
      <c r="S17" s="464"/>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4"/>
      <c r="AX17" s="464"/>
      <c r="AY17" s="464"/>
      <c r="AZ17" s="464"/>
      <c r="BA17" s="464"/>
      <c r="BB17" s="464"/>
      <c r="BC17" s="464"/>
      <c r="BD17" s="464"/>
      <c r="BE17" s="464"/>
      <c r="BF17" s="464"/>
      <c r="BG17" s="464"/>
      <c r="BH17" s="464"/>
      <c r="BI17" s="464"/>
      <c r="BJ17" s="464"/>
      <c r="BK17" s="464"/>
      <c r="BL17" s="464"/>
    </row>
    <row r="18" spans="1:64" x14ac:dyDescent="0.25">
      <c r="A18" s="464"/>
      <c r="B18" s="464"/>
      <c r="C18" s="464"/>
      <c r="D18" s="464"/>
      <c r="E18" s="467"/>
      <c r="F18" s="464"/>
      <c r="G18" s="464"/>
      <c r="H18" s="467"/>
      <c r="I18" s="467"/>
      <c r="J18" s="467"/>
      <c r="K18" s="464"/>
      <c r="L18" s="464"/>
      <c r="M18" s="464"/>
      <c r="N18" s="464"/>
      <c r="O18" s="464"/>
      <c r="P18" s="464"/>
      <c r="Q18" s="464"/>
      <c r="R18" s="464"/>
      <c r="S18" s="464"/>
      <c r="T18" s="464"/>
      <c r="U18" s="464"/>
      <c r="V18" s="464"/>
      <c r="W18" s="464"/>
      <c r="X18" s="464"/>
      <c r="Y18" s="464"/>
      <c r="Z18" s="464"/>
      <c r="AA18" s="464"/>
      <c r="AB18" s="464"/>
      <c r="AC18" s="464"/>
      <c r="AD18" s="464"/>
      <c r="AE18" s="464"/>
      <c r="AF18" s="464"/>
      <c r="AG18" s="464"/>
      <c r="AH18" s="464"/>
      <c r="AI18" s="464"/>
      <c r="AJ18" s="464"/>
      <c r="AK18" s="464"/>
      <c r="AL18" s="464"/>
      <c r="AM18" s="464"/>
      <c r="AN18" s="464"/>
      <c r="AO18" s="464"/>
      <c r="AP18" s="464"/>
      <c r="AQ18" s="464"/>
      <c r="AR18" s="464"/>
      <c r="AS18" s="464"/>
      <c r="AT18" s="464"/>
      <c r="AU18" s="464"/>
      <c r="AV18" s="464"/>
      <c r="AW18" s="464"/>
      <c r="AX18" s="464"/>
      <c r="AY18" s="464"/>
      <c r="AZ18" s="464"/>
      <c r="BA18" s="464"/>
      <c r="BB18" s="464"/>
      <c r="BC18" s="464"/>
      <c r="BD18" s="464"/>
      <c r="BE18" s="464"/>
      <c r="BF18" s="464"/>
      <c r="BG18" s="464"/>
      <c r="BH18" s="464"/>
      <c r="BI18" s="464"/>
      <c r="BJ18" s="464"/>
      <c r="BK18" s="464"/>
      <c r="BL18" s="464"/>
    </row>
  </sheetData>
  <mergeCells count="158">
    <mergeCell ref="BI15:BI16"/>
    <mergeCell ref="BJ15:BJ16"/>
    <mergeCell ref="S16:T16"/>
    <mergeCell ref="AX15:AX16"/>
    <mergeCell ref="AY15:AY16"/>
    <mergeCell ref="AZ15:AZ16"/>
    <mergeCell ref="BA15:BA16"/>
    <mergeCell ref="BG15:BG16"/>
    <mergeCell ref="BH15:BH16"/>
    <mergeCell ref="AR15:AR16"/>
    <mergeCell ref="AS15:AS16"/>
    <mergeCell ref="AT15:AT16"/>
    <mergeCell ref="AU15:AU16"/>
    <mergeCell ref="AV15:AV16"/>
    <mergeCell ref="AW15:AW16"/>
    <mergeCell ref="P15:P16"/>
    <mergeCell ref="Q15:Q16"/>
    <mergeCell ref="R15:R16"/>
    <mergeCell ref="S15:T15"/>
    <mergeCell ref="AP15:AP16"/>
    <mergeCell ref="AQ15:AQ16"/>
    <mergeCell ref="I15:I16"/>
    <mergeCell ref="J15:J16"/>
    <mergeCell ref="L15:L16"/>
    <mergeCell ref="M15:M16"/>
    <mergeCell ref="N15:N16"/>
    <mergeCell ref="O15:O16"/>
    <mergeCell ref="BI13:BI14"/>
    <mergeCell ref="BJ13:BJ14"/>
    <mergeCell ref="S14:T14"/>
    <mergeCell ref="B15:B16"/>
    <mergeCell ref="C15:C16"/>
    <mergeCell ref="D15:D16"/>
    <mergeCell ref="E15:E16"/>
    <mergeCell ref="F15:F16"/>
    <mergeCell ref="G15:G16"/>
    <mergeCell ref="H15:H16"/>
    <mergeCell ref="AX13:AX14"/>
    <mergeCell ref="AY13:AY14"/>
    <mergeCell ref="AZ13:AZ14"/>
    <mergeCell ref="BA13:BA14"/>
    <mergeCell ref="BG13:BG14"/>
    <mergeCell ref="BH13:BH14"/>
    <mergeCell ref="AR13:AR14"/>
    <mergeCell ref="AS13:AS14"/>
    <mergeCell ref="AT13:AT14"/>
    <mergeCell ref="AU13:AU14"/>
    <mergeCell ref="AV13:AV14"/>
    <mergeCell ref="AW13:AW14"/>
    <mergeCell ref="P13:P14"/>
    <mergeCell ref="Q13:Q14"/>
    <mergeCell ref="R13:R14"/>
    <mergeCell ref="S13:T13"/>
    <mergeCell ref="AP13:AP14"/>
    <mergeCell ref="AQ13:AQ14"/>
    <mergeCell ref="H13:H14"/>
    <mergeCell ref="I13:I14"/>
    <mergeCell ref="J13:J14"/>
    <mergeCell ref="M13:M14"/>
    <mergeCell ref="N13:N14"/>
    <mergeCell ref="O13:O14"/>
    <mergeCell ref="B13:B14"/>
    <mergeCell ref="C13:C14"/>
    <mergeCell ref="D13:D14"/>
    <mergeCell ref="E13:E14"/>
    <mergeCell ref="F13:F14"/>
    <mergeCell ref="G13:G14"/>
    <mergeCell ref="AZ11:AZ12"/>
    <mergeCell ref="BA11:BA12"/>
    <mergeCell ref="BG11:BG12"/>
    <mergeCell ref="BH11:BH12"/>
    <mergeCell ref="BI11:BI12"/>
    <mergeCell ref="BJ11:BJ12"/>
    <mergeCell ref="AT11:AT12"/>
    <mergeCell ref="AU11:AU12"/>
    <mergeCell ref="AV11:AV12"/>
    <mergeCell ref="AW11:AW12"/>
    <mergeCell ref="AX11:AX12"/>
    <mergeCell ref="AY11:AY12"/>
    <mergeCell ref="R11:R12"/>
    <mergeCell ref="S11:T11"/>
    <mergeCell ref="AP11:AP12"/>
    <mergeCell ref="AQ11:AQ12"/>
    <mergeCell ref="AR11:AR12"/>
    <mergeCell ref="AS11:AS12"/>
    <mergeCell ref="S12:T12"/>
    <mergeCell ref="J11:J12"/>
    <mergeCell ref="M11:M12"/>
    <mergeCell ref="N11:N12"/>
    <mergeCell ref="O11:O12"/>
    <mergeCell ref="P11:P12"/>
    <mergeCell ref="Q11:Q12"/>
    <mergeCell ref="BI9:BI10"/>
    <mergeCell ref="BJ9:BJ10"/>
    <mergeCell ref="B11:B12"/>
    <mergeCell ref="C11:C12"/>
    <mergeCell ref="D11:D12"/>
    <mergeCell ref="E11:E12"/>
    <mergeCell ref="F11:F12"/>
    <mergeCell ref="G11:G12"/>
    <mergeCell ref="H11:H12"/>
    <mergeCell ref="I11:I12"/>
    <mergeCell ref="BC9:BC10"/>
    <mergeCell ref="BD9:BD10"/>
    <mergeCell ref="BE9:BE10"/>
    <mergeCell ref="BF9:BF10"/>
    <mergeCell ref="BG9:BG10"/>
    <mergeCell ref="BH9:BH10"/>
    <mergeCell ref="AU9:AV9"/>
    <mergeCell ref="AW9:AW10"/>
    <mergeCell ref="AX9:AX10"/>
    <mergeCell ref="AY9:AY10"/>
    <mergeCell ref="AZ9:AZ10"/>
    <mergeCell ref="BB9:BB10"/>
    <mergeCell ref="AJ9:AJ10"/>
    <mergeCell ref="AK9:AL10"/>
    <mergeCell ref="AN9:AO10"/>
    <mergeCell ref="AP9:AQ10"/>
    <mergeCell ref="AR9:AR10"/>
    <mergeCell ref="AS9:AS10"/>
    <mergeCell ref="BB8:BF8"/>
    <mergeCell ref="BG8:BJ8"/>
    <mergeCell ref="N9:N10"/>
    <mergeCell ref="O9:O10"/>
    <mergeCell ref="Q9:Q10"/>
    <mergeCell ref="S9:T10"/>
    <mergeCell ref="U9:U10"/>
    <mergeCell ref="W9:W10"/>
    <mergeCell ref="Y9:Y10"/>
    <mergeCell ref="AA9:AA10"/>
    <mergeCell ref="N8:O8"/>
    <mergeCell ref="P8:P10"/>
    <mergeCell ref="R8:R10"/>
    <mergeCell ref="S8:AV8"/>
    <mergeCell ref="AW8:AZ8"/>
    <mergeCell ref="BA8:BA10"/>
    <mergeCell ref="AC9:AC10"/>
    <mergeCell ref="AE9:AE10"/>
    <mergeCell ref="AG9:AG10"/>
    <mergeCell ref="AI9:AI10"/>
    <mergeCell ref="H8:H10"/>
    <mergeCell ref="I8:I10"/>
    <mergeCell ref="J8:J10"/>
    <mergeCell ref="K8:K10"/>
    <mergeCell ref="L8:L10"/>
    <mergeCell ref="M8:M10"/>
    <mergeCell ref="B8:B10"/>
    <mergeCell ref="C8:C10"/>
    <mergeCell ref="D8:D10"/>
    <mergeCell ref="E8:E10"/>
    <mergeCell ref="F8:F10"/>
    <mergeCell ref="G8:G10"/>
    <mergeCell ref="B2:T2"/>
    <mergeCell ref="U2:AQ2"/>
    <mergeCell ref="AR2:BJ2"/>
    <mergeCell ref="B3:T4"/>
    <mergeCell ref="U3:AQ4"/>
    <mergeCell ref="AR3:BJ4"/>
  </mergeCells>
  <conditionalFormatting sqref="Q15:Q16 AZ15:AZ16 BB15:BB16 BE15:BE16">
    <cfRule type="containsText" dxfId="125" priority="91" operator="containsText" text="RIESGO EXTREMO">
      <formula>NOT(ISERROR(SEARCH("RIESGO EXTREMO",Q15)))</formula>
    </cfRule>
    <cfRule type="containsText" dxfId="124" priority="92" operator="containsText" text="RIESGO ALTO">
      <formula>NOT(ISERROR(SEARCH("RIESGO ALTO",Q15)))</formula>
    </cfRule>
    <cfRule type="containsText" dxfId="123" priority="93" operator="containsText" text="RIESGO MODERADO">
      <formula>NOT(ISERROR(SEARCH("RIESGO MODERADO",Q15)))</formula>
    </cfRule>
    <cfRule type="containsText" dxfId="122" priority="94" operator="containsText" text="RIESGO BAJO">
      <formula>NOT(ISERROR(SEARCH("RIESGO BAJO",Q15)))</formula>
    </cfRule>
  </conditionalFormatting>
  <conditionalFormatting sqref="I15:I16">
    <cfRule type="expression" dxfId="121" priority="90">
      <formula>EXACT(F15,"Seguridad_de_la_informacion")</formula>
    </cfRule>
  </conditionalFormatting>
  <conditionalFormatting sqref="J15:J16">
    <cfRule type="expression" dxfId="120" priority="89">
      <formula>EXACT(F15,"Seguridad_de_la_informacion")</formula>
    </cfRule>
  </conditionalFormatting>
  <conditionalFormatting sqref="Q11:Q12 BB12">
    <cfRule type="containsText" dxfId="119" priority="85" operator="containsText" text="RIESGO EXTREMO">
      <formula>NOT(ISERROR(SEARCH("RIESGO EXTREMO",Q11)))</formula>
    </cfRule>
    <cfRule type="containsText" dxfId="118" priority="86" operator="containsText" text="RIESGO ALTO">
      <formula>NOT(ISERROR(SEARCH("RIESGO ALTO",Q11)))</formula>
    </cfRule>
    <cfRule type="containsText" dxfId="117" priority="87" operator="containsText" text="RIESGO MODERADO">
      <formula>NOT(ISERROR(SEARCH("RIESGO MODERADO",Q11)))</formula>
    </cfRule>
    <cfRule type="containsText" dxfId="116" priority="88" operator="containsText" text="RIESGO BAJO">
      <formula>NOT(ISERROR(SEARCH("RIESGO BAJO",Q11)))</formula>
    </cfRule>
  </conditionalFormatting>
  <conditionalFormatting sqref="I11:I12">
    <cfRule type="expression" dxfId="115" priority="84">
      <formula>EXACT(F11,"Seguridad_de_la_informacion")</formula>
    </cfRule>
  </conditionalFormatting>
  <conditionalFormatting sqref="J11:J12">
    <cfRule type="expression" dxfId="114" priority="83">
      <formula>EXACT(F11,"Seguridad_de_la_informacion")</formula>
    </cfRule>
  </conditionalFormatting>
  <conditionalFormatting sqref="BA11">
    <cfRule type="containsText" dxfId="113" priority="79" operator="containsText" text="RIESGO EXTREMO">
      <formula>NOT(ISERROR(SEARCH("RIESGO EXTREMO",BA11)))</formula>
    </cfRule>
    <cfRule type="containsText" dxfId="112" priority="80" operator="containsText" text="RIESGO ALTO">
      <formula>NOT(ISERROR(SEARCH("RIESGO ALTO",BA11)))</formula>
    </cfRule>
    <cfRule type="containsText" dxfId="111" priority="81" operator="containsText" text="RIESGO MODERADO">
      <formula>NOT(ISERROR(SEARCH("RIESGO MODERADO",BA11)))</formula>
    </cfRule>
    <cfRule type="containsText" dxfId="110" priority="82" operator="containsText" text="RIESGO BAJO">
      <formula>NOT(ISERROR(SEARCH("RIESGO BAJO",BA11)))</formula>
    </cfRule>
  </conditionalFormatting>
  <conditionalFormatting sqref="R11">
    <cfRule type="containsText" dxfId="109" priority="75" operator="containsText" text="RIESGO EXTREMO">
      <formula>NOT(ISERROR(SEARCH("RIESGO EXTREMO",R11)))</formula>
    </cfRule>
    <cfRule type="containsText" dxfId="108" priority="76" operator="containsText" text="RIESGO ALTO">
      <formula>NOT(ISERROR(SEARCH("RIESGO ALTO",R11)))</formula>
    </cfRule>
    <cfRule type="containsText" dxfId="107" priority="77" operator="containsText" text="RIESGO MODERADO">
      <formula>NOT(ISERROR(SEARCH("RIESGO MODERADO",R11)))</formula>
    </cfRule>
    <cfRule type="containsText" dxfId="106" priority="78" operator="containsText" text="RIESGO BAJO">
      <formula>NOT(ISERROR(SEARCH("RIESGO BAJO",R11)))</formula>
    </cfRule>
  </conditionalFormatting>
  <conditionalFormatting sqref="AZ11">
    <cfRule type="containsText" dxfId="105" priority="71" operator="containsText" text="RIESGO EXTREMO">
      <formula>NOT(ISERROR(SEARCH("RIESGO EXTREMO",AZ11)))</formula>
    </cfRule>
    <cfRule type="containsText" dxfId="104" priority="72" operator="containsText" text="RIESGO ALTO">
      <formula>NOT(ISERROR(SEARCH("RIESGO ALTO",AZ11)))</formula>
    </cfRule>
    <cfRule type="containsText" dxfId="103" priority="73" operator="containsText" text="RIESGO MODERADO">
      <formula>NOT(ISERROR(SEARCH("RIESGO MODERADO",AZ11)))</formula>
    </cfRule>
    <cfRule type="containsText" dxfId="102" priority="74" operator="containsText" text="RIESGO BAJO">
      <formula>NOT(ISERROR(SEARCH("RIESGO BAJO",AZ11)))</formula>
    </cfRule>
  </conditionalFormatting>
  <conditionalFormatting sqref="BB11">
    <cfRule type="containsText" dxfId="101" priority="67" operator="containsText" text="RIESGO EXTREMO">
      <formula>NOT(ISERROR(SEARCH("RIESGO EXTREMO",BB11)))</formula>
    </cfRule>
    <cfRule type="containsText" dxfId="100" priority="68" operator="containsText" text="RIESGO ALTO">
      <formula>NOT(ISERROR(SEARCH("RIESGO ALTO",BB11)))</formula>
    </cfRule>
    <cfRule type="containsText" dxfId="99" priority="69" operator="containsText" text="RIESGO MODERADO">
      <formula>NOT(ISERROR(SEARCH("RIESGO MODERADO",BB11)))</formula>
    </cfRule>
    <cfRule type="containsText" dxfId="98" priority="70" operator="containsText" text="RIESGO BAJO">
      <formula>NOT(ISERROR(SEARCH("RIESGO BAJO",BB11)))</formula>
    </cfRule>
  </conditionalFormatting>
  <conditionalFormatting sqref="BC11 BE11">
    <cfRule type="containsText" dxfId="97" priority="63" operator="containsText" text="RIESGO EXTREMO">
      <formula>NOT(ISERROR(SEARCH("RIESGO EXTREMO",BC11)))</formula>
    </cfRule>
    <cfRule type="containsText" dxfId="96" priority="64" operator="containsText" text="RIESGO ALTO">
      <formula>NOT(ISERROR(SEARCH("RIESGO ALTO",BC11)))</formula>
    </cfRule>
    <cfRule type="containsText" dxfId="95" priority="65" operator="containsText" text="RIESGO MODERADO">
      <formula>NOT(ISERROR(SEARCH("RIESGO MODERADO",BC11)))</formula>
    </cfRule>
    <cfRule type="containsText" dxfId="94" priority="66" operator="containsText" text="RIESGO BAJO">
      <formula>NOT(ISERROR(SEARCH("RIESGO BAJO",BC11)))</formula>
    </cfRule>
  </conditionalFormatting>
  <conditionalFormatting sqref="BC12 BE12">
    <cfRule type="containsText" dxfId="93" priority="59" operator="containsText" text="RIESGO EXTREMO">
      <formula>NOT(ISERROR(SEARCH("RIESGO EXTREMO",BC12)))</formula>
    </cfRule>
    <cfRule type="containsText" dxfId="92" priority="60" operator="containsText" text="RIESGO ALTO">
      <formula>NOT(ISERROR(SEARCH("RIESGO ALTO",BC12)))</formula>
    </cfRule>
    <cfRule type="containsText" dxfId="91" priority="61" operator="containsText" text="RIESGO MODERADO">
      <formula>NOT(ISERROR(SEARCH("RIESGO MODERADO",BC12)))</formula>
    </cfRule>
    <cfRule type="containsText" dxfId="90" priority="62" operator="containsText" text="RIESGO BAJO">
      <formula>NOT(ISERROR(SEARCH("RIESGO BAJO",BC12)))</formula>
    </cfRule>
  </conditionalFormatting>
  <conditionalFormatting sqref="BG11:BJ11">
    <cfRule type="containsText" dxfId="89" priority="55" operator="containsText" text="RIESGO EXTREMO">
      <formula>NOT(ISERROR(SEARCH("RIESGO EXTREMO",BG11)))</formula>
    </cfRule>
    <cfRule type="containsText" dxfId="88" priority="56" operator="containsText" text="RIESGO ALTO">
      <formula>NOT(ISERROR(SEARCH("RIESGO ALTO",BG11)))</formula>
    </cfRule>
    <cfRule type="containsText" dxfId="87" priority="57" operator="containsText" text="RIESGO MODERADO">
      <formula>NOT(ISERROR(SEARCH("RIESGO MODERADO",BG11)))</formula>
    </cfRule>
    <cfRule type="containsText" dxfId="86" priority="58" operator="containsText" text="RIESGO BAJO">
      <formula>NOT(ISERROR(SEARCH("RIESGO BAJO",BG11)))</formula>
    </cfRule>
  </conditionalFormatting>
  <conditionalFormatting sqref="Q13:Q14 BB14">
    <cfRule type="containsText" dxfId="85" priority="51" operator="containsText" text="RIESGO EXTREMO">
      <formula>NOT(ISERROR(SEARCH("RIESGO EXTREMO",Q13)))</formula>
    </cfRule>
    <cfRule type="containsText" dxfId="84" priority="52" operator="containsText" text="RIESGO ALTO">
      <formula>NOT(ISERROR(SEARCH("RIESGO ALTO",Q13)))</formula>
    </cfRule>
    <cfRule type="containsText" dxfId="83" priority="53" operator="containsText" text="RIESGO MODERADO">
      <formula>NOT(ISERROR(SEARCH("RIESGO MODERADO",Q13)))</formula>
    </cfRule>
    <cfRule type="containsText" dxfId="82" priority="54" operator="containsText" text="RIESGO BAJO">
      <formula>NOT(ISERROR(SEARCH("RIESGO BAJO",Q13)))</formula>
    </cfRule>
  </conditionalFormatting>
  <conditionalFormatting sqref="I13:I14">
    <cfRule type="expression" dxfId="81" priority="50">
      <formula>EXACT(F13,"Seguridad_de_la_informacion")</formula>
    </cfRule>
  </conditionalFormatting>
  <conditionalFormatting sqref="J13:J14">
    <cfRule type="expression" dxfId="80" priority="49">
      <formula>EXACT(F13,"Seguridad_de_la_informacion")</formula>
    </cfRule>
  </conditionalFormatting>
  <conditionalFormatting sqref="BA13">
    <cfRule type="containsText" dxfId="79" priority="45" operator="containsText" text="RIESGO EXTREMO">
      <formula>NOT(ISERROR(SEARCH("RIESGO EXTREMO",BA13)))</formula>
    </cfRule>
    <cfRule type="containsText" dxfId="78" priority="46" operator="containsText" text="RIESGO ALTO">
      <formula>NOT(ISERROR(SEARCH("RIESGO ALTO",BA13)))</formula>
    </cfRule>
    <cfRule type="containsText" dxfId="77" priority="47" operator="containsText" text="RIESGO MODERADO">
      <formula>NOT(ISERROR(SEARCH("RIESGO MODERADO",BA13)))</formula>
    </cfRule>
    <cfRule type="containsText" dxfId="76" priority="48" operator="containsText" text="RIESGO BAJO">
      <formula>NOT(ISERROR(SEARCH("RIESGO BAJO",BA13)))</formula>
    </cfRule>
  </conditionalFormatting>
  <conditionalFormatting sqref="R13">
    <cfRule type="containsText" dxfId="75" priority="41" operator="containsText" text="RIESGO EXTREMO">
      <formula>NOT(ISERROR(SEARCH("RIESGO EXTREMO",R13)))</formula>
    </cfRule>
    <cfRule type="containsText" dxfId="74" priority="42" operator="containsText" text="RIESGO ALTO">
      <formula>NOT(ISERROR(SEARCH("RIESGO ALTO",R13)))</formula>
    </cfRule>
    <cfRule type="containsText" dxfId="73" priority="43" operator="containsText" text="RIESGO MODERADO">
      <formula>NOT(ISERROR(SEARCH("RIESGO MODERADO",R13)))</formula>
    </cfRule>
    <cfRule type="containsText" dxfId="72" priority="44" operator="containsText" text="RIESGO BAJO">
      <formula>NOT(ISERROR(SEARCH("RIESGO BAJO",R13)))</formula>
    </cfRule>
  </conditionalFormatting>
  <conditionalFormatting sqref="AZ13">
    <cfRule type="containsText" dxfId="71" priority="37" operator="containsText" text="RIESGO EXTREMO">
      <formula>NOT(ISERROR(SEARCH("RIESGO EXTREMO",AZ13)))</formula>
    </cfRule>
    <cfRule type="containsText" dxfId="70" priority="38" operator="containsText" text="RIESGO ALTO">
      <formula>NOT(ISERROR(SEARCH("RIESGO ALTO",AZ13)))</formula>
    </cfRule>
    <cfRule type="containsText" dxfId="69" priority="39" operator="containsText" text="RIESGO MODERADO">
      <formula>NOT(ISERROR(SEARCH("RIESGO MODERADO",AZ13)))</formula>
    </cfRule>
    <cfRule type="containsText" dxfId="68" priority="40" operator="containsText" text="RIESGO BAJO">
      <formula>NOT(ISERROR(SEARCH("RIESGO BAJO",AZ13)))</formula>
    </cfRule>
  </conditionalFormatting>
  <conditionalFormatting sqref="BB13">
    <cfRule type="containsText" dxfId="67" priority="33" operator="containsText" text="RIESGO EXTREMO">
      <formula>NOT(ISERROR(SEARCH("RIESGO EXTREMO",BB13)))</formula>
    </cfRule>
    <cfRule type="containsText" dxfId="66" priority="34" operator="containsText" text="RIESGO ALTO">
      <formula>NOT(ISERROR(SEARCH("RIESGO ALTO",BB13)))</formula>
    </cfRule>
    <cfRule type="containsText" dxfId="65" priority="35" operator="containsText" text="RIESGO MODERADO">
      <formula>NOT(ISERROR(SEARCH("RIESGO MODERADO",BB13)))</formula>
    </cfRule>
    <cfRule type="containsText" dxfId="64" priority="36" operator="containsText" text="RIESGO BAJO">
      <formula>NOT(ISERROR(SEARCH("RIESGO BAJO",BB13)))</formula>
    </cfRule>
  </conditionalFormatting>
  <conditionalFormatting sqref="BC13 BE13">
    <cfRule type="containsText" dxfId="63" priority="29" operator="containsText" text="RIESGO EXTREMO">
      <formula>NOT(ISERROR(SEARCH("RIESGO EXTREMO",BC13)))</formula>
    </cfRule>
    <cfRule type="containsText" dxfId="62" priority="30" operator="containsText" text="RIESGO ALTO">
      <formula>NOT(ISERROR(SEARCH("RIESGO ALTO",BC13)))</formula>
    </cfRule>
    <cfRule type="containsText" dxfId="61" priority="31" operator="containsText" text="RIESGO MODERADO">
      <formula>NOT(ISERROR(SEARCH("RIESGO MODERADO",BC13)))</formula>
    </cfRule>
    <cfRule type="containsText" dxfId="60" priority="32" operator="containsText" text="RIESGO BAJO">
      <formula>NOT(ISERROR(SEARCH("RIESGO BAJO",BC13)))</formula>
    </cfRule>
  </conditionalFormatting>
  <conditionalFormatting sqref="BE14">
    <cfRule type="containsText" dxfId="59" priority="25" operator="containsText" text="RIESGO EXTREMO">
      <formula>NOT(ISERROR(SEARCH("RIESGO EXTREMO",BE14)))</formula>
    </cfRule>
    <cfRule type="containsText" dxfId="58" priority="26" operator="containsText" text="RIESGO ALTO">
      <formula>NOT(ISERROR(SEARCH("RIESGO ALTO",BE14)))</formula>
    </cfRule>
    <cfRule type="containsText" dxfId="57" priority="27" operator="containsText" text="RIESGO MODERADO">
      <formula>NOT(ISERROR(SEARCH("RIESGO MODERADO",BE14)))</formula>
    </cfRule>
    <cfRule type="containsText" dxfId="56" priority="28" operator="containsText" text="RIESGO BAJO">
      <formula>NOT(ISERROR(SEARCH("RIESGO BAJO",BE14)))</formula>
    </cfRule>
  </conditionalFormatting>
  <conditionalFormatting sqref="BG13:BH13 BJ13">
    <cfRule type="containsText" dxfId="55" priority="21" operator="containsText" text="RIESGO EXTREMO">
      <formula>NOT(ISERROR(SEARCH("RIESGO EXTREMO",BG13)))</formula>
    </cfRule>
    <cfRule type="containsText" dxfId="54" priority="22" operator="containsText" text="RIESGO ALTO">
      <formula>NOT(ISERROR(SEARCH("RIESGO ALTO",BG13)))</formula>
    </cfRule>
    <cfRule type="containsText" dxfId="53" priority="23" operator="containsText" text="RIESGO MODERADO">
      <formula>NOT(ISERROR(SEARCH("RIESGO MODERADO",BG13)))</formula>
    </cfRule>
    <cfRule type="containsText" dxfId="52" priority="24" operator="containsText" text="RIESGO BAJO">
      <formula>NOT(ISERROR(SEARCH("RIESGO BAJO",BG13)))</formula>
    </cfRule>
  </conditionalFormatting>
  <conditionalFormatting sqref="BC14">
    <cfRule type="containsText" dxfId="51" priority="17" operator="containsText" text="RIESGO EXTREMO">
      <formula>NOT(ISERROR(SEARCH("RIESGO EXTREMO",BC14)))</formula>
    </cfRule>
    <cfRule type="containsText" dxfId="50" priority="18" operator="containsText" text="RIESGO ALTO">
      <formula>NOT(ISERROR(SEARCH("RIESGO ALTO",BC14)))</formula>
    </cfRule>
    <cfRule type="containsText" dxfId="49" priority="19" operator="containsText" text="RIESGO MODERADO">
      <formula>NOT(ISERROR(SEARCH("RIESGO MODERADO",BC14)))</formula>
    </cfRule>
    <cfRule type="containsText" dxfId="48" priority="20" operator="containsText" text="RIESGO BAJO">
      <formula>NOT(ISERROR(SEARCH("RIESGO BAJO",BC14)))</formula>
    </cfRule>
  </conditionalFormatting>
  <conditionalFormatting sqref="BA15">
    <cfRule type="containsText" dxfId="47" priority="13" operator="containsText" text="RIESGO EXTREMO">
      <formula>NOT(ISERROR(SEARCH("RIESGO EXTREMO",BA15)))</formula>
    </cfRule>
    <cfRule type="containsText" dxfId="46" priority="14" operator="containsText" text="RIESGO ALTO">
      <formula>NOT(ISERROR(SEARCH("RIESGO ALTO",BA15)))</formula>
    </cfRule>
    <cfRule type="containsText" dxfId="45" priority="15" operator="containsText" text="RIESGO MODERADO">
      <formula>NOT(ISERROR(SEARCH("RIESGO MODERADO",BA15)))</formula>
    </cfRule>
    <cfRule type="containsText" dxfId="44" priority="16" operator="containsText" text="RIESGO BAJO">
      <formula>NOT(ISERROR(SEARCH("RIESGO BAJO",BA15)))</formula>
    </cfRule>
  </conditionalFormatting>
  <conditionalFormatting sqref="R15">
    <cfRule type="containsText" dxfId="43" priority="9" operator="containsText" text="RIESGO EXTREMO">
      <formula>NOT(ISERROR(SEARCH("RIESGO EXTREMO",R15)))</formula>
    </cfRule>
    <cfRule type="containsText" dxfId="42" priority="10" operator="containsText" text="RIESGO ALTO">
      <formula>NOT(ISERROR(SEARCH("RIESGO ALTO",R15)))</formula>
    </cfRule>
    <cfRule type="containsText" dxfId="41" priority="11" operator="containsText" text="RIESGO MODERADO">
      <formula>NOT(ISERROR(SEARCH("RIESGO MODERADO",R15)))</formula>
    </cfRule>
    <cfRule type="containsText" dxfId="40" priority="12" operator="containsText" text="RIESGO BAJO">
      <formula>NOT(ISERROR(SEARCH("RIESGO BAJO",R15)))</formula>
    </cfRule>
  </conditionalFormatting>
  <conditionalFormatting sqref="BC15:BD15">
    <cfRule type="containsText" dxfId="39" priority="5" operator="containsText" text="RIESGO EXTREMO">
      <formula>NOT(ISERROR(SEARCH("RIESGO EXTREMO",BC15)))</formula>
    </cfRule>
    <cfRule type="containsText" dxfId="38" priority="6" operator="containsText" text="RIESGO ALTO">
      <formula>NOT(ISERROR(SEARCH("RIESGO ALTO",BC15)))</formula>
    </cfRule>
    <cfRule type="containsText" dxfId="37" priority="7" operator="containsText" text="RIESGO MODERADO">
      <formula>NOT(ISERROR(SEARCH("RIESGO MODERADO",BC15)))</formula>
    </cfRule>
    <cfRule type="containsText" dxfId="36" priority="8" operator="containsText" text="RIESGO BAJO">
      <formula>NOT(ISERROR(SEARCH("RIESGO BAJO",BC15)))</formula>
    </cfRule>
  </conditionalFormatting>
  <conditionalFormatting sqref="BG15:BJ15">
    <cfRule type="containsText" dxfId="35" priority="1" operator="containsText" text="RIESGO EXTREMO">
      <formula>NOT(ISERROR(SEARCH("RIESGO EXTREMO",BG15)))</formula>
    </cfRule>
    <cfRule type="containsText" dxfId="34" priority="2" operator="containsText" text="RIESGO ALTO">
      <formula>NOT(ISERROR(SEARCH("RIESGO ALTO",BG15)))</formula>
    </cfRule>
    <cfRule type="containsText" dxfId="33" priority="3" operator="containsText" text="RIESGO MODERADO">
      <formula>NOT(ISERROR(SEARCH("RIESGO MODERADO",BG15)))</formula>
    </cfRule>
    <cfRule type="containsText" dxfId="32" priority="4" operator="containsText" text="RIESGO BAJO">
      <formula>NOT(ISERROR(SEARCH("RIESGO BAJO",BG15)))</formula>
    </cfRule>
  </conditionalFormatting>
  <dataValidations count="24">
    <dataValidation type="list" allowBlank="1" showInputMessage="1" showErrorMessage="1" sqref="AW11 AW13" xr:uid="{A61A9894-DC82-46C4-9014-C99126BF263E}">
      <formula1>B</formula1>
    </dataValidation>
    <dataValidation type="list" allowBlank="1" showInputMessage="1" showErrorMessage="1" prompt="Seleccione la tipología conforme al tipo de riesgo." sqref="G11:G16" xr:uid="{3F874055-53B5-4343-BA02-23CBEE2B0BEE}">
      <formula1>INDIRECT(F11)</formula1>
    </dataValidation>
    <dataValidation type="list" allowBlank="1" showInputMessage="1" showErrorMessage="1" sqref="BA11:BA16 R11:R16" xr:uid="{F83A38C8-1FCB-44C7-B44B-FB7026B1898B}">
      <formula1>opciondelriesgo</formula1>
    </dataValidation>
    <dataValidation type="list" allowBlank="1" showInputMessage="1" showErrorMessage="1" sqref="AR11 AR13 AR15:AR16" xr:uid="{E5F7439A-567C-4453-A7F5-9B996A8554DE}">
      <formula1>"Directamente,No disminuye"</formula1>
    </dataValidation>
    <dataValidation type="list" allowBlank="1" showInputMessage="1" showErrorMessage="1" sqref="AS11 AS13 AS15" xr:uid="{F6C9F46D-68C5-404E-A028-E0E6B87A3BD2}">
      <formula1>"Directamente,Indirectamente,No disminuye"</formula1>
    </dataValidation>
    <dataValidation type="list" allowBlank="1" showInputMessage="1" showErrorMessage="1" sqref="AK11:AK16" xr:uid="{50300477-A056-429B-8A05-FECD3C4CD39D}">
      <formula1>"Siempre se ejecuta,Algunas veces,No se ejecuta"</formula1>
    </dataValidation>
    <dataValidation type="list" allowBlank="1" showInputMessage="1" showErrorMessage="1" sqref="AG11:AG16" xr:uid="{26C90F63-C26A-43DD-80F9-14560D54864E}">
      <formula1>"Completa,Incompleta,No existe"</formula1>
    </dataValidation>
    <dataValidation type="list" allowBlank="1" showInputMessage="1" showErrorMessage="1" sqref="AE11:AE16" xr:uid="{69DB8DEB-142C-4D7F-9AB2-696DA2E02D16}">
      <formula1>"Se investigan y resuelven oportunamente,No se investigan y no se resuelven oportunamente"</formula1>
    </dataValidation>
    <dataValidation type="list" allowBlank="1" showInputMessage="1" showErrorMessage="1" sqref="AC11:AC16" xr:uid="{AFCFBE7B-0E3B-4CEE-9EEB-DF3570C1CA51}">
      <formula1>"Confiable,No confiable"</formula1>
    </dataValidation>
    <dataValidation type="list" allowBlank="1" showInputMessage="1" showErrorMessage="1" sqref="AA11:AA16" xr:uid="{9854DD1F-AB1B-4A63-8480-2549ABD8DA42}">
      <formula1>"Prevenir,Detectar,No es un control"</formula1>
    </dataValidation>
    <dataValidation type="list" allowBlank="1" showInputMessage="1" showErrorMessage="1" sqref="Y11:Y16" xr:uid="{344DA866-A861-499F-8BF3-0FECE8ABFEE3}">
      <formula1>"Oportuna,Inoportuna"</formula1>
    </dataValidation>
    <dataValidation type="list" allowBlank="1" showInputMessage="1" showErrorMessage="1" sqref="W11:W16" xr:uid="{DFCDB5D2-A221-465F-A917-CB26DC6E70D6}">
      <formula1>"Adecuado,Inadecuado"</formula1>
    </dataValidation>
    <dataValidation type="list" allowBlank="1" showInputMessage="1" showErrorMessage="1" sqref="U11:U16" xr:uid="{17457703-DD3D-4CB8-A1F3-CD9E4B8E1F1D}">
      <formula1>"Asignado,No asignado"</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K16" xr:uid="{861559E9-DA2B-4F84-87BA-EA581DE7829E}"/>
    <dataValidation type="list" allowBlank="1" showInputMessage="1" showErrorMessage="1" prompt="Seleccione la amenaza de acuerdo con el tipo seleccionado" sqref="J11:J16" xr:uid="{F48754F4-3DC2-4E48-9989-323CD041396B}">
      <formula1>INDIRECT(#REF!)</formula1>
    </dataValidation>
    <dataValidation type="list" allowBlank="1" showInputMessage="1" showErrorMessage="1" prompt="Solo aplica para los riesgos tipificados como seguridad de la información" sqref="I11:I16" xr:uid="{9DC664C2-6868-4C65-93E9-3EB27FFB3F62}">
      <formula1>tipo_de_amenaza</formula1>
    </dataValidation>
    <dataValidation allowBlank="1" showInputMessage="1" showErrorMessage="1" prompt="Relacione el activo de información donde el nivel de criticidad corresponde a &quot;Crítico&quot;" sqref="H11:H16" xr:uid="{51E28C21-B6FD-42C8-8F52-4120A2268BC3}"/>
    <dataValidation allowBlank="1" showInputMessage="1" showErrorMessage="1" prompt="La descripción del riesgo se puede realizar a través de estas preguntas:_x000a_¿Qué puede suceder?_x000a_¿Cómo puede suceder?_x000a_¿Qué consecuencias tendría su materialización?" sqref="E11:E16" xr:uid="{F0CA2264-A324-476F-A016-0636667B4FF3}"/>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11:D16" xr:uid="{D72AF5DD-63CE-42A3-9A4E-B1445B7EF7DA}"/>
    <dataValidation type="list" allowBlank="1" showInputMessage="1" showErrorMessage="1" sqref="B11:B16" xr:uid="{C82F04FB-F887-4BF9-8DD5-7C81CEF630E3}">
      <formula1>procesos</formula1>
    </dataValidation>
    <dataValidation type="list" allowBlank="1" showInputMessage="1" showErrorMessage="1" sqref="AW15:AW16 N11:N16" xr:uid="{6B0B1A2F-FBA8-4B4A-B9D2-D78FBEC34D2D}">
      <formula1>probabilidad</formula1>
    </dataValidation>
    <dataValidation type="list" allowBlank="1" showInputMessage="1" showErrorMessage="1" prompt="Seleccione el tipo de riesgo conforme a las categorias." sqref="F11:F16" xr:uid="{A5FF8025-1F88-474A-9DF1-58664887BE1A}">
      <formula1>tipo_de_riesgos</formula1>
    </dataValidation>
    <dataValidation allowBlank="1" showInputMessage="1" showErrorMessage="1" prompt="Para cada causa debe existir un control" sqref="T11 T13:T15 S11:S15" xr:uid="{49B78450-720F-4FA8-90C0-B7EDFA0DB65F}"/>
    <dataValidation type="list" allowBlank="1" showInputMessage="1" showErrorMessage="1" sqref="AX11 AX15:AX16 O11:O16 AX13" xr:uid="{5A9A220C-65A1-4368-A799-6AA92F4C62F6}">
      <formula1>INDIRECT(#REF!)</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76462-DE4C-4D5B-8380-2A068D7D4E2B}">
  <dimension ref="C1:S66"/>
  <sheetViews>
    <sheetView workbookViewId="0">
      <selection activeCell="K16" sqref="K16:N16"/>
    </sheetView>
  </sheetViews>
  <sheetFormatPr baseColWidth="10" defaultColWidth="11.42578125" defaultRowHeight="12.75" x14ac:dyDescent="0.2"/>
  <cols>
    <col min="1" max="2" width="1.7109375" style="468" customWidth="1"/>
    <col min="3" max="3" width="9.42578125" style="468" customWidth="1"/>
    <col min="4" max="4" width="36" style="468" customWidth="1"/>
    <col min="5" max="5" width="17.140625" style="468" customWidth="1"/>
    <col min="6" max="6" width="39.5703125" style="468" customWidth="1"/>
    <col min="7" max="7" width="24.28515625" style="468" customWidth="1"/>
    <col min="8" max="9" width="15.7109375" style="468" customWidth="1"/>
    <col min="10" max="10" width="4.140625" style="468" customWidth="1"/>
    <col min="11" max="13" width="22" style="468" customWidth="1"/>
    <col min="14" max="14" width="28.28515625" style="468" customWidth="1"/>
    <col min="15" max="15" width="20.85546875" style="468" customWidth="1"/>
    <col min="16" max="18" width="18.42578125" style="468" customWidth="1"/>
    <col min="19" max="19" width="1.7109375" style="468" customWidth="1"/>
    <col min="20" max="16384" width="11.42578125" style="468"/>
  </cols>
  <sheetData>
    <row r="1" spans="3:18" ht="13.5" thickBot="1" x14ac:dyDescent="0.25"/>
    <row r="2" spans="3:18" ht="34.5" customHeight="1" x14ac:dyDescent="0.3">
      <c r="C2" s="469"/>
      <c r="D2" s="470"/>
      <c r="E2" s="471" t="s">
        <v>307</v>
      </c>
      <c r="F2" s="472"/>
      <c r="G2" s="472"/>
      <c r="H2" s="472"/>
      <c r="I2" s="472"/>
      <c r="J2" s="472"/>
      <c r="K2" s="472"/>
      <c r="L2" s="472"/>
      <c r="M2" s="472"/>
      <c r="N2" s="472"/>
      <c r="O2" s="472"/>
      <c r="P2" s="472"/>
      <c r="Q2" s="472"/>
      <c r="R2" s="473"/>
    </row>
    <row r="3" spans="3:18" ht="18.75" x14ac:dyDescent="0.3">
      <c r="C3" s="474"/>
      <c r="D3" s="475"/>
      <c r="E3" s="476" t="s">
        <v>308</v>
      </c>
      <c r="F3" s="477"/>
      <c r="G3" s="477"/>
      <c r="H3" s="477"/>
      <c r="I3" s="477"/>
      <c r="J3" s="477"/>
      <c r="K3" s="478"/>
      <c r="L3" s="479" t="s">
        <v>309</v>
      </c>
      <c r="M3" s="477"/>
      <c r="N3" s="477"/>
      <c r="O3" s="477"/>
      <c r="P3" s="477"/>
      <c r="Q3" s="477"/>
      <c r="R3" s="480"/>
    </row>
    <row r="4" spans="3:18" ht="19.5" thickBot="1" x14ac:dyDescent="0.35">
      <c r="C4" s="481"/>
      <c r="D4" s="482"/>
      <c r="E4" s="483" t="s">
        <v>310</v>
      </c>
      <c r="F4" s="484"/>
      <c r="G4" s="484"/>
      <c r="H4" s="484"/>
      <c r="I4" s="484"/>
      <c r="J4" s="484"/>
      <c r="K4" s="484"/>
      <c r="L4" s="484"/>
      <c r="M4" s="484"/>
      <c r="N4" s="484"/>
      <c r="O4" s="484"/>
      <c r="P4" s="484"/>
      <c r="Q4" s="484"/>
      <c r="R4" s="485"/>
    </row>
    <row r="5" spans="3:18" ht="19.5" thickBot="1" x14ac:dyDescent="0.35">
      <c r="C5" s="486"/>
      <c r="D5" s="486"/>
      <c r="E5" s="486"/>
      <c r="F5" s="486"/>
      <c r="G5" s="486"/>
      <c r="H5" s="486"/>
      <c r="I5" s="486"/>
      <c r="J5" s="486"/>
      <c r="K5" s="486"/>
      <c r="L5" s="486"/>
      <c r="M5" s="486"/>
      <c r="N5" s="486"/>
      <c r="O5" s="486"/>
      <c r="P5" s="486"/>
      <c r="Q5" s="486"/>
      <c r="R5" s="486"/>
    </row>
    <row r="6" spans="3:18" ht="46.5" customHeight="1" x14ac:dyDescent="0.2">
      <c r="C6" s="487" t="s">
        <v>311</v>
      </c>
      <c r="D6" s="488"/>
      <c r="E6" s="489" t="s">
        <v>312</v>
      </c>
      <c r="F6" s="489"/>
      <c r="G6" s="489"/>
      <c r="H6" s="489"/>
      <c r="I6" s="489"/>
      <c r="J6" s="490" t="s">
        <v>151</v>
      </c>
      <c r="K6" s="491"/>
      <c r="L6" s="491"/>
      <c r="M6" s="491"/>
      <c r="N6" s="488"/>
      <c r="O6" s="489" t="s">
        <v>313</v>
      </c>
      <c r="P6" s="489"/>
      <c r="Q6" s="489"/>
      <c r="R6" s="492"/>
    </row>
    <row r="7" spans="3:18" ht="46.5" customHeight="1" thickBot="1" x14ac:dyDescent="0.25">
      <c r="C7" s="493" t="s">
        <v>314</v>
      </c>
      <c r="D7" s="494"/>
      <c r="E7" s="495" t="s">
        <v>315</v>
      </c>
      <c r="F7" s="495"/>
      <c r="G7" s="495"/>
      <c r="H7" s="495"/>
      <c r="I7" s="495"/>
      <c r="J7" s="496" t="s">
        <v>316</v>
      </c>
      <c r="K7" s="497"/>
      <c r="L7" s="497"/>
      <c r="M7" s="497"/>
      <c r="N7" s="494"/>
      <c r="O7" s="495" t="s">
        <v>317</v>
      </c>
      <c r="P7" s="495"/>
      <c r="Q7" s="495"/>
      <c r="R7" s="498"/>
    </row>
    <row r="8" spans="3:18" ht="19.5" thickBot="1" x14ac:dyDescent="0.35">
      <c r="C8" s="499"/>
      <c r="D8" s="499"/>
      <c r="E8" s="499"/>
      <c r="F8" s="499"/>
      <c r="G8" s="499"/>
      <c r="H8" s="499"/>
      <c r="I8" s="499"/>
      <c r="J8" s="499"/>
      <c r="K8" s="499"/>
      <c r="L8" s="499"/>
      <c r="M8" s="499"/>
      <c r="N8" s="499"/>
      <c r="O8" s="499"/>
      <c r="P8" s="499"/>
      <c r="Q8" s="499"/>
      <c r="R8" s="499"/>
    </row>
    <row r="9" spans="3:18" ht="24" customHeight="1" x14ac:dyDescent="0.2">
      <c r="C9" s="487" t="s">
        <v>318</v>
      </c>
      <c r="D9" s="491"/>
      <c r="E9" s="491"/>
      <c r="F9" s="491"/>
      <c r="G9" s="491"/>
      <c r="H9" s="491"/>
      <c r="I9" s="491"/>
      <c r="J9" s="491"/>
      <c r="K9" s="491"/>
      <c r="L9" s="491"/>
      <c r="M9" s="491"/>
      <c r="N9" s="491"/>
      <c r="O9" s="491"/>
      <c r="P9" s="491"/>
      <c r="Q9" s="491"/>
      <c r="R9" s="500"/>
    </row>
    <row r="10" spans="3:18" ht="51.75" customHeight="1" x14ac:dyDescent="0.2">
      <c r="C10" s="501" t="s">
        <v>59</v>
      </c>
      <c r="D10" s="502"/>
      <c r="E10" s="502"/>
      <c r="F10" s="502"/>
      <c r="G10" s="502"/>
      <c r="H10" s="502"/>
      <c r="I10" s="502"/>
      <c r="J10" s="502"/>
      <c r="K10" s="502"/>
      <c r="L10" s="502"/>
      <c r="M10" s="502"/>
      <c r="N10" s="502"/>
      <c r="O10" s="502"/>
      <c r="P10" s="502"/>
      <c r="Q10" s="502"/>
      <c r="R10" s="503"/>
    </row>
    <row r="11" spans="3:18" ht="13.5" customHeight="1" thickBot="1" x14ac:dyDescent="0.25">
      <c r="C11" s="504"/>
      <c r="D11" s="505"/>
      <c r="E11" s="505"/>
      <c r="F11" s="505"/>
      <c r="G11" s="505"/>
      <c r="H11" s="505"/>
      <c r="I11" s="505"/>
      <c r="J11" s="505"/>
      <c r="K11" s="505"/>
      <c r="L11" s="505"/>
      <c r="M11" s="505"/>
      <c r="N11" s="505"/>
      <c r="O11" s="505"/>
      <c r="P11" s="505"/>
      <c r="Q11" s="505"/>
      <c r="R11" s="506"/>
    </row>
    <row r="12" spans="3:18" ht="24" customHeight="1" x14ac:dyDescent="0.2">
      <c r="C12" s="487" t="s">
        <v>319</v>
      </c>
      <c r="D12" s="491"/>
      <c r="E12" s="491"/>
      <c r="F12" s="491"/>
      <c r="G12" s="491"/>
      <c r="H12" s="491"/>
      <c r="I12" s="491"/>
      <c r="J12" s="491"/>
      <c r="K12" s="491"/>
      <c r="L12" s="491"/>
      <c r="M12" s="491"/>
      <c r="N12" s="491"/>
      <c r="O12" s="491"/>
      <c r="P12" s="491"/>
      <c r="Q12" s="491"/>
      <c r="R12" s="500"/>
    </row>
    <row r="13" spans="3:18" ht="30.75" customHeight="1" x14ac:dyDescent="0.2">
      <c r="C13" s="501" t="s">
        <v>320</v>
      </c>
      <c r="D13" s="502"/>
      <c r="E13" s="502"/>
      <c r="F13" s="502"/>
      <c r="G13" s="502"/>
      <c r="H13" s="502"/>
      <c r="I13" s="502"/>
      <c r="J13" s="502"/>
      <c r="K13" s="502"/>
      <c r="L13" s="502"/>
      <c r="M13" s="502"/>
      <c r="N13" s="502"/>
      <c r="O13" s="502"/>
      <c r="P13" s="502"/>
      <c r="Q13" s="502"/>
      <c r="R13" s="503"/>
    </row>
    <row r="14" spans="3:18" ht="13.5" customHeight="1" thickBot="1" x14ac:dyDescent="0.25">
      <c r="C14" s="504"/>
      <c r="D14" s="505"/>
      <c r="E14" s="505"/>
      <c r="F14" s="505"/>
      <c r="G14" s="505"/>
      <c r="H14" s="505"/>
      <c r="I14" s="505"/>
      <c r="J14" s="505"/>
      <c r="K14" s="505"/>
      <c r="L14" s="505"/>
      <c r="M14" s="505"/>
      <c r="N14" s="505"/>
      <c r="O14" s="505"/>
      <c r="P14" s="505"/>
      <c r="Q14" s="505"/>
      <c r="R14" s="506"/>
    </row>
    <row r="15" spans="3:18" ht="29.25" customHeight="1" thickBot="1" x14ac:dyDescent="0.25">
      <c r="C15" s="507" t="s">
        <v>321</v>
      </c>
      <c r="D15" s="508"/>
      <c r="E15" s="508"/>
      <c r="F15" s="508"/>
      <c r="G15" s="508"/>
      <c r="H15" s="508"/>
      <c r="I15" s="508"/>
      <c r="J15" s="508"/>
      <c r="K15" s="508"/>
      <c r="L15" s="508"/>
      <c r="M15" s="508"/>
      <c r="N15" s="508"/>
      <c r="O15" s="508"/>
      <c r="P15" s="508"/>
      <c r="Q15" s="508"/>
      <c r="R15" s="509"/>
    </row>
    <row r="16" spans="3:18" s="516" customFormat="1" ht="46.5" customHeight="1" thickBot="1" x14ac:dyDescent="0.25">
      <c r="C16" s="510" t="s">
        <v>2</v>
      </c>
      <c r="D16" s="511"/>
      <c r="E16" s="512" t="s">
        <v>322</v>
      </c>
      <c r="F16" s="513" t="s">
        <v>323</v>
      </c>
      <c r="G16" s="511"/>
      <c r="H16" s="513" t="s">
        <v>324</v>
      </c>
      <c r="I16" s="514"/>
      <c r="J16" s="511"/>
      <c r="K16" s="513" t="s">
        <v>325</v>
      </c>
      <c r="L16" s="514"/>
      <c r="M16" s="514"/>
      <c r="N16" s="511"/>
      <c r="O16" s="513" t="s">
        <v>326</v>
      </c>
      <c r="P16" s="514"/>
      <c r="Q16" s="514"/>
      <c r="R16" s="515"/>
    </row>
    <row r="17" spans="3:19" ht="326.25" customHeight="1" thickBot="1" x14ac:dyDescent="0.25">
      <c r="C17" s="517" t="s">
        <v>327</v>
      </c>
      <c r="D17" s="518"/>
      <c r="E17" s="519" t="s">
        <v>328</v>
      </c>
      <c r="F17" s="520" t="s">
        <v>329</v>
      </c>
      <c r="G17" s="520"/>
      <c r="H17" s="521" t="s">
        <v>275</v>
      </c>
      <c r="I17" s="521"/>
      <c r="J17" s="521"/>
      <c r="K17" s="522" t="s">
        <v>330</v>
      </c>
      <c r="L17" s="522"/>
      <c r="M17" s="522"/>
      <c r="N17" s="522"/>
      <c r="O17" s="523" t="s">
        <v>331</v>
      </c>
      <c r="P17" s="524"/>
      <c r="Q17" s="524"/>
      <c r="R17" s="525"/>
    </row>
    <row r="18" spans="3:19" ht="282.75" customHeight="1" thickBot="1" x14ac:dyDescent="0.25">
      <c r="C18" s="526" t="s">
        <v>327</v>
      </c>
      <c r="D18" s="527"/>
      <c r="E18" s="528" t="s">
        <v>328</v>
      </c>
      <c r="F18" s="529" t="s">
        <v>332</v>
      </c>
      <c r="G18" s="529"/>
      <c r="H18" s="530" t="s">
        <v>333</v>
      </c>
      <c r="I18" s="530"/>
      <c r="J18" s="530"/>
      <c r="K18" s="522" t="s">
        <v>334</v>
      </c>
      <c r="L18" s="522"/>
      <c r="M18" s="522"/>
      <c r="N18" s="522"/>
      <c r="O18" s="523" t="s">
        <v>335</v>
      </c>
      <c r="P18" s="524"/>
      <c r="Q18" s="524"/>
      <c r="R18" s="525"/>
    </row>
    <row r="19" spans="3:19" ht="303" customHeight="1" thickBot="1" x14ac:dyDescent="0.25">
      <c r="C19" s="531" t="s">
        <v>336</v>
      </c>
      <c r="D19" s="532"/>
      <c r="E19" s="533" t="s">
        <v>337</v>
      </c>
      <c r="F19" s="534" t="s">
        <v>338</v>
      </c>
      <c r="G19" s="535"/>
      <c r="H19" s="536" t="s">
        <v>289</v>
      </c>
      <c r="I19" s="536"/>
      <c r="J19" s="536"/>
      <c r="K19" s="537" t="s">
        <v>339</v>
      </c>
      <c r="L19" s="537"/>
      <c r="M19" s="537"/>
      <c r="N19" s="537"/>
      <c r="O19" s="538" t="s">
        <v>340</v>
      </c>
      <c r="P19" s="537"/>
      <c r="Q19" s="537"/>
      <c r="R19" s="537"/>
    </row>
    <row r="20" spans="3:19" ht="269.25" customHeight="1" thickBot="1" x14ac:dyDescent="0.25">
      <c r="C20" s="531" t="s">
        <v>336</v>
      </c>
      <c r="D20" s="532"/>
      <c r="E20" s="533" t="s">
        <v>337</v>
      </c>
      <c r="F20" s="534" t="s">
        <v>341</v>
      </c>
      <c r="G20" s="535"/>
      <c r="H20" s="536" t="s">
        <v>289</v>
      </c>
      <c r="I20" s="536"/>
      <c r="J20" s="536"/>
      <c r="K20" s="537" t="s">
        <v>342</v>
      </c>
      <c r="L20" s="537"/>
      <c r="M20" s="537"/>
      <c r="N20" s="537"/>
      <c r="O20" s="538" t="s">
        <v>343</v>
      </c>
      <c r="P20" s="537"/>
      <c r="Q20" s="537"/>
      <c r="R20" s="537"/>
    </row>
    <row r="21" spans="3:19" ht="203.25" customHeight="1" thickBot="1" x14ac:dyDescent="0.25">
      <c r="C21" s="531" t="s">
        <v>344</v>
      </c>
      <c r="D21" s="532"/>
      <c r="E21" s="533" t="s">
        <v>337</v>
      </c>
      <c r="F21" s="534" t="s">
        <v>345</v>
      </c>
      <c r="G21" s="535"/>
      <c r="H21" s="536" t="s">
        <v>346</v>
      </c>
      <c r="I21" s="536"/>
      <c r="J21" s="536"/>
      <c r="K21" s="537" t="s">
        <v>347</v>
      </c>
      <c r="L21" s="537"/>
      <c r="M21" s="537"/>
      <c r="N21" s="537"/>
      <c r="O21" s="538" t="s">
        <v>348</v>
      </c>
      <c r="P21" s="537"/>
      <c r="Q21" s="537"/>
      <c r="R21" s="537"/>
    </row>
    <row r="22" spans="3:19" ht="230.25" customHeight="1" x14ac:dyDescent="0.2">
      <c r="C22" s="531" t="s">
        <v>344</v>
      </c>
      <c r="D22" s="532"/>
      <c r="E22" s="533" t="s">
        <v>337</v>
      </c>
      <c r="F22" s="534" t="s">
        <v>349</v>
      </c>
      <c r="G22" s="535"/>
      <c r="H22" s="536" t="s">
        <v>350</v>
      </c>
      <c r="I22" s="536"/>
      <c r="J22" s="536"/>
      <c r="K22" s="537" t="s">
        <v>351</v>
      </c>
      <c r="L22" s="537"/>
      <c r="M22" s="537"/>
      <c r="N22" s="537"/>
      <c r="O22" s="538" t="s">
        <v>352</v>
      </c>
      <c r="P22" s="537"/>
      <c r="Q22" s="537"/>
      <c r="R22" s="537"/>
    </row>
    <row r="23" spans="3:19" ht="20.100000000000001" customHeight="1" x14ac:dyDescent="0.3">
      <c r="C23" s="531"/>
      <c r="D23" s="532"/>
      <c r="E23" s="539"/>
      <c r="F23" s="540"/>
      <c r="G23" s="540"/>
      <c r="H23" s="540"/>
      <c r="I23" s="540"/>
      <c r="J23" s="540"/>
      <c r="K23" s="540"/>
      <c r="L23" s="540"/>
      <c r="M23" s="540"/>
      <c r="N23" s="540"/>
      <c r="O23" s="540"/>
      <c r="P23" s="540"/>
      <c r="Q23" s="540"/>
      <c r="R23" s="541"/>
    </row>
    <row r="24" spans="3:19" ht="20.100000000000001" customHeight="1" thickBot="1" x14ac:dyDescent="0.35">
      <c r="C24" s="542"/>
      <c r="D24" s="543"/>
      <c r="E24" s="544"/>
      <c r="F24" s="545"/>
      <c r="G24" s="545"/>
      <c r="H24" s="545"/>
      <c r="I24" s="545"/>
      <c r="J24" s="545"/>
      <c r="K24" s="545"/>
      <c r="L24" s="545"/>
      <c r="M24" s="545"/>
      <c r="N24" s="545"/>
      <c r="O24" s="545"/>
      <c r="P24" s="545"/>
      <c r="Q24" s="545"/>
      <c r="R24" s="546"/>
    </row>
    <row r="25" spans="3:19" ht="12" customHeight="1" thickBot="1" x14ac:dyDescent="0.35">
      <c r="C25" s="486"/>
      <c r="D25" s="486"/>
      <c r="E25" s="486"/>
      <c r="F25" s="486"/>
      <c r="G25" s="486"/>
      <c r="H25" s="486"/>
      <c r="I25" s="486"/>
      <c r="J25" s="486"/>
      <c r="K25" s="486"/>
      <c r="L25" s="486"/>
      <c r="M25" s="486"/>
      <c r="N25" s="486"/>
      <c r="O25" s="486"/>
      <c r="P25" s="486"/>
      <c r="Q25" s="486"/>
      <c r="R25" s="486"/>
    </row>
    <row r="26" spans="3:19" ht="33" customHeight="1" thickBot="1" x14ac:dyDescent="0.25">
      <c r="C26" s="547" t="s">
        <v>235</v>
      </c>
      <c r="D26" s="548"/>
      <c r="E26" s="548"/>
      <c r="F26" s="548"/>
      <c r="G26" s="548"/>
      <c r="H26" s="548"/>
      <c r="I26" s="548"/>
      <c r="J26" s="548"/>
      <c r="K26" s="548"/>
      <c r="L26" s="548"/>
      <c r="M26" s="548"/>
      <c r="N26" s="548"/>
      <c r="O26" s="548"/>
      <c r="P26" s="548"/>
      <c r="Q26" s="548"/>
      <c r="R26" s="549"/>
    </row>
    <row r="27" spans="3:19" s="558" customFormat="1" ht="94.5" thickBot="1" x14ac:dyDescent="0.25">
      <c r="C27" s="550" t="s">
        <v>353</v>
      </c>
      <c r="D27" s="550" t="s">
        <v>354</v>
      </c>
      <c r="E27" s="551" t="s">
        <v>355</v>
      </c>
      <c r="F27" s="550" t="s">
        <v>356</v>
      </c>
      <c r="G27" s="552" t="s">
        <v>357</v>
      </c>
      <c r="H27" s="552" t="s">
        <v>358</v>
      </c>
      <c r="I27" s="552" t="s">
        <v>359</v>
      </c>
      <c r="J27" s="553" t="s">
        <v>360</v>
      </c>
      <c r="K27" s="554"/>
      <c r="L27" s="555"/>
      <c r="M27" s="553" t="s">
        <v>361</v>
      </c>
      <c r="N27" s="554"/>
      <c r="O27" s="555"/>
      <c r="P27" s="553" t="s">
        <v>326</v>
      </c>
      <c r="Q27" s="554"/>
      <c r="R27" s="556"/>
      <c r="S27" s="557"/>
    </row>
    <row r="28" spans="3:19" s="558" customFormat="1" ht="209.25" customHeight="1" thickBot="1" x14ac:dyDescent="0.25">
      <c r="C28" s="559" t="s">
        <v>362</v>
      </c>
      <c r="D28" s="560" t="str">
        <f>+'[3]GCON-MR-2021'!AZ11</f>
        <v>Riesgo moderado</v>
      </c>
      <c r="E28" s="561" t="s">
        <v>363</v>
      </c>
      <c r="F28" s="562" t="s">
        <v>20</v>
      </c>
      <c r="G28" s="563" t="str">
        <f>+'[3]GCON-MR-2021'!BD11</f>
        <v>profesional designado</v>
      </c>
      <c r="H28" s="564">
        <f>+'[3]GCON-MR-2021'!BE11</f>
        <v>44561</v>
      </c>
      <c r="I28" s="565">
        <v>100</v>
      </c>
      <c r="J28" s="566" t="s">
        <v>364</v>
      </c>
      <c r="K28" s="567"/>
      <c r="L28" s="568"/>
      <c r="M28" s="569" t="s">
        <v>365</v>
      </c>
      <c r="N28" s="570"/>
      <c r="O28" s="571"/>
      <c r="P28" s="572" t="s">
        <v>366</v>
      </c>
      <c r="Q28" s="572"/>
      <c r="R28" s="573"/>
      <c r="S28" s="468"/>
    </row>
    <row r="29" spans="3:19" s="558" customFormat="1" ht="85.5" customHeight="1" x14ac:dyDescent="0.2">
      <c r="C29" s="574" t="s">
        <v>362</v>
      </c>
      <c r="D29" s="560"/>
      <c r="E29" s="561" t="s">
        <v>367</v>
      </c>
      <c r="F29" s="574" t="s">
        <v>20</v>
      </c>
      <c r="G29" s="575" t="str">
        <f>+'[3]GCON-MR-2021'!BD12</f>
        <v>profesional designado</v>
      </c>
      <c r="H29" s="576">
        <f>+'[3]GCON-MR-2021'!BE12</f>
        <v>44561</v>
      </c>
      <c r="I29" s="577">
        <v>0</v>
      </c>
      <c r="J29" s="578" t="s">
        <v>368</v>
      </c>
      <c r="K29" s="578"/>
      <c r="L29" s="578"/>
      <c r="M29" s="579" t="s">
        <v>369</v>
      </c>
      <c r="N29" s="580"/>
      <c r="O29" s="581"/>
      <c r="P29" s="582" t="s">
        <v>370</v>
      </c>
      <c r="Q29" s="582"/>
      <c r="R29" s="583"/>
    </row>
    <row r="30" spans="3:19" s="558" customFormat="1" ht="96.75" customHeight="1" x14ac:dyDescent="0.2">
      <c r="C30" s="574" t="s">
        <v>371</v>
      </c>
      <c r="D30" s="560" t="str">
        <f>+'[3]GCON-MR-2021'!AZ13</f>
        <v>Riesgo moderado</v>
      </c>
      <c r="E30" s="584" t="s">
        <v>372</v>
      </c>
      <c r="F30" s="574" t="s">
        <v>20</v>
      </c>
      <c r="G30" s="575" t="str">
        <f>+'[3]GCON-MR-2021'!BD13</f>
        <v>Profesional designado</v>
      </c>
      <c r="H30" s="576">
        <f>+'[3]GCON-MR-2021'!BE13</f>
        <v>44561</v>
      </c>
      <c r="I30" s="577">
        <v>25</v>
      </c>
      <c r="J30" s="585" t="s">
        <v>373</v>
      </c>
      <c r="K30" s="585"/>
      <c r="L30" s="585"/>
      <c r="M30" s="586" t="s">
        <v>374</v>
      </c>
      <c r="N30" s="586"/>
      <c r="O30" s="586"/>
      <c r="P30" s="582" t="s">
        <v>370</v>
      </c>
      <c r="Q30" s="582"/>
      <c r="R30" s="583"/>
    </row>
    <row r="31" spans="3:19" ht="126.75" customHeight="1" x14ac:dyDescent="0.2">
      <c r="C31" s="574" t="s">
        <v>371</v>
      </c>
      <c r="D31" s="560"/>
      <c r="E31" s="561" t="s">
        <v>375</v>
      </c>
      <c r="F31" s="574" t="s">
        <v>20</v>
      </c>
      <c r="G31" s="575" t="str">
        <f>+'[3]GCON-MR-2021'!BD14</f>
        <v>Líder del equipo de estructuración del proceso de Gestión Contractual</v>
      </c>
      <c r="H31" s="576">
        <f>+'[3]GCON-MR-2021'!BE14</f>
        <v>44561</v>
      </c>
      <c r="I31" s="587">
        <v>25</v>
      </c>
      <c r="J31" s="585" t="s">
        <v>376</v>
      </c>
      <c r="K31" s="585"/>
      <c r="L31" s="585"/>
      <c r="M31" s="586" t="s">
        <v>377</v>
      </c>
      <c r="N31" s="586"/>
      <c r="O31" s="586"/>
      <c r="P31" s="582" t="s">
        <v>370</v>
      </c>
      <c r="Q31" s="582"/>
      <c r="R31" s="583"/>
    </row>
    <row r="32" spans="3:19" ht="85.5" customHeight="1" x14ac:dyDescent="0.2">
      <c r="C32" s="574" t="s">
        <v>378</v>
      </c>
      <c r="D32" s="560" t="str">
        <f>+'[3]GCON-MR-2021'!AZ15</f>
        <v>Riesgo moderado</v>
      </c>
      <c r="E32" s="584" t="s">
        <v>379</v>
      </c>
      <c r="F32" s="588" t="s">
        <v>20</v>
      </c>
      <c r="G32" s="575" t="str">
        <f>+'[3]GCON-MR-2021'!BD15</f>
        <v>Secretaria General -Contratación</v>
      </c>
      <c r="H32" s="576">
        <f>+'[3]GCON-MR-2021'!BE15</f>
        <v>44531</v>
      </c>
      <c r="I32" s="587">
        <v>0</v>
      </c>
      <c r="J32" s="585" t="s">
        <v>380</v>
      </c>
      <c r="K32" s="585"/>
      <c r="L32" s="585"/>
      <c r="M32" s="586" t="s">
        <v>381</v>
      </c>
      <c r="N32" s="586"/>
      <c r="O32" s="586"/>
      <c r="P32" s="582" t="s">
        <v>370</v>
      </c>
      <c r="Q32" s="582"/>
      <c r="R32" s="583"/>
    </row>
    <row r="33" spans="3:18" ht="72" customHeight="1" x14ac:dyDescent="0.2">
      <c r="C33" s="574" t="s">
        <v>378</v>
      </c>
      <c r="D33" s="560"/>
      <c r="E33" s="584" t="s">
        <v>382</v>
      </c>
      <c r="F33" s="588" t="s">
        <v>20</v>
      </c>
      <c r="G33" s="589" t="str">
        <f>+'[3]GCON-MR-2021'!BD16</f>
        <v>Encargado  de la base de datos de contratos</v>
      </c>
      <c r="H33" s="590">
        <f>+'[3]GCON-MR-2021'!BE16</f>
        <v>44531</v>
      </c>
      <c r="I33" s="587">
        <v>100</v>
      </c>
      <c r="J33" s="591" t="s">
        <v>383</v>
      </c>
      <c r="K33" s="592"/>
      <c r="L33" s="593"/>
      <c r="M33" s="586" t="s">
        <v>384</v>
      </c>
      <c r="N33" s="586"/>
      <c r="O33" s="586"/>
      <c r="P33" s="582" t="s">
        <v>370</v>
      </c>
      <c r="Q33" s="582"/>
      <c r="R33" s="583"/>
    </row>
    <row r="34" spans="3:18" ht="12" customHeight="1" thickBot="1" x14ac:dyDescent="0.25">
      <c r="C34" s="594"/>
      <c r="D34" s="594"/>
      <c r="E34" s="594"/>
      <c r="F34" s="594"/>
      <c r="G34" s="594"/>
      <c r="H34" s="594"/>
      <c r="I34" s="594"/>
      <c r="J34" s="594"/>
      <c r="K34" s="594"/>
      <c r="L34" s="594"/>
      <c r="M34" s="594"/>
      <c r="N34" s="594"/>
      <c r="O34" s="594"/>
      <c r="P34" s="594"/>
      <c r="Q34" s="594"/>
      <c r="R34" s="594"/>
    </row>
    <row r="35" spans="3:18" s="598" customFormat="1" ht="48.75" customHeight="1" thickBot="1" x14ac:dyDescent="0.4">
      <c r="C35" s="595" t="s">
        <v>385</v>
      </c>
      <c r="D35" s="596"/>
      <c r="E35" s="596"/>
      <c r="F35" s="596"/>
      <c r="G35" s="596"/>
      <c r="H35" s="596"/>
      <c r="I35" s="596"/>
      <c r="J35" s="596"/>
      <c r="K35" s="596"/>
      <c r="L35" s="596"/>
      <c r="M35" s="596"/>
      <c r="N35" s="596"/>
      <c r="O35" s="596"/>
      <c r="P35" s="596"/>
      <c r="Q35" s="596"/>
      <c r="R35" s="597"/>
    </row>
    <row r="36" spans="3:18" ht="107.25" customHeight="1" thickBot="1" x14ac:dyDescent="0.25">
      <c r="C36" s="599" t="s">
        <v>386</v>
      </c>
      <c r="D36" s="600"/>
      <c r="E36" s="600"/>
      <c r="F36" s="600"/>
      <c r="G36" s="600"/>
      <c r="H36" s="600"/>
      <c r="I36" s="600"/>
      <c r="J36" s="600"/>
      <c r="K36" s="600"/>
      <c r="L36" s="600"/>
      <c r="M36" s="600"/>
      <c r="N36" s="600"/>
      <c r="O36" s="600"/>
      <c r="P36" s="600"/>
      <c r="Q36" s="600"/>
      <c r="R36" s="601"/>
    </row>
    <row r="37" spans="3:18" ht="19.5" thickBot="1" x14ac:dyDescent="0.35">
      <c r="C37" s="486"/>
      <c r="D37" s="486"/>
      <c r="E37" s="486"/>
      <c r="F37" s="486"/>
      <c r="G37" s="486"/>
      <c r="H37" s="486"/>
      <c r="I37" s="486"/>
      <c r="J37" s="486"/>
      <c r="K37" s="486"/>
      <c r="L37" s="486"/>
      <c r="M37" s="486"/>
      <c r="N37" s="486"/>
      <c r="O37" s="486"/>
      <c r="P37" s="486"/>
      <c r="Q37" s="486"/>
      <c r="R37" s="486"/>
    </row>
    <row r="38" spans="3:18" s="598" customFormat="1" ht="27.95" customHeight="1" x14ac:dyDescent="0.35">
      <c r="C38" s="602" t="s">
        <v>387</v>
      </c>
      <c r="D38" s="603"/>
      <c r="E38" s="603"/>
      <c r="F38" s="603"/>
      <c r="G38" s="603"/>
      <c r="H38" s="603"/>
      <c r="I38" s="603"/>
      <c r="J38" s="603"/>
      <c r="K38" s="603"/>
      <c r="L38" s="603"/>
      <c r="M38" s="603"/>
      <c r="N38" s="603"/>
      <c r="O38" s="603"/>
      <c r="P38" s="603"/>
      <c r="Q38" s="603"/>
      <c r="R38" s="604"/>
    </row>
    <row r="39" spans="3:18" s="608" customFormat="1" ht="27.95" customHeight="1" x14ac:dyDescent="0.35">
      <c r="C39" s="605" t="s">
        <v>388</v>
      </c>
      <c r="D39" s="606"/>
      <c r="E39" s="606"/>
      <c r="F39" s="606"/>
      <c r="G39" s="606"/>
      <c r="H39" s="606"/>
      <c r="I39" s="606"/>
      <c r="J39" s="606"/>
      <c r="K39" s="606"/>
      <c r="L39" s="606"/>
      <c r="M39" s="606"/>
      <c r="N39" s="606"/>
      <c r="O39" s="606"/>
      <c r="P39" s="606"/>
      <c r="Q39" s="606"/>
      <c r="R39" s="607"/>
    </row>
    <row r="40" spans="3:18" s="598" customFormat="1" ht="27.95" customHeight="1" x14ac:dyDescent="0.35">
      <c r="C40" s="609"/>
      <c r="R40" s="610"/>
    </row>
    <row r="41" spans="3:18" s="598" customFormat="1" ht="27.95" customHeight="1" x14ac:dyDescent="0.35">
      <c r="C41" s="609"/>
      <c r="R41" s="610"/>
    </row>
    <row r="42" spans="3:18" s="598" customFormat="1" ht="27.95" customHeight="1" x14ac:dyDescent="0.35">
      <c r="C42" s="611"/>
      <c r="D42" s="612"/>
      <c r="E42" s="612"/>
      <c r="F42" s="612"/>
      <c r="G42" s="612"/>
      <c r="H42" s="612"/>
      <c r="I42" s="612"/>
      <c r="J42" s="612"/>
      <c r="K42" s="612"/>
      <c r="L42" s="612"/>
      <c r="M42" s="612"/>
      <c r="N42" s="612"/>
      <c r="O42" s="612"/>
      <c r="P42" s="612"/>
      <c r="Q42" s="612"/>
      <c r="R42" s="613"/>
    </row>
    <row r="43" spans="3:18" s="608" customFormat="1" ht="27.95" customHeight="1" x14ac:dyDescent="0.35">
      <c r="C43" s="605" t="s">
        <v>389</v>
      </c>
      <c r="D43" s="606"/>
      <c r="E43" s="606"/>
      <c r="F43" s="606"/>
      <c r="G43" s="606"/>
      <c r="H43" s="606"/>
      <c r="I43" s="606"/>
      <c r="J43" s="606"/>
      <c r="K43" s="606"/>
      <c r="L43" s="606"/>
      <c r="M43" s="606"/>
      <c r="N43" s="606"/>
      <c r="O43" s="606"/>
      <c r="P43" s="606"/>
      <c r="Q43" s="606"/>
      <c r="R43" s="607"/>
    </row>
    <row r="44" spans="3:18" s="598" customFormat="1" ht="27.95" customHeight="1" x14ac:dyDescent="0.35">
      <c r="C44" s="609"/>
      <c r="R44" s="610"/>
    </row>
    <row r="45" spans="3:18" s="598" customFormat="1" ht="27.95" customHeight="1" x14ac:dyDescent="0.35">
      <c r="C45" s="609"/>
      <c r="R45" s="610"/>
    </row>
    <row r="46" spans="3:18" s="598" customFormat="1" ht="27.95" customHeight="1" x14ac:dyDescent="0.35">
      <c r="C46" s="611"/>
      <c r="D46" s="612"/>
      <c r="E46" s="612"/>
      <c r="F46" s="612"/>
      <c r="G46" s="612"/>
      <c r="H46" s="612"/>
      <c r="I46" s="612"/>
      <c r="J46" s="612"/>
      <c r="K46" s="612"/>
      <c r="L46" s="612"/>
      <c r="M46" s="612"/>
      <c r="N46" s="612"/>
      <c r="O46" s="612"/>
      <c r="P46" s="612"/>
      <c r="Q46" s="612"/>
      <c r="R46" s="613"/>
    </row>
    <row r="47" spans="3:18" s="608" customFormat="1" ht="27.95" customHeight="1" x14ac:dyDescent="0.35">
      <c r="C47" s="605" t="s">
        <v>390</v>
      </c>
      <c r="D47" s="606"/>
      <c r="E47" s="606"/>
      <c r="F47" s="606"/>
      <c r="G47" s="606"/>
      <c r="H47" s="606"/>
      <c r="I47" s="606"/>
      <c r="J47" s="606"/>
      <c r="K47" s="606"/>
      <c r="L47" s="606"/>
      <c r="M47" s="606"/>
      <c r="N47" s="606"/>
      <c r="O47" s="606"/>
      <c r="P47" s="606"/>
      <c r="Q47" s="606"/>
      <c r="R47" s="607"/>
    </row>
    <row r="48" spans="3:18" s="598" customFormat="1" ht="27.95" customHeight="1" x14ac:dyDescent="0.35">
      <c r="C48" s="614" t="s">
        <v>391</v>
      </c>
      <c r="D48" s="615"/>
      <c r="E48" s="615"/>
      <c r="F48" s="615"/>
      <c r="G48" s="615"/>
      <c r="H48" s="615"/>
      <c r="I48" s="615"/>
      <c r="J48" s="615"/>
      <c r="K48" s="615"/>
      <c r="L48" s="615"/>
      <c r="M48" s="615"/>
      <c r="N48" s="615"/>
      <c r="O48" s="615"/>
      <c r="P48" s="615"/>
      <c r="Q48" s="615"/>
      <c r="R48" s="616"/>
    </row>
    <row r="49" spans="3:18" s="598" customFormat="1" ht="27.95" customHeight="1" x14ac:dyDescent="0.35">
      <c r="C49" s="617"/>
      <c r="D49" s="618"/>
      <c r="G49" s="618"/>
      <c r="I49" s="618"/>
      <c r="J49" s="618"/>
      <c r="K49" s="618"/>
      <c r="L49" s="618"/>
      <c r="M49" s="618"/>
      <c r="N49" s="618"/>
      <c r="O49" s="619"/>
      <c r="P49" s="618"/>
      <c r="Q49" s="618"/>
      <c r="R49" s="620"/>
    </row>
    <row r="50" spans="3:18" s="598" customFormat="1" ht="27.95" customHeight="1" x14ac:dyDescent="0.35">
      <c r="C50" s="621"/>
      <c r="D50" s="622"/>
      <c r="E50" s="612"/>
      <c r="F50" s="612"/>
      <c r="G50" s="622"/>
      <c r="H50" s="612"/>
      <c r="I50" s="622"/>
      <c r="J50" s="622"/>
      <c r="K50" s="622"/>
      <c r="L50" s="622"/>
      <c r="M50" s="622"/>
      <c r="N50" s="622"/>
      <c r="O50" s="623"/>
      <c r="P50" s="622"/>
      <c r="Q50" s="622"/>
      <c r="R50" s="624"/>
    </row>
    <row r="51" spans="3:18" s="608" customFormat="1" ht="27.95" customHeight="1" x14ac:dyDescent="0.35">
      <c r="C51" s="625" t="s">
        <v>392</v>
      </c>
      <c r="D51" s="626"/>
      <c r="E51" s="626"/>
      <c r="F51" s="626"/>
      <c r="G51" s="626"/>
      <c r="H51" s="626"/>
      <c r="I51" s="626"/>
      <c r="J51" s="626"/>
      <c r="K51" s="626"/>
      <c r="L51" s="626"/>
      <c r="M51" s="626"/>
      <c r="N51" s="626"/>
      <c r="O51" s="626"/>
      <c r="P51" s="626"/>
      <c r="Q51" s="626"/>
      <c r="R51" s="627"/>
    </row>
    <row r="52" spans="3:18" s="598" customFormat="1" ht="27.95" customHeight="1" x14ac:dyDescent="0.35">
      <c r="C52" s="617"/>
      <c r="D52" s="618"/>
      <c r="G52" s="618"/>
      <c r="I52" s="618"/>
      <c r="J52" s="618"/>
      <c r="K52" s="618"/>
      <c r="L52" s="618"/>
      <c r="M52" s="618"/>
      <c r="N52" s="618"/>
      <c r="O52" s="619"/>
      <c r="P52" s="618"/>
      <c r="Q52" s="618"/>
      <c r="R52" s="620"/>
    </row>
    <row r="53" spans="3:18" s="598" customFormat="1" ht="27.95" customHeight="1" x14ac:dyDescent="0.35">
      <c r="C53" s="617"/>
      <c r="D53" s="618"/>
      <c r="G53" s="618"/>
      <c r="I53" s="618"/>
      <c r="J53" s="618"/>
      <c r="K53" s="618"/>
      <c r="L53" s="618"/>
      <c r="M53" s="618"/>
      <c r="N53" s="618"/>
      <c r="O53" s="619"/>
      <c r="P53" s="618"/>
      <c r="Q53" s="618"/>
      <c r="R53" s="620"/>
    </row>
    <row r="54" spans="3:18" ht="27.95" customHeight="1" thickBot="1" x14ac:dyDescent="0.35">
      <c r="C54" s="628"/>
      <c r="D54" s="629"/>
      <c r="E54" s="630"/>
      <c r="F54" s="630"/>
      <c r="G54" s="629"/>
      <c r="H54" s="630"/>
      <c r="I54" s="629"/>
      <c r="J54" s="629"/>
      <c r="K54" s="629"/>
      <c r="L54" s="629"/>
      <c r="M54" s="629"/>
      <c r="N54" s="629"/>
      <c r="O54" s="631"/>
      <c r="P54" s="629"/>
      <c r="Q54" s="629"/>
      <c r="R54" s="632"/>
    </row>
    <row r="55" spans="3:18" ht="13.5" customHeight="1" x14ac:dyDescent="0.3">
      <c r="C55" s="633"/>
      <c r="D55" s="633"/>
      <c r="E55" s="633"/>
      <c r="F55" s="633"/>
      <c r="G55" s="633"/>
      <c r="H55" s="633"/>
      <c r="I55" s="633"/>
      <c r="J55" s="499"/>
      <c r="K55" s="499"/>
      <c r="L55" s="499"/>
      <c r="M55" s="499"/>
      <c r="N55" s="499"/>
      <c r="O55" s="634"/>
      <c r="P55" s="499"/>
      <c r="Q55" s="499"/>
      <c r="R55" s="499"/>
    </row>
    <row r="56" spans="3:18" ht="13.5" customHeight="1" thickBot="1" x14ac:dyDescent="0.35">
      <c r="C56" s="635"/>
      <c r="D56" s="499"/>
      <c r="E56" s="636"/>
      <c r="F56" s="636"/>
      <c r="G56" s="499"/>
      <c r="H56" s="634"/>
      <c r="I56" s="499"/>
      <c r="J56" s="499"/>
      <c r="K56" s="499"/>
      <c r="L56" s="499"/>
      <c r="M56" s="499"/>
      <c r="N56" s="499"/>
      <c r="O56" s="499"/>
      <c r="P56" s="499"/>
      <c r="Q56" s="499"/>
      <c r="R56" s="499"/>
    </row>
    <row r="57" spans="3:18" s="598" customFormat="1" ht="24.75" customHeight="1" thickBot="1" x14ac:dyDescent="0.4">
      <c r="C57" s="637" t="s">
        <v>393</v>
      </c>
      <c r="D57" s="638"/>
      <c r="E57" s="638"/>
      <c r="F57" s="638"/>
      <c r="G57" s="638"/>
      <c r="H57" s="638"/>
      <c r="I57" s="638"/>
      <c r="J57" s="638"/>
      <c r="K57" s="639"/>
      <c r="L57" s="640"/>
      <c r="M57" s="640"/>
      <c r="N57" s="640"/>
      <c r="O57" s="640"/>
      <c r="P57" s="640"/>
      <c r="Q57" s="640"/>
      <c r="R57" s="640"/>
    </row>
    <row r="58" spans="3:18" s="598" customFormat="1" ht="24" customHeight="1" x14ac:dyDescent="0.35">
      <c r="C58" s="641" t="s">
        <v>394</v>
      </c>
      <c r="D58" s="642"/>
      <c r="E58" s="643"/>
      <c r="F58" s="644" t="s">
        <v>395</v>
      </c>
      <c r="G58" s="645"/>
      <c r="H58" s="645"/>
      <c r="I58" s="645"/>
      <c r="J58" s="645"/>
      <c r="K58" s="646"/>
      <c r="L58" s="640"/>
      <c r="M58" s="640"/>
      <c r="N58" s="640"/>
      <c r="O58" s="640"/>
      <c r="P58" s="647"/>
      <c r="Q58" s="647"/>
      <c r="R58" s="647"/>
    </row>
    <row r="59" spans="3:18" ht="18.75" x14ac:dyDescent="0.3">
      <c r="C59" s="648"/>
      <c r="D59" s="649"/>
      <c r="E59" s="650"/>
      <c r="F59" s="651"/>
      <c r="G59" s="652"/>
      <c r="H59" s="652"/>
      <c r="I59" s="652"/>
      <c r="J59" s="652"/>
      <c r="K59" s="653"/>
      <c r="L59" s="654"/>
      <c r="M59" s="654"/>
      <c r="N59" s="654"/>
      <c r="O59" s="654"/>
      <c r="P59" s="655"/>
      <c r="Q59" s="655"/>
      <c r="R59" s="655"/>
    </row>
    <row r="60" spans="3:18" ht="18.75" x14ac:dyDescent="0.3">
      <c r="C60" s="648"/>
      <c r="D60" s="649"/>
      <c r="E60" s="650"/>
      <c r="F60" s="651"/>
      <c r="G60" s="652"/>
      <c r="H60" s="652"/>
      <c r="I60" s="652"/>
      <c r="J60" s="652"/>
      <c r="K60" s="653"/>
      <c r="L60" s="654"/>
      <c r="M60" s="654"/>
      <c r="N60" s="654"/>
      <c r="O60" s="654"/>
      <c r="P60" s="655"/>
      <c r="Q60" s="655"/>
      <c r="R60" s="655"/>
    </row>
    <row r="61" spans="3:18" ht="19.5" thickBot="1" x14ac:dyDescent="0.35">
      <c r="C61" s="656"/>
      <c r="D61" s="657"/>
      <c r="E61" s="658"/>
      <c r="F61" s="659"/>
      <c r="G61" s="660"/>
      <c r="H61" s="660"/>
      <c r="I61" s="660"/>
      <c r="J61" s="660"/>
      <c r="K61" s="661"/>
      <c r="L61" s="654"/>
      <c r="M61" s="654"/>
      <c r="N61" s="654"/>
      <c r="O61" s="654"/>
      <c r="P61" s="655"/>
      <c r="Q61" s="655"/>
      <c r="R61" s="655"/>
    </row>
    <row r="62" spans="3:18" ht="18.75" x14ac:dyDescent="0.3">
      <c r="C62" s="636"/>
      <c r="D62" s="636"/>
      <c r="E62" s="636"/>
      <c r="F62" s="636"/>
      <c r="G62" s="636"/>
      <c r="H62" s="636"/>
      <c r="I62" s="636"/>
      <c r="J62" s="636"/>
      <c r="K62" s="636"/>
      <c r="L62" s="636"/>
      <c r="M62" s="636"/>
      <c r="N62" s="636"/>
      <c r="O62" s="636"/>
      <c r="P62" s="636"/>
      <c r="Q62" s="636"/>
      <c r="R62" s="636"/>
    </row>
    <row r="63" spans="3:18" ht="18.75" x14ac:dyDescent="0.3">
      <c r="C63" s="662"/>
      <c r="D63" s="662"/>
      <c r="E63" s="662"/>
      <c r="F63" s="662"/>
      <c r="G63" s="662"/>
      <c r="H63" s="662"/>
      <c r="I63" s="662"/>
      <c r="J63" s="662"/>
      <c r="K63" s="662"/>
      <c r="L63" s="636"/>
      <c r="M63" s="636"/>
      <c r="N63" s="636"/>
      <c r="O63" s="636"/>
      <c r="P63" s="636"/>
      <c r="Q63" s="636"/>
      <c r="R63" s="636"/>
    </row>
    <row r="64" spans="3:18" x14ac:dyDescent="0.2">
      <c r="C64" s="663"/>
    </row>
    <row r="65" spans="3:3" ht="12.75" customHeight="1" x14ac:dyDescent="0.2"/>
    <row r="66" spans="3:3" x14ac:dyDescent="0.2">
      <c r="C66" s="663"/>
    </row>
  </sheetData>
  <mergeCells count="113">
    <mergeCell ref="C61:E61"/>
    <mergeCell ref="F61:K61"/>
    <mergeCell ref="P61:R61"/>
    <mergeCell ref="C63:K63"/>
    <mergeCell ref="C59:E59"/>
    <mergeCell ref="F59:K59"/>
    <mergeCell ref="P59:R59"/>
    <mergeCell ref="C60:E60"/>
    <mergeCell ref="F60:K60"/>
    <mergeCell ref="P60:R60"/>
    <mergeCell ref="C47:R47"/>
    <mergeCell ref="C48:R48"/>
    <mergeCell ref="C51:R51"/>
    <mergeCell ref="C55:I55"/>
    <mergeCell ref="C57:K57"/>
    <mergeCell ref="C58:E58"/>
    <mergeCell ref="F58:K58"/>
    <mergeCell ref="P58:R58"/>
    <mergeCell ref="C35:R35"/>
    <mergeCell ref="C36:R36"/>
    <mergeCell ref="C37:R37"/>
    <mergeCell ref="C38:R38"/>
    <mergeCell ref="C39:R39"/>
    <mergeCell ref="C43:R43"/>
    <mergeCell ref="D32:D33"/>
    <mergeCell ref="J32:L32"/>
    <mergeCell ref="M32:O32"/>
    <mergeCell ref="P32:R32"/>
    <mergeCell ref="J33:L33"/>
    <mergeCell ref="M33:O33"/>
    <mergeCell ref="P33:R33"/>
    <mergeCell ref="M29:O29"/>
    <mergeCell ref="P29:R29"/>
    <mergeCell ref="D30:D31"/>
    <mergeCell ref="J30:L30"/>
    <mergeCell ref="M30:O30"/>
    <mergeCell ref="P30:R30"/>
    <mergeCell ref="J31:L31"/>
    <mergeCell ref="M31:O31"/>
    <mergeCell ref="P31:R31"/>
    <mergeCell ref="C25:R25"/>
    <mergeCell ref="C26:R26"/>
    <mergeCell ref="J27:L27"/>
    <mergeCell ref="M27:O27"/>
    <mergeCell ref="P27:R27"/>
    <mergeCell ref="D28:D29"/>
    <mergeCell ref="J28:L28"/>
    <mergeCell ref="M28:O28"/>
    <mergeCell ref="P28:R28"/>
    <mergeCell ref="J29:L29"/>
    <mergeCell ref="C23:D23"/>
    <mergeCell ref="F23:G23"/>
    <mergeCell ref="H23:J23"/>
    <mergeCell ref="K23:N23"/>
    <mergeCell ref="O23:R23"/>
    <mergeCell ref="C24:D24"/>
    <mergeCell ref="F24:G24"/>
    <mergeCell ref="H24:J24"/>
    <mergeCell ref="K24:N24"/>
    <mergeCell ref="O24:R24"/>
    <mergeCell ref="C21:D21"/>
    <mergeCell ref="F21:G21"/>
    <mergeCell ref="H21:J21"/>
    <mergeCell ref="K21:N21"/>
    <mergeCell ref="O21:R21"/>
    <mergeCell ref="C22:D22"/>
    <mergeCell ref="F22:G22"/>
    <mergeCell ref="H22:J22"/>
    <mergeCell ref="K22:N22"/>
    <mergeCell ref="O22:R22"/>
    <mergeCell ref="C19:D19"/>
    <mergeCell ref="F19:G19"/>
    <mergeCell ref="H19:J19"/>
    <mergeCell ref="K19:N19"/>
    <mergeCell ref="O19:R19"/>
    <mergeCell ref="C20:D20"/>
    <mergeCell ref="F20:G20"/>
    <mergeCell ref="H20:J20"/>
    <mergeCell ref="K20:N20"/>
    <mergeCell ref="O20:R20"/>
    <mergeCell ref="C17:D17"/>
    <mergeCell ref="F17:G17"/>
    <mergeCell ref="H17:J17"/>
    <mergeCell ref="K17:N17"/>
    <mergeCell ref="O17:R17"/>
    <mergeCell ref="C18:D18"/>
    <mergeCell ref="F18:G18"/>
    <mergeCell ref="H18:J18"/>
    <mergeCell ref="K18:N18"/>
    <mergeCell ref="O18:R18"/>
    <mergeCell ref="C12:R12"/>
    <mergeCell ref="C13:R14"/>
    <mergeCell ref="C15:R15"/>
    <mergeCell ref="C16:D16"/>
    <mergeCell ref="F16:G16"/>
    <mergeCell ref="H16:J16"/>
    <mergeCell ref="K16:N16"/>
    <mergeCell ref="O16:R16"/>
    <mergeCell ref="C7:D7"/>
    <mergeCell ref="E7:I7"/>
    <mergeCell ref="J7:N7"/>
    <mergeCell ref="O7:R7"/>
    <mergeCell ref="C9:R9"/>
    <mergeCell ref="C10:R11"/>
    <mergeCell ref="E2:R2"/>
    <mergeCell ref="E3:K3"/>
    <mergeCell ref="L3:R3"/>
    <mergeCell ref="E4:R4"/>
    <mergeCell ref="C5:R5"/>
    <mergeCell ref="C6:D6"/>
    <mergeCell ref="E6:I6"/>
    <mergeCell ref="J6:N6"/>
    <mergeCell ref="O6:R6"/>
  </mergeCells>
  <conditionalFormatting sqref="H17:H22">
    <cfRule type="containsText" dxfId="31" priority="29" operator="containsText" text="RIESGO EXTREMO">
      <formula>NOT(ISERROR(SEARCH("RIESGO EXTREMO",H17)))</formula>
    </cfRule>
    <cfRule type="containsText" dxfId="30" priority="30" operator="containsText" text="RIESGO ALTO">
      <formula>NOT(ISERROR(SEARCH("RIESGO ALTO",H17)))</formula>
    </cfRule>
    <cfRule type="containsText" dxfId="29" priority="31" operator="containsText" text="RIESGO MODERADO">
      <formula>NOT(ISERROR(SEARCH("RIESGO MODERADO",H17)))</formula>
    </cfRule>
    <cfRule type="containsText" dxfId="28" priority="32" operator="containsText" text="RIESGO BAJO">
      <formula>NOT(ISERROR(SEARCH("RIESGO BAJO",H17)))</formula>
    </cfRule>
  </conditionalFormatting>
  <conditionalFormatting sqref="D28">
    <cfRule type="containsText" dxfId="27" priority="25" operator="containsText" text="RIESGO EXTREMO">
      <formula>NOT(ISERROR(SEARCH("RIESGO EXTREMO",D28)))</formula>
    </cfRule>
    <cfRule type="containsText" dxfId="26" priority="26" operator="containsText" text="RIESGO ALTO">
      <formula>NOT(ISERROR(SEARCH("RIESGO ALTO",D28)))</formula>
    </cfRule>
    <cfRule type="containsText" dxfId="25" priority="27" operator="containsText" text="RIESGO MODERADO">
      <formula>NOT(ISERROR(SEARCH("RIESGO MODERADO",D28)))</formula>
    </cfRule>
    <cfRule type="containsText" dxfId="24" priority="28" operator="containsText" text="RIESGO BAJO">
      <formula>NOT(ISERROR(SEARCH("RIESGO BAJO",D28)))</formula>
    </cfRule>
  </conditionalFormatting>
  <conditionalFormatting sqref="D30 D32">
    <cfRule type="containsText" dxfId="23" priority="21" operator="containsText" text="RIESGO EXTREMO">
      <formula>NOT(ISERROR(SEARCH("RIESGO EXTREMO",D30)))</formula>
    </cfRule>
    <cfRule type="containsText" dxfId="22" priority="22" operator="containsText" text="RIESGO ALTO">
      <formula>NOT(ISERROR(SEARCH("RIESGO ALTO",D30)))</formula>
    </cfRule>
    <cfRule type="containsText" dxfId="21" priority="23" operator="containsText" text="RIESGO MODERADO">
      <formula>NOT(ISERROR(SEARCH("RIESGO MODERADO",D30)))</formula>
    </cfRule>
    <cfRule type="containsText" dxfId="20" priority="24" operator="containsText" text="RIESGO BAJO">
      <formula>NOT(ISERROR(SEARCH("RIESGO BAJO",D30)))</formula>
    </cfRule>
  </conditionalFormatting>
  <conditionalFormatting sqref="E32:E33">
    <cfRule type="containsText" dxfId="19" priority="17" operator="containsText" text="RIESGO EXTREMO">
      <formula>NOT(ISERROR(SEARCH("RIESGO EXTREMO",E32)))</formula>
    </cfRule>
    <cfRule type="containsText" dxfId="18" priority="18" operator="containsText" text="RIESGO ALTO">
      <formula>NOT(ISERROR(SEARCH("RIESGO ALTO",E32)))</formula>
    </cfRule>
    <cfRule type="containsText" dxfId="17" priority="19" operator="containsText" text="RIESGO MODERADO">
      <formula>NOT(ISERROR(SEARCH("RIESGO MODERADO",E32)))</formula>
    </cfRule>
    <cfRule type="containsText" dxfId="16" priority="20" operator="containsText" text="RIESGO BAJO">
      <formula>NOT(ISERROR(SEARCH("RIESGO BAJO",E32)))</formula>
    </cfRule>
  </conditionalFormatting>
  <conditionalFormatting sqref="E29">
    <cfRule type="containsText" dxfId="15" priority="13" operator="containsText" text="RIESGO EXTREMO">
      <formula>NOT(ISERROR(SEARCH("RIESGO EXTREMO",E29)))</formula>
    </cfRule>
    <cfRule type="containsText" dxfId="14" priority="14" operator="containsText" text="RIESGO ALTO">
      <formula>NOT(ISERROR(SEARCH("RIESGO ALTO",E29)))</formula>
    </cfRule>
    <cfRule type="containsText" dxfId="13" priority="15" operator="containsText" text="RIESGO MODERADO">
      <formula>NOT(ISERROR(SEARCH("RIESGO MODERADO",E29)))</formula>
    </cfRule>
    <cfRule type="containsText" dxfId="12" priority="16" operator="containsText" text="RIESGO BAJO">
      <formula>NOT(ISERROR(SEARCH("RIESGO BAJO",E29)))</formula>
    </cfRule>
  </conditionalFormatting>
  <conditionalFormatting sqref="E28">
    <cfRule type="containsText" dxfId="11" priority="9" operator="containsText" text="RIESGO EXTREMO">
      <formula>NOT(ISERROR(SEARCH("RIESGO EXTREMO",E28)))</formula>
    </cfRule>
    <cfRule type="containsText" dxfId="10" priority="10" operator="containsText" text="RIESGO ALTO">
      <formula>NOT(ISERROR(SEARCH("RIESGO ALTO",E28)))</formula>
    </cfRule>
    <cfRule type="containsText" dxfId="9" priority="11" operator="containsText" text="RIESGO MODERADO">
      <formula>NOT(ISERROR(SEARCH("RIESGO MODERADO",E28)))</formula>
    </cfRule>
    <cfRule type="containsText" dxfId="8" priority="12" operator="containsText" text="RIESGO BAJO">
      <formula>NOT(ISERROR(SEARCH("RIESGO BAJO",E28)))</formula>
    </cfRule>
  </conditionalFormatting>
  <conditionalFormatting sqref="E31">
    <cfRule type="containsText" dxfId="7" priority="5" operator="containsText" text="RIESGO EXTREMO">
      <formula>NOT(ISERROR(SEARCH("RIESGO EXTREMO",E31)))</formula>
    </cfRule>
    <cfRule type="containsText" dxfId="6" priority="6" operator="containsText" text="RIESGO ALTO">
      <formula>NOT(ISERROR(SEARCH("RIESGO ALTO",E31)))</formula>
    </cfRule>
    <cfRule type="containsText" dxfId="5" priority="7" operator="containsText" text="RIESGO MODERADO">
      <formula>NOT(ISERROR(SEARCH("RIESGO MODERADO",E31)))</formula>
    </cfRule>
    <cfRule type="containsText" dxfId="4" priority="8" operator="containsText" text="RIESGO BAJO">
      <formula>NOT(ISERROR(SEARCH("RIESGO BAJO",E31)))</formula>
    </cfRule>
  </conditionalFormatting>
  <conditionalFormatting sqref="E30">
    <cfRule type="containsText" dxfId="3" priority="1" operator="containsText" text="RIESGO EXTREMO">
      <formula>NOT(ISERROR(SEARCH("RIESGO EXTREMO",E30)))</formula>
    </cfRule>
    <cfRule type="containsText" dxfId="2" priority="2" operator="containsText" text="RIESGO ALTO">
      <formula>NOT(ISERROR(SEARCH("RIESGO ALTO",E30)))</formula>
    </cfRule>
    <cfRule type="containsText" dxfId="1" priority="3" operator="containsText" text="RIESGO MODERADO">
      <formula>NOT(ISERROR(SEARCH("RIESGO MODERADO",E30)))</formula>
    </cfRule>
    <cfRule type="containsText" dxfId="0" priority="4" operator="containsText" text="RIESGO BAJO">
      <formula>NOT(ISERROR(SEARCH("RIESGO BAJO",E30)))</formula>
    </cfRule>
  </conditionalFormatting>
  <dataValidations count="2">
    <dataValidation allowBlank="1" showInputMessage="1" showErrorMessage="1" prompt="Para cada causa debe existir un control" sqref="G17 G19:G21 F17:F21" xr:uid="{4F8EDA87-4F38-450F-8444-3E262E46813F}"/>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C17:C24" xr:uid="{8EBADA2A-B9E0-41D7-8177-AE2D1148AF23}"/>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92042-7826-4919-AD98-B312B7B1AEDD}">
  <sheetPr>
    <pageSetUpPr fitToPage="1"/>
  </sheetPr>
  <dimension ref="A1:M22"/>
  <sheetViews>
    <sheetView view="pageBreakPreview" zoomScale="60" zoomScaleNormal="60" zoomScalePageLayoutView="60" workbookViewId="0">
      <selection activeCell="E17" sqref="E17"/>
    </sheetView>
  </sheetViews>
  <sheetFormatPr baseColWidth="10" defaultColWidth="11.42578125" defaultRowHeight="15" x14ac:dyDescent="0.25"/>
  <cols>
    <col min="1" max="1" width="3.140625" customWidth="1"/>
    <col min="2" max="2" width="35.5703125" style="41" customWidth="1"/>
    <col min="3" max="3" width="12.85546875" style="41" customWidth="1"/>
    <col min="4" max="4" width="36.42578125" style="41" customWidth="1"/>
    <col min="5" max="8" width="44.42578125" style="41" customWidth="1"/>
    <col min="9" max="9" width="49" style="41" customWidth="1"/>
    <col min="10" max="10" width="3.140625" customWidth="1"/>
  </cols>
  <sheetData>
    <row r="1" spans="1:13" s="75" customFormat="1" ht="12.75" x14ac:dyDescent="0.2">
      <c r="B1" s="76"/>
      <c r="H1" s="77"/>
      <c r="I1" s="77"/>
    </row>
    <row r="2" spans="1:13" s="78" customFormat="1" ht="62.25" customHeight="1" x14ac:dyDescent="0.2">
      <c r="A2" s="75"/>
      <c r="B2" s="345"/>
      <c r="C2" s="346" t="s">
        <v>51</v>
      </c>
      <c r="D2" s="346"/>
      <c r="E2" s="346"/>
      <c r="F2" s="346"/>
      <c r="G2" s="346"/>
      <c r="H2" s="346"/>
      <c r="I2" s="346"/>
      <c r="J2" s="75"/>
      <c r="K2" s="75"/>
      <c r="L2" s="75"/>
      <c r="M2" s="75"/>
    </row>
    <row r="3" spans="1:13" s="78" customFormat="1" ht="24" customHeight="1" x14ac:dyDescent="0.2">
      <c r="A3" s="75"/>
      <c r="B3" s="345"/>
      <c r="C3" s="347" t="s">
        <v>52</v>
      </c>
      <c r="D3" s="347"/>
      <c r="E3" s="347"/>
      <c r="F3" s="347"/>
      <c r="G3" s="347" t="s">
        <v>53</v>
      </c>
      <c r="H3" s="347"/>
      <c r="I3" s="347"/>
      <c r="J3" s="75"/>
      <c r="K3" s="75"/>
      <c r="L3" s="75"/>
      <c r="M3" s="75"/>
    </row>
    <row r="4" spans="1:13" s="78" customFormat="1" ht="24" customHeight="1" x14ac:dyDescent="0.2">
      <c r="A4" s="75"/>
      <c r="B4" s="345"/>
      <c r="C4" s="348" t="s">
        <v>54</v>
      </c>
      <c r="D4" s="348"/>
      <c r="E4" s="348"/>
      <c r="F4" s="348"/>
      <c r="G4" s="348"/>
      <c r="H4" s="348"/>
      <c r="I4" s="348"/>
      <c r="J4" s="75"/>
      <c r="K4" s="75"/>
      <c r="L4" s="75"/>
      <c r="M4" s="75"/>
    </row>
    <row r="5" spans="1:13" s="78" customFormat="1" ht="18.75" customHeight="1" x14ac:dyDescent="0.25">
      <c r="A5" s="75"/>
      <c r="B5" s="344"/>
      <c r="C5" s="344"/>
      <c r="D5" s="344"/>
      <c r="E5" s="344"/>
      <c r="F5" s="344"/>
      <c r="G5" s="344"/>
      <c r="H5" s="344"/>
      <c r="I5" s="344"/>
      <c r="J5" s="75"/>
      <c r="K5" s="75"/>
      <c r="L5" s="75"/>
      <c r="M5" s="75"/>
    </row>
    <row r="6" spans="1:13" ht="20.25" x14ac:dyDescent="0.25">
      <c r="B6" s="329" t="s">
        <v>150</v>
      </c>
      <c r="C6" s="330"/>
      <c r="D6" s="330"/>
      <c r="E6" s="330"/>
      <c r="F6" s="330"/>
      <c r="G6" s="330"/>
      <c r="H6" s="330"/>
      <c r="I6" s="331"/>
    </row>
    <row r="7" spans="1:13" s="41" customFormat="1" ht="27.75" customHeight="1" x14ac:dyDescent="0.25">
      <c r="B7" s="65" t="s">
        <v>56</v>
      </c>
      <c r="C7" s="338" t="e">
        <f>+'1. RIESGOS SIGNIFICATIVOS'!D12:P12</f>
        <v>#VALUE!</v>
      </c>
      <c r="D7" s="339"/>
      <c r="E7" s="339"/>
      <c r="F7" s="339"/>
      <c r="G7" s="339"/>
      <c r="H7" s="339"/>
      <c r="I7" s="397"/>
    </row>
    <row r="8" spans="1:13" s="41" customFormat="1" ht="49.5" customHeight="1" x14ac:dyDescent="0.25">
      <c r="B8" s="65" t="s">
        <v>58</v>
      </c>
      <c r="C8" s="338" t="e">
        <f>+'1. RIESGOS SIGNIFICATIVOS'!D13:P13</f>
        <v>#VALUE!</v>
      </c>
      <c r="D8" s="339"/>
      <c r="E8" s="339"/>
      <c r="F8" s="339"/>
      <c r="G8" s="339"/>
      <c r="H8" s="339"/>
      <c r="I8" s="397"/>
    </row>
    <row r="9" spans="1:13" s="41" customFormat="1" ht="28.5" customHeight="1" x14ac:dyDescent="0.25">
      <c r="B9" s="64" t="s">
        <v>96</v>
      </c>
      <c r="C9" s="374" t="e">
        <f>+'1. RIESGOS SIGNIFICATIVOS'!D24:L24</f>
        <v>#VALUE!</v>
      </c>
      <c r="D9" s="375"/>
      <c r="E9" s="375"/>
      <c r="F9" s="375"/>
      <c r="G9" s="376"/>
      <c r="H9" s="146" t="s">
        <v>151</v>
      </c>
      <c r="I9" s="151">
        <f>+'1. RIESGOS SIGNIFICATIVOS'!P24</f>
        <v>44391</v>
      </c>
    </row>
    <row r="10" spans="1:13" ht="47.25" customHeight="1" x14ac:dyDescent="0.25">
      <c r="B10" s="399" t="str">
        <f>+'1. RIESGOS SIGNIFICATIVOS'!B14:J14</f>
        <v>MAPA DE RIESGOS</v>
      </c>
      <c r="C10" s="400"/>
      <c r="D10" s="401"/>
      <c r="E10" s="399" t="s">
        <v>152</v>
      </c>
      <c r="F10" s="400"/>
      <c r="G10" s="400"/>
      <c r="H10" s="400"/>
      <c r="I10" s="401"/>
    </row>
    <row r="11" spans="1:13" ht="78" customHeight="1" x14ac:dyDescent="0.25">
      <c r="B11" s="69" t="s">
        <v>139</v>
      </c>
      <c r="C11" s="70" t="s">
        <v>121</v>
      </c>
      <c r="D11" s="71" t="s">
        <v>140</v>
      </c>
      <c r="E11" s="85" t="s">
        <v>153</v>
      </c>
      <c r="F11" s="152" t="s">
        <v>154</v>
      </c>
      <c r="G11" s="85" t="s">
        <v>155</v>
      </c>
      <c r="H11" s="152" t="s">
        <v>156</v>
      </c>
      <c r="I11" s="152" t="s">
        <v>157</v>
      </c>
    </row>
    <row r="12" spans="1:13" ht="102" customHeight="1" x14ac:dyDescent="0.25">
      <c r="B12" s="66" t="e">
        <f>+'1. RIESGOS SIGNIFICATIVOS'!#REF!</f>
        <v>#REF!</v>
      </c>
      <c r="C12" s="67" t="e">
        <f>+'1. RIESGOS SIGNIFICATIVOS'!#REF!</f>
        <v>#REF!</v>
      </c>
      <c r="D12" s="68" t="e">
        <f>+'1. RIESGOS SIGNIFICATIVOS'!#REF!</f>
        <v>#REF!</v>
      </c>
      <c r="E12" s="56"/>
      <c r="F12" s="52"/>
      <c r="G12" s="46"/>
      <c r="H12" s="45"/>
      <c r="I12" s="53"/>
    </row>
    <row r="13" spans="1:13" ht="102" customHeight="1" x14ac:dyDescent="0.25">
      <c r="B13" s="50"/>
      <c r="C13" s="51"/>
      <c r="D13" s="62"/>
      <c r="E13" s="57"/>
      <c r="F13" s="60"/>
      <c r="G13" s="48"/>
      <c r="H13" s="47"/>
      <c r="I13" s="54"/>
    </row>
    <row r="14" spans="1:13" ht="102" customHeight="1" x14ac:dyDescent="0.25">
      <c r="B14" s="50"/>
      <c r="C14" s="51"/>
      <c r="D14" s="62"/>
      <c r="E14" s="57"/>
      <c r="F14" s="55"/>
      <c r="G14" s="48"/>
      <c r="H14" s="47"/>
      <c r="I14" s="54"/>
    </row>
    <row r="15" spans="1:13" ht="102" customHeight="1" x14ac:dyDescent="0.25">
      <c r="B15" s="50"/>
      <c r="C15" s="51"/>
      <c r="D15" s="59"/>
      <c r="E15" s="57"/>
      <c r="F15" s="55"/>
      <c r="G15" s="48"/>
      <c r="H15" s="47"/>
      <c r="I15" s="54"/>
    </row>
    <row r="16" spans="1:13" ht="102" customHeight="1" x14ac:dyDescent="0.25">
      <c r="B16" s="50"/>
      <c r="C16" s="51"/>
      <c r="D16" s="59"/>
      <c r="E16" s="57"/>
      <c r="F16" s="52"/>
      <c r="G16" s="48"/>
      <c r="H16" s="47"/>
      <c r="I16" s="54"/>
    </row>
    <row r="17" spans="2:9" ht="102" customHeight="1" x14ac:dyDescent="0.25">
      <c r="B17" s="50"/>
      <c r="C17" s="51"/>
      <c r="D17" s="59"/>
      <c r="E17" s="57"/>
      <c r="F17" s="55"/>
      <c r="G17" s="57"/>
      <c r="H17" s="55"/>
      <c r="I17" s="54"/>
    </row>
    <row r="18" spans="2:9" ht="102" customHeight="1" x14ac:dyDescent="0.25">
      <c r="B18" s="50"/>
      <c r="C18" s="51"/>
      <c r="D18" s="61"/>
      <c r="E18" s="57"/>
      <c r="F18" s="58"/>
      <c r="G18" s="48"/>
      <c r="H18" s="47"/>
      <c r="I18" s="54"/>
    </row>
    <row r="19" spans="2:9" s="41" customFormat="1" ht="126.75" customHeight="1" x14ac:dyDescent="0.25">
      <c r="B19" s="144" t="s">
        <v>95</v>
      </c>
      <c r="C19" s="374"/>
      <c r="D19" s="375"/>
      <c r="E19" s="375"/>
      <c r="F19" s="375"/>
      <c r="G19" s="375"/>
      <c r="H19" s="375"/>
      <c r="I19" s="376"/>
    </row>
    <row r="21" spans="2:9" s="44" customFormat="1" ht="37.5" customHeight="1" x14ac:dyDescent="0.25">
      <c r="B21" s="145" t="s">
        <v>96</v>
      </c>
      <c r="C21" s="374"/>
      <c r="D21" s="375"/>
      <c r="E21" s="375"/>
      <c r="F21" s="375"/>
      <c r="G21" s="376"/>
      <c r="H21" s="146" t="s">
        <v>151</v>
      </c>
      <c r="I21" s="151"/>
    </row>
    <row r="22" spans="2:9" s="44" customFormat="1" ht="37.5" customHeight="1" x14ac:dyDescent="0.25">
      <c r="B22" s="144" t="s">
        <v>97</v>
      </c>
      <c r="C22" s="350" t="s">
        <v>135</v>
      </c>
      <c r="D22" s="350"/>
      <c r="E22" s="352"/>
      <c r="F22" s="352"/>
      <c r="G22" s="146" t="s">
        <v>98</v>
      </c>
      <c r="H22" s="352"/>
      <c r="I22" s="352"/>
    </row>
  </sheetData>
  <mergeCells count="17">
    <mergeCell ref="B2:B4"/>
    <mergeCell ref="C19:I19"/>
    <mergeCell ref="G3:I3"/>
    <mergeCell ref="B5:I5"/>
    <mergeCell ref="C7:I7"/>
    <mergeCell ref="C8:I8"/>
    <mergeCell ref="C9:G9"/>
    <mergeCell ref="B6:I6"/>
    <mergeCell ref="B10:D10"/>
    <mergeCell ref="E10:I10"/>
    <mergeCell ref="C21:G21"/>
    <mergeCell ref="C22:D22"/>
    <mergeCell ref="E22:F22"/>
    <mergeCell ref="H22:I22"/>
    <mergeCell ref="C2:I2"/>
    <mergeCell ref="C3:F3"/>
    <mergeCell ref="C4:I4"/>
  </mergeCells>
  <dataValidations count="1">
    <dataValidation type="list" allowBlank="1" showInputMessage="1" showErrorMessage="1" sqref="G12:G18 E12:E18" xr:uid="{FD3CCC2F-4FA5-40C0-A63D-0219A5E06BC1}">
      <formula1>$A$1:$A$7</formula1>
    </dataValidation>
  </dataValidations>
  <printOptions horizontalCentered="1"/>
  <pageMargins left="0.51181102362204722" right="0.51181102362204722" top="0.55118110236220474" bottom="0.55118110236220474" header="0.31496062992125984" footer="0.31496062992125984"/>
  <pageSetup scale="40" fitToHeight="0" orientation="landscape" r:id="rId1"/>
  <headerFooter>
    <oddFooter>&amp;LCalle 26 No. 57-41 Torre 8, Pisos 7 y 8 CEMSA - C.P. 111321 
Pbx: 3779555 – Información: Línea 195
www.umv.gov.co&amp;CCEM-FM-014 Hoja4
Página &amp;P de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F7BAE-2277-4AD5-88FA-75E3BC654F0F}">
  <dimension ref="A1:F12"/>
  <sheetViews>
    <sheetView view="pageBreakPreview" zoomScale="70" zoomScaleNormal="100" zoomScaleSheetLayoutView="70" workbookViewId="0">
      <selection activeCell="C8" sqref="C8"/>
    </sheetView>
  </sheetViews>
  <sheetFormatPr baseColWidth="10" defaultColWidth="11.42578125" defaultRowHeight="15" x14ac:dyDescent="0.25"/>
  <cols>
    <col min="1" max="1" width="32.28515625" customWidth="1"/>
    <col min="2" max="2" width="22.140625" customWidth="1"/>
    <col min="3" max="3" width="59.85546875" customWidth="1"/>
    <col min="4" max="4" width="32.140625" customWidth="1"/>
    <col min="5" max="5" width="25.5703125" customWidth="1"/>
    <col min="6" max="6" width="42.5703125" customWidth="1"/>
  </cols>
  <sheetData>
    <row r="1" spans="1:6" ht="45.75" x14ac:dyDescent="0.25">
      <c r="A1" s="95" t="s">
        <v>63</v>
      </c>
      <c r="B1" s="72" t="s">
        <v>66</v>
      </c>
      <c r="C1" s="72" t="s">
        <v>67</v>
      </c>
      <c r="D1" s="101" t="s">
        <v>158</v>
      </c>
      <c r="E1" s="145" t="s">
        <v>159</v>
      </c>
      <c r="F1" s="72" t="s">
        <v>160</v>
      </c>
    </row>
    <row r="2" spans="1:6" s="93" customFormat="1" ht="294.75" customHeight="1" x14ac:dyDescent="0.25">
      <c r="A2" s="154" t="s">
        <v>70</v>
      </c>
      <c r="B2" s="113" t="s">
        <v>72</v>
      </c>
      <c r="C2" s="113" t="s">
        <v>73</v>
      </c>
      <c r="D2" s="114" t="s">
        <v>161</v>
      </c>
      <c r="E2" s="108" t="s">
        <v>162</v>
      </c>
      <c r="F2" s="109"/>
    </row>
    <row r="3" spans="1:6" s="93" customFormat="1" ht="409.5" customHeight="1" x14ac:dyDescent="0.25">
      <c r="A3" s="97" t="s">
        <v>74</v>
      </c>
      <c r="B3" s="113" t="s">
        <v>72</v>
      </c>
      <c r="C3" s="115" t="s">
        <v>75</v>
      </c>
      <c r="D3" s="114" t="s">
        <v>161</v>
      </c>
      <c r="E3" s="108" t="s">
        <v>162</v>
      </c>
      <c r="F3" s="109"/>
    </row>
    <row r="4" spans="1:6" s="93" customFormat="1" ht="285" customHeight="1" x14ac:dyDescent="0.25">
      <c r="A4" s="411" t="s">
        <v>76</v>
      </c>
      <c r="B4" s="113" t="s">
        <v>78</v>
      </c>
      <c r="C4" s="113" t="s">
        <v>79</v>
      </c>
      <c r="D4" s="114" t="s">
        <v>161</v>
      </c>
      <c r="E4" s="108" t="s">
        <v>162</v>
      </c>
      <c r="F4" s="109"/>
    </row>
    <row r="5" spans="1:6" s="93" customFormat="1" ht="273" customHeight="1" x14ac:dyDescent="0.25">
      <c r="A5" s="411"/>
      <c r="B5" s="113" t="s">
        <v>80</v>
      </c>
      <c r="C5" s="113" t="s">
        <v>82</v>
      </c>
      <c r="D5" s="114" t="s">
        <v>161</v>
      </c>
      <c r="E5" s="108" t="s">
        <v>162</v>
      </c>
      <c r="F5" s="110"/>
    </row>
    <row r="6" spans="1:6" s="93" customFormat="1" ht="349.5" customHeight="1" x14ac:dyDescent="0.25">
      <c r="A6" s="411" t="s">
        <v>85</v>
      </c>
      <c r="B6" s="113" t="s">
        <v>87</v>
      </c>
      <c r="C6" s="116" t="s">
        <v>89</v>
      </c>
      <c r="D6" s="114" t="s">
        <v>161</v>
      </c>
      <c r="E6" s="108" t="s">
        <v>162</v>
      </c>
      <c r="F6" s="111"/>
    </row>
    <row r="7" spans="1:6" s="93" customFormat="1" ht="360.75" customHeight="1" x14ac:dyDescent="0.25">
      <c r="A7" s="411"/>
      <c r="B7" s="113" t="s">
        <v>92</v>
      </c>
      <c r="C7" s="113" t="s">
        <v>163</v>
      </c>
      <c r="D7" s="114" t="s">
        <v>161</v>
      </c>
      <c r="E7" s="108" t="s">
        <v>162</v>
      </c>
      <c r="F7" s="112"/>
    </row>
    <row r="8" spans="1:6" s="93" customFormat="1" ht="260.25" customHeight="1" x14ac:dyDescent="0.25">
      <c r="A8" s="411"/>
      <c r="B8" s="113" t="s">
        <v>93</v>
      </c>
      <c r="C8" s="113" t="s">
        <v>94</v>
      </c>
      <c r="D8" s="114" t="s">
        <v>161</v>
      </c>
      <c r="E8" s="108" t="s">
        <v>162</v>
      </c>
      <c r="F8" s="111"/>
    </row>
    <row r="9" spans="1:6" s="93" customFormat="1" ht="15.75" x14ac:dyDescent="0.25">
      <c r="A9" s="97"/>
      <c r="B9" s="94"/>
      <c r="C9" s="97"/>
      <c r="D9" s="98"/>
      <c r="E9" s="100"/>
      <c r="F9" s="99"/>
    </row>
    <row r="10" spans="1:6" s="93" customFormat="1" ht="15.75" x14ac:dyDescent="0.25">
      <c r="A10" s="97"/>
      <c r="B10" s="94"/>
      <c r="C10" s="97"/>
      <c r="D10" s="98"/>
      <c r="E10" s="100"/>
      <c r="F10" s="99"/>
    </row>
    <row r="11" spans="1:6" s="93" customFormat="1" ht="15.75" x14ac:dyDescent="0.25">
      <c r="A11" s="97"/>
      <c r="B11" s="94"/>
      <c r="C11" s="97"/>
      <c r="D11" s="98"/>
      <c r="E11" s="100"/>
      <c r="F11" s="99"/>
    </row>
    <row r="12" spans="1:6" ht="18" x14ac:dyDescent="0.25">
      <c r="D12" s="96"/>
    </row>
  </sheetData>
  <mergeCells count="2">
    <mergeCell ref="A4:A5"/>
    <mergeCell ref="A6:A8"/>
  </mergeCells>
  <dataValidations count="3">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A2:A4 A6" xr:uid="{83E28F4D-F152-4AC6-8AD1-08C515AABC4D}"/>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B2:B11" xr:uid="{7B96A92E-66ED-402E-9D3E-3D76D1D6E0BF}"/>
    <dataValidation allowBlank="1" showInputMessage="1" showErrorMessage="1" prompt="Para cada causa debe existir un control" sqref="C2 C4:C8" xr:uid="{F9EC3F04-C753-484A-843B-441D501D4C1E}"/>
  </dataValidations>
  <pageMargins left="0.70866141732283472" right="0.70866141732283472" top="0.74803149606299213" bottom="0.74803149606299213" header="0.31496062992125984" footer="0.31496062992125984"/>
  <pageSetup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ad8fcf33e22d24cccfc375fb94ead1f1">
  <xsd:schema xmlns:xsd="http://www.w3.org/2001/XMLSchema" xmlns:xs="http://www.w3.org/2001/XMLSchema" xmlns:p="http://schemas.microsoft.com/office/2006/metadata/properties" xmlns:ns3="7a094bdd-a36f-422c-aad8-60d4e7e2607b" xmlns:ns4="1d5d787f-d619-4ed2-ae72-20f7b97ca2d2" targetNamespace="http://schemas.microsoft.com/office/2006/metadata/properties" ma:root="true" ma:fieldsID="5a263067bd553a074709d11037c5c14d" ns3:_="" ns4:_="">
    <xsd:import namespace="7a094bdd-a36f-422c-aad8-60d4e7e2607b"/>
    <xsd:import namespace="1d5d787f-d619-4ed2-ae72-20f7b97ca2d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GenerationTime" minOccurs="0"/>
                <xsd:element ref="ns3:MediaServiceEventHashCode" minOccurs="0"/>
                <xsd:element ref="ns3:MediaServiceAutoTags"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1BB601-1464-4DE8-8EE0-D57E211F2FEA}">
  <ds:schemaRefs>
    <ds:schemaRef ds:uri="http://purl.org/dc/elements/1.1/"/>
    <ds:schemaRef ds:uri="http://www.w3.org/XML/1998/namespace"/>
    <ds:schemaRef ds:uri="http://schemas.microsoft.com/office/2006/metadata/properties"/>
    <ds:schemaRef ds:uri="7a094bdd-a36f-422c-aad8-60d4e7e2607b"/>
    <ds:schemaRef ds:uri="http://schemas.microsoft.com/office/2006/documentManagement/types"/>
    <ds:schemaRef ds:uri="http://purl.org/dc/dcmitype/"/>
    <ds:schemaRef ds:uri="1d5d787f-d619-4ed2-ae72-20f7b97ca2d2"/>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A990629E-29EA-48FB-A853-89FFEF1522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94bdd-a36f-422c-aad8-60d4e7e2607b"/>
    <ds:schemaRef ds:uri="1d5d787f-d619-4ed2-ae72-20f7b97ca2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76BD0B-1C5C-4338-8FB3-2B9B078689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RIESGOS Y CONTROLES</vt:lpstr>
      <vt:lpstr>1. RIESGOS SIGNIFICATIVOS</vt:lpstr>
      <vt:lpstr>2. DISEÑO CONTROL</vt:lpstr>
      <vt:lpstr>3. EJECUCIÓN CONTROL</vt:lpstr>
      <vt:lpstr>SOLIDEZ CONTROL </vt:lpstr>
      <vt:lpstr>Mapa de Riesgos </vt:lpstr>
      <vt:lpstr>Monitoreo OAP</vt:lpstr>
      <vt:lpstr>4- SOLIDEZ CONTROL</vt:lpstr>
      <vt:lpstr>Hoja1</vt:lpstr>
      <vt:lpstr>'1. RIESGOS SIGNIFICATIVOS'!Área_de_impresión</vt:lpstr>
      <vt:lpstr>'2. DISEÑO CONTROL'!Área_de_impresión</vt:lpstr>
      <vt:lpstr>'3. EJECUCIÓN CONTROL'!Área_de_impresión</vt:lpstr>
      <vt:lpstr>'4- SOLIDEZ CONTROL'!Área_de_impresión</vt:lpstr>
      <vt:lpstr>'RIESGOS Y CONTROLES'!Área_de_impresión</vt:lpstr>
      <vt:lpstr>Hoja1!Títulos_a_imprimir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rafaela montoya</dc:creator>
  <cp:keywords/>
  <dc:description/>
  <cp:lastModifiedBy>Luz Adriana Franco Garcia</cp:lastModifiedBy>
  <cp:revision/>
  <dcterms:created xsi:type="dcterms:W3CDTF">2017-05-23T23:17:53Z</dcterms:created>
  <dcterms:modified xsi:type="dcterms:W3CDTF">2021-07-26T19:52:14Z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