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igor.gutierrez\Desktop\Informes de Seguimiento\RIESGOS\"/>
    </mc:Choice>
  </mc:AlternateContent>
  <xr:revisionPtr revIDLastSave="0" documentId="8_{EEE1B753-A458-4891-81C7-7015811CB4E1}" xr6:coauthVersionLast="36" xr6:coauthVersionMax="36" xr10:uidLastSave="{00000000-0000-0000-0000-000000000000}"/>
  <bookViews>
    <workbookView xWindow="0" yWindow="0" windowWidth="21600" windowHeight="9225" xr2:uid="{75D11BEC-AE05-4C4F-BC18-6D5753AD16D5}"/>
  </bookViews>
  <sheets>
    <sheet name="Corrupcion " sheetId="1" r:id="rId1"/>
    <sheet name="Contrata" sheetId="2" r:id="rId2"/>
  </sheets>
  <externalReferences>
    <externalReference r:id="rId3"/>
    <externalReference r:id="rId4"/>
  </externalReferences>
  <definedNames>
    <definedName name="_xlnm.Print_Area" localSheetId="0">'Corrupcion '!$A$1:$L$15</definedName>
    <definedName name="opciondelriesgo">[1]FORMULAS!$K$4:$K$7</definedName>
    <definedName name="probabilidad">[1]FORMULAS!$G$4:$G$8</definedName>
    <definedName name="procesos">[2]FORMULAS!$B$4:$B$20</definedName>
    <definedName name="tipo_de_amenaza">[2]FORMULAS!$E$4:$E$11</definedName>
    <definedName name="tipo_de_riesgos">[1]FORMULAS!$C$4:$C$6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U4" i="2" l="1"/>
  <c r="W4" i="2"/>
  <c r="Y4" i="2"/>
  <c r="AA4" i="2"/>
  <c r="AC4" i="2"/>
  <c r="AE4" i="2"/>
  <c r="AG4" i="2"/>
  <c r="AH4" i="2"/>
  <c r="AI4" i="2"/>
  <c r="AK4" i="2"/>
  <c r="AL4" i="2"/>
  <c r="AM4" i="2"/>
  <c r="AN4" i="2"/>
  <c r="U5" i="2"/>
  <c r="W5" i="2"/>
  <c r="Y5" i="2"/>
  <c r="AA5" i="2"/>
  <c r="AC5" i="2"/>
  <c r="AE5" i="2"/>
  <c r="AG5" i="2"/>
  <c r="AH5" i="2"/>
  <c r="AI5" i="2"/>
  <c r="AK5" i="2"/>
  <c r="AL5" i="2"/>
  <c r="AM5" i="2"/>
  <c r="AN5" i="2"/>
  <c r="U8" i="2"/>
  <c r="W8" i="2"/>
  <c r="Y8" i="2"/>
  <c r="AA8" i="2"/>
  <c r="AC8" i="2"/>
  <c r="AE8" i="2"/>
  <c r="AG8" i="2"/>
  <c r="AH8" i="2"/>
  <c r="AI8" i="2"/>
  <c r="AK8" i="2"/>
  <c r="AL8" i="2"/>
  <c r="AM8" i="2"/>
  <c r="AN8" i="2"/>
  <c r="AY7" i="2"/>
  <c r="AZ7" i="2"/>
  <c r="U7" i="2"/>
  <c r="W7" i="2"/>
  <c r="Y7" i="2"/>
  <c r="AA7" i="2"/>
  <c r="AC7" i="2"/>
  <c r="AE7" i="2"/>
  <c r="AG7" i="2"/>
  <c r="AH7" i="2"/>
  <c r="AI7" i="2"/>
  <c r="AK7" i="2"/>
  <c r="AL7" i="2"/>
  <c r="AM7" i="2"/>
  <c r="AN7" i="2"/>
  <c r="AP7" i="2"/>
  <c r="AQ7" i="2"/>
  <c r="AT7" i="2"/>
  <c r="AV7" i="2"/>
  <c r="AU7" i="2"/>
  <c r="P7" i="2"/>
  <c r="Q7" i="2"/>
  <c r="M7" i="2"/>
  <c r="U6" i="2"/>
  <c r="W6" i="2"/>
  <c r="Y6" i="2"/>
  <c r="AA6" i="2"/>
  <c r="AC6" i="2"/>
  <c r="AE6" i="2"/>
  <c r="AG6" i="2"/>
  <c r="AH6" i="2"/>
  <c r="AI6" i="2"/>
  <c r="AK6" i="2"/>
  <c r="AL6" i="2"/>
  <c r="AM6" i="2"/>
  <c r="AN6" i="2"/>
  <c r="AY4" i="2"/>
  <c r="AZ4" i="2"/>
  <c r="AP4" i="2"/>
  <c r="AQ4" i="2"/>
  <c r="AT4" i="2"/>
  <c r="AV4" i="2"/>
  <c r="AU4" i="2"/>
  <c r="P4" i="2"/>
  <c r="M4" i="2"/>
</calcChain>
</file>

<file path=xl/sharedStrings.xml><?xml version="1.0" encoding="utf-8"?>
<sst xmlns="http://schemas.openxmlformats.org/spreadsheetml/2006/main" count="344" uniqueCount="190">
  <si>
    <t>RIESGOS, CAUSAS Y CONTROLES</t>
  </si>
  <si>
    <t>CALIFICACIÓN DEL CONTROL</t>
  </si>
  <si>
    <t>Deficiencia en el control de insumos, materias primas, mezcla de concreto hidráulico, mezclas asfálticas en caliente y en frio.</t>
  </si>
  <si>
    <t>Proceso</t>
  </si>
  <si>
    <t>Riesgo</t>
  </si>
  <si>
    <t>Causa / vulnerabilidad</t>
  </si>
  <si>
    <t>Planificación de la intervención vial </t>
  </si>
  <si>
    <t>Presiones politicas que influyen en las decisiones de las directivas para favorecer intereses particulares.</t>
  </si>
  <si>
    <t>Existe un profesional encargado de verificar trimestralmente, que los segmentos viales priorizados tengan un IP mayor a 60, dejando registro de los resultados encontrados en la verificación. Así mismo, esta información es validada por el(la) Subdirector(a) Técnico(a) de Mejoramiento de la Malla Vial Local. En caso de que se encuentren segmentos con IP&lt; a 60 , estos segmentos serán sacados del listado de priorización.</t>
  </si>
  <si>
    <t>Conducta inapropiada de un funcionario para obtener beneficios propios o a favor de un particular.</t>
  </si>
  <si>
    <t>Existe un profesional encargado de revisar las actas de visita técnica que se generan a traves del aplicativo sigma cada vez que se realice o actualice el diagnostico a un segmento vial, con el fin de verificar la veracidad de la información contenida en dichas actas. Así mismo, esta información es validada por el(la) Subdirector(a) Técnico(a) de Mejoramiento de la Malla Vial Local. En caso de que la información contenida en el acta de visita técnica este incompleta o no sea veraz, será devuelta al profesional responsable de la visita para el respectivo ajuste.</t>
  </si>
  <si>
    <t>Gestión de recursos físicos </t>
  </si>
  <si>
    <t>Falta de compromiso de los colaboradores con la Entidad</t>
  </si>
  <si>
    <t>El Auxiliar Administrativo o contratista asignado al finalizar cada contrato por concepto de prestación de servicio, apoyo a la gestión o del personal de planta debe validar la devolución de los elementos que el colaborador tiene asignado, verificando contra el inventario y realizando la expedición del respectivo paz y salvo, con el fin de garantizar que el colaborador no tiene elementos a su cargo y que ya realizó la devolución de aquellos que había tenido asignados. La presentación del paz y salvo es un requisito ineludible para la pago de la última cuenta de pago del contratista o la liquidación del Servidor.</t>
  </si>
  <si>
    <t>Contratación de personal deshonesto o corrupto</t>
  </si>
  <si>
    <t xml:space="preserve">En todo proceso de contratación por prestación de servicios o apoyo a la gestión, el Abogado designado del proceso de contratación debe validar el cumplimiento en la presentación y validez de los documentos que acreditan los antecedentes de la persona a contratar, con el fin de evitar riesgos en la contratación.  En caso de la contratación de personal de planta, provisional o de libre nombramiento y remoción el Abogado del proceso de Talento Humano realiza la verificación de los antecedentes para aprobar la posesión del cargo. En caso de que los  documentos no sean presentados no se aprobará la contratación o el nombramiento del Servidor.  </t>
  </si>
  <si>
    <t>No aplicación eficiente de los controles en las entradas y/o salidas de las sedes</t>
  </si>
  <si>
    <t xml:space="preserve">En la entradas o salidas de las diferentes sedes o bodegas de la Entidad, el guarda del servicio de vigilancia permanentemente debe verificar la entrada y salida tanto de personal ajeno a la entidad, como de los contratistas o empleados, verificando la entrada y salida de equipos tecnológicos y si existen permisos para la salida de todo elemento que sea de propiedad de la entidad. Igualmente, a través del monitoreo del circuito cerrado de seguridad se valida los diferentes accesos y se conservan por dos meses los videos para permitir su consulta en caso de presentarse una novedad. En caso, de presentarse una situación de robo o sustracción, el Almacenista General debe solicitar al proveedor de seguridad realizar el estudio del caso y formular los correctivos para evitar su ocurrencia.   </t>
  </si>
  <si>
    <t xml:space="preserve">Deficiencias en los controles y seguimiento a los procesos </t>
  </si>
  <si>
    <t>El profesional especializado grado 222-05 de Control Interno Disciplinario cuenta con una base de datos que se alimenta permanentemente, en el que se relacionan la totalidad de los procesos disciplinarios y sus términos y etapas, con la cual hace seguimiento de cada uno de los procesos, así como el registro de los mismos en el  Sistema de Informacion Disciplinaria - SID, en los que se presentan alertas de tiempos de las actuaciones disciplinarias. En caso de evidenciarse próximos tiempos de vencimiento se genera una alerta y se dan las instrucciones para la implementación de la actuación disciplinaria.</t>
  </si>
  <si>
    <t>Omisión en la ejecución de las actuaciones disciplinarias</t>
  </si>
  <si>
    <t>La Secretaria General y el profesional especializado grado 222-05 de Control Interno Disciplinario, realizan verificación periodica de la implementación de las acciones disciplinarias mediante el desarrollo de reunioes de seguimiento.</t>
  </si>
  <si>
    <t>Producción de mezcla y provisión de maquinaria y equipo </t>
  </si>
  <si>
    <t>Inadecuada vigilancia y control de vehículos y maquinaria.</t>
  </si>
  <si>
    <t>Vigilancia por GPS</t>
  </si>
  <si>
    <t>Gestión de laboratorio </t>
  </si>
  <si>
    <t>Presiones indebidas a causa de falta de propiedad, gobernanza  o indebida gestión de personal, recursos compartidos, contratos o intereses particulares debido a conflictos de interés por motivos familiares, laborales, comerciales, financieros o de otra índole.</t>
  </si>
  <si>
    <t>Carencia de controles en el proceso de gestión del laboratorio.</t>
  </si>
  <si>
    <t>El líder estratégico del proceso para el ingreso del personal del laboratorio verifica que este no tenga  relaciones de subordinación con personal involucrado como cliente interno, con fin de evitar presiones indebidas, conflicto de interese y garantizar la independencia del proceso del laboratorio, si esto no pasa se debe modificar de tal manera que esto se cumpla.</t>
  </si>
  <si>
    <t>Descripción de Controles Existentes</t>
  </si>
  <si>
    <t>Control Disciplinario Interno</t>
  </si>
  <si>
    <t>Correctivo</t>
  </si>
  <si>
    <t>Asignado</t>
  </si>
  <si>
    <t>Oportuna</t>
  </si>
  <si>
    <t>El riesgo involucra una omisión, supone una desviación implícita de poder al no incluir los criterios técnicos necesarios y tiene un beneficio a un tercero, por lo que la descripción del riesgo cumple con los criterios previstos en la matriz de definición del riesgo de la Guía para la Adminsitración de riesgos de la Función Pública.</t>
  </si>
  <si>
    <t>Control y seguimiento de ingreso y salida de materiales y mezclas (Báscula).</t>
  </si>
  <si>
    <t xml:space="preserve">En cuanto a la descripción del riesgo, este en efecto contiene una acción, sin embargo no está definida de forma clara la desviación de poder así como tampoco se cumple con el componente de beneficio a un tercero. </t>
  </si>
  <si>
    <t>Preventivo</t>
  </si>
  <si>
    <t>¿Cómo se realiza la actividad de control?</t>
  </si>
  <si>
    <t xml:space="preserve">Confiable </t>
  </si>
  <si>
    <t xml:space="preserve">Se investigan y  resuelven oportunamente </t>
  </si>
  <si>
    <t>¿Qué pasa con las observaciones o desviaciones?</t>
  </si>
  <si>
    <t xml:space="preserve">La delimitación de este riesgo, si bien supone una omisión implícita, no está bien ya que esta debe estar claramente descrita, debe haber una desviación de poder y debe enunciarse el beneficio a un tercero, elementos que no se encunetran en la descripción de este riesgo. </t>
  </si>
  <si>
    <t>preventivo</t>
  </si>
  <si>
    <t>No se investigan y resuelven oportunamente</t>
  </si>
  <si>
    <t>El líder estratégico del proceso para el ingreso del personal, verifica que, todo el personal del laboratorio debe firmar el formato de confidencialidad e imparcialidad, con el fin de crear la responsabilidad contractual con respecto a la imparcialidad, si por alguna razón se encuentra que una persona no ha firmado el compromiso de confidencialidad e imparcialidad se le hará firmar lo antes posible.</t>
  </si>
  <si>
    <t>No confiable</t>
  </si>
  <si>
    <t xml:space="preserve">El riesgo y su descripción sigue con los elementos de la matriz y define los componentes que son requeridos en la redacción de un riesgo de corrupción. Sin embargo, la desviación debe ser estar definida de forma más evidente.  </t>
  </si>
  <si>
    <r>
      <t xml:space="preserve">Responsable
</t>
    </r>
    <r>
      <rPr>
        <sz val="22"/>
        <color theme="1"/>
        <rFont val="Arial"/>
        <family val="2"/>
      </rPr>
      <t>Esta asignado o no asignado</t>
    </r>
  </si>
  <si>
    <r>
      <t xml:space="preserve">Periodicidad 
</t>
    </r>
    <r>
      <rPr>
        <sz val="22"/>
        <color theme="1"/>
        <rFont val="Arial"/>
        <family val="2"/>
      </rPr>
      <t>El control ayuda a la mitigación del riesgo de manera oportuna o es inoportuna</t>
    </r>
  </si>
  <si>
    <t>Gestión contractual </t>
  </si>
  <si>
    <t>Adelantar un proceso contractual sin tener la aprobación correspondiente por parte del comité de contratación o de la instancia correspondiente, si así lo requiere el Manual de Contratación vigente.</t>
  </si>
  <si>
    <t>En atención al alto volumen de contratos en periodos cortos , a la insuficiencia de personal y falta de una adecuada planeación en la contratación se puede adelantar un proceso de contración sin la aprobación del comite de Contratación o la instancia correspondiente si así lo requiere el Manual de Contratación,  lo que puede generar retrasos en la ejecución del contrato  y posibles aperturas de investigaciones disciplinarias y penales.</t>
  </si>
  <si>
    <t>Corrupcion</t>
  </si>
  <si>
    <t>Riesgo de corrupción</t>
  </si>
  <si>
    <t>N/A</t>
  </si>
  <si>
    <t>Eventos_naturales</t>
  </si>
  <si>
    <t>Fenómenos climáticos</t>
  </si>
  <si>
    <t xml:space="preserve">Alto volumen de contratos en periodos cortos </t>
  </si>
  <si>
    <t xml:space="preserve"> 1. Retrasos en la ejecución del contrato  y posibles aperturas de investigaciones disciplinarias, penales y fiscales.
2.Afectación en la ejecución presupuestal</t>
  </si>
  <si>
    <t>Rara vez</t>
  </si>
  <si>
    <t>Moderado</t>
  </si>
  <si>
    <t>Riesgo moderado</t>
  </si>
  <si>
    <t>El lider de  la linea de estructuración en el periodo de contingencia en la contratación, solicita el apoyo de personal de otros grupos del proceso  y/o dependencias  para la estructuración  de los procesos que se le asignen, con el fin de evitar retrasos en el proceso de  contratación.</t>
  </si>
  <si>
    <t>Adecuado</t>
  </si>
  <si>
    <t>Detectar</t>
  </si>
  <si>
    <t>Confiable</t>
  </si>
  <si>
    <t>Se investigan y resuelven oportunamente</t>
  </si>
  <si>
    <t>Completa</t>
  </si>
  <si>
    <t>Siempre se ejecuta</t>
  </si>
  <si>
    <t>NO</t>
  </si>
  <si>
    <t>Directamente</t>
  </si>
  <si>
    <t>Reducir el riesgo</t>
  </si>
  <si>
    <t>Solicitar el apoyo de los abogados entre las lineas de Contratación y/o demás dependencias  para atender la contingencia en la Contratación.</t>
  </si>
  <si>
    <t>correo electrónico</t>
  </si>
  <si>
    <t xml:space="preserve">profesional designado </t>
  </si>
  <si>
    <t>permanente</t>
  </si>
  <si>
    <t>(No de actividades ejecutadas/ No actividades programadas)*100</t>
  </si>
  <si>
    <t>Inicio de las acciones disciplinarias, legales o judiciales</t>
  </si>
  <si>
    <t>Actuación disciplinaria</t>
  </si>
  <si>
    <t xml:space="preserve">Secretaria General </t>
  </si>
  <si>
    <t>cada vez se materialice el riesgo</t>
  </si>
  <si>
    <t xml:space="preserve">Insuficiencia de personal </t>
  </si>
  <si>
    <t xml:space="preserve">La Secretaria General a traves del proceso de contratación realiza una redistribución de personal de acuerdo a la contigencia en la contratación ya sea a través del traslado de personal entre las lineas del proceso de contratación o eventualmente, la contratación de personal con el fin de evitar retrasos en el proceso de  contratación. </t>
  </si>
  <si>
    <t>Contar con un profesional de apoyo en las dependencias para adelantar los procesos de contratación.</t>
  </si>
  <si>
    <t xml:space="preserve">contrato </t>
  </si>
  <si>
    <t>profesional designado y cada responsable del área</t>
  </si>
  <si>
    <t xml:space="preserve"> Falta de una adecuada planeación en la contratación</t>
  </si>
  <si>
    <r>
      <t xml:space="preserve">El profesional designado por contratación se encarga diariamente de realizar el seguimiento al cumplimiento del Plan de Adquisiciones (PAA)  teniendo en cuenta los parametros definidos en el sistema Colombia Compra Eficiente (CCE) y el SECOP II, en caso que se identifiquen adquisiones </t>
    </r>
    <r>
      <rPr>
        <sz val="9"/>
        <color rgb="FFFF0000"/>
        <rFont val="Arial"/>
        <family val="2"/>
      </rPr>
      <t xml:space="preserve"> </t>
    </r>
    <r>
      <rPr>
        <sz val="9"/>
        <rFont val="Arial"/>
        <family val="2"/>
      </rPr>
      <t>que no esten en el Plan de Adquisiciones el área que realiza la contratación deberá solicitar  la modificación del PAA y aprobación para  ser incluido en el PAA. En caso de no ser aprobada la modificación el área solicitante deberá evaluar otra alternativa para solventar dicha necesidad.</t>
    </r>
  </si>
  <si>
    <t xml:space="preserve">Elaborar  el  plan de adquisiciones,  verificar y mantener el seguimiento de las necesidades contempladas en el plan.
</t>
  </si>
  <si>
    <t>Plan de Adquisiciones</t>
  </si>
  <si>
    <t>profesional designado</t>
  </si>
  <si>
    <t>Solicitar la inclusión  en el Plan de adquisiciones de los bienes y servicios requeridos por la entidad.</t>
  </si>
  <si>
    <t>comunicación oficial</t>
  </si>
  <si>
    <t>áreas que establecen la necesidad</t>
  </si>
  <si>
    <t>Mayor</t>
  </si>
  <si>
    <t>cuando se materialice el riesgo</t>
  </si>
  <si>
    <t>Celebración indebida de contratos sin el lleno de requisitos</t>
  </si>
  <si>
    <t xml:space="preserve">Debido a la falta de revisión, control y verificación de la información y requisitos definidos en los estudios previos para la celebración de contratos, puede materializarse la suscripción de contratos sin el lleno de requisitos, pudiendose generar detrimento patrimonial, afectación en el cumplimiento de metas, investigaciones disciplinarias, penales y fiscales para la Entidad. </t>
  </si>
  <si>
    <t>Deficiencias en la revisión y control de los requisitos exigidos para la celebración de contratos</t>
  </si>
  <si>
    <t xml:space="preserve">1. Detrimento patrimonial
2. Afectación en el cumplimiento de metas 
3. Investigaciones disciplinarias, penales y fiscales para la Entidad. </t>
  </si>
  <si>
    <t>Catastrófico</t>
  </si>
  <si>
    <r>
      <t xml:space="preserve">El Comité evaluador de las ofertas en los casos que aplique o </t>
    </r>
    <r>
      <rPr>
        <sz val="9"/>
        <color rgb="FFFF0000"/>
        <rFont val="Arial"/>
        <family val="2"/>
      </rPr>
      <t xml:space="preserve">el </t>
    </r>
    <r>
      <rPr>
        <sz val="9"/>
        <rFont val="Arial"/>
        <family val="2"/>
      </rPr>
      <t>profesional designado para el desarrollo del proceso contractual en la etapa de selección, según sea el caso realiza la revisión de la documentación y requisitos definidos en los estudios previos y pliegos de condiciones, frente a los suministrados por los proveedores, y los evalúa según los criterios de cumplimiento de la oferta presentada o la documentación aportada de parte de la dependencia que genera la solicitud de contratación.</t>
    </r>
  </si>
  <si>
    <t>Evitar el riesgo</t>
  </si>
  <si>
    <t>Revisar y actualizar los procedimientos derivados de los procesos selectivos en atención al Manual de Contratación y normatividad vigente, definiendo responsabilidades en la revisión del cumplimiento de requisitos para la celebración de contratos.</t>
  </si>
  <si>
    <t>Procedimientos actualizados</t>
  </si>
  <si>
    <t>Comité evaluador,  Abogados Contratación y Enlaces S. General, y ordenador del gasto que aplique.</t>
  </si>
  <si>
    <t>Dar apertura a las investigaciones disciplinarias para determinar el nivel de responsabilidad de los servidores públicos frente a la materialización del riesgo.</t>
  </si>
  <si>
    <t>Falencias en los flujos de revisión y aprobación</t>
  </si>
  <si>
    <t>El proceso de contratación se encuentra estructurado de forma jerarquica, por lo cual una vez se realiza la revisión por los abogados, se surte un proceso de revisión por parte del líder del equipo procesos selectivos y de forma posterior por la Secretaría General o sus asesores, con el fin de verificar la idoneidad de los procesos contractuales.</t>
  </si>
  <si>
    <t>Revisar y actualizar los procedimientos derivados de los procesos selectivos en atención al Manual de Contratación y normatividad vigente, definiendo responsabilidades en la cadena de revisión y aprobación de procesos contractuales</t>
  </si>
  <si>
    <t>Amenaza</t>
  </si>
  <si>
    <t xml:space="preserve">CALIFICACIÓN DEL RIESGO </t>
  </si>
  <si>
    <t>EVALUACIÓN DEL RIESGO INHERENTE</t>
  </si>
  <si>
    <t>VERIFICACIÓN DE CONTROLES ESTABLECIDOS</t>
  </si>
  <si>
    <t>EVALUACIÓN DE  RIESGO RESIDUAL</t>
  </si>
  <si>
    <t>OPCIÓN DE MANEJO</t>
  </si>
  <si>
    <t>ACTIVIDADES DE CONTROL</t>
  </si>
  <si>
    <t>ACCIONES DE CONTINGENCIA</t>
  </si>
  <si>
    <t>ZONA DE RIESGO</t>
  </si>
  <si>
    <t>DESCRIPCIÓN DE CONTROLES EXISTENTES</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</si>
  <si>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</si>
  <si>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</si>
  <si>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</si>
  <si>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ejemplo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</si>
  <si>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</si>
  <si>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</si>
  <si>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</si>
  <si>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PUNTAJE</t>
  </si>
  <si>
    <t>Evaluación del diseño del control</t>
  </si>
  <si>
    <t>El control se ejecuta de manera consistente por los responsables</t>
  </si>
  <si>
    <t>Solidez del control</t>
  </si>
  <si>
    <t>ACTIVIDAD</t>
  </si>
  <si>
    <t>SOPORTE / PRODUCTO</t>
  </si>
  <si>
    <t>RESPONSABLE</t>
  </si>
  <si>
    <t>INDICADOR</t>
  </si>
  <si>
    <t>ACCIÓN</t>
  </si>
  <si>
    <t>TIEMPO</t>
  </si>
  <si>
    <t>No. Riesgo</t>
  </si>
  <si>
    <t>Descripción</t>
  </si>
  <si>
    <t>Tipo de riesgo</t>
  </si>
  <si>
    <t>Tipología de riesgos</t>
  </si>
  <si>
    <t>Activo de información</t>
  </si>
  <si>
    <t>Tipo de amenaza</t>
  </si>
  <si>
    <t>Consecuencias</t>
  </si>
  <si>
    <t>PROBABILIDAD</t>
  </si>
  <si>
    <t xml:space="preserve">IMPACTO </t>
  </si>
  <si>
    <t>Requiere plan de acción para fortalecer el control</t>
  </si>
  <si>
    <t>Solidez del conjunto de controles</t>
  </si>
  <si>
    <t>Controles ayudan a disminuir la probabilidad</t>
  </si>
  <si>
    <t>Controles ayudan a disminuir impacto</t>
  </si>
  <si>
    <t>CASILLAS A DISMINUIR</t>
  </si>
  <si>
    <t># Columnas en la matriz de riesgo que se desplaza en el eje de la probabilidad</t>
  </si>
  <si>
    <t># Columnas en la matriz de riesgo que se desplaza en el eje de impacto</t>
  </si>
  <si>
    <r>
      <t xml:space="preserve">El profesional designado por contratación se encarga diariamente de realizar el seguimiento al cumplimiento del Plan de Adquisiciones (PAA)  teniendo en cuenta los parametros definidos en el sistema Colombia Compra Eficiente (CCE) y el SECOP II, en caso que se identifiquen adquisiones </t>
    </r>
    <r>
      <rPr>
        <sz val="22"/>
        <color rgb="FFFF0000"/>
        <rFont val="Arial"/>
        <family val="2"/>
      </rPr>
      <t xml:space="preserve"> </t>
    </r>
    <r>
      <rPr>
        <sz val="22"/>
        <rFont val="Arial"/>
        <family val="2"/>
      </rPr>
      <t>que no esten en el Plan de Adquisiciones el área que realiza la contratación deberá solicitar  la modificación del PAA y aprobación para  ser incluido en el PAA. En caso de no ser aprobada la modificación el área solicitante deberá evaluar otra alternativa para solventar dicha necesidad.</t>
    </r>
  </si>
  <si>
    <t xml:space="preserve">Oportuna </t>
  </si>
  <si>
    <r>
      <t>El Comité evaluador de las ofertas en los casos que aplique o</t>
    </r>
    <r>
      <rPr>
        <sz val="22"/>
        <color theme="1"/>
        <rFont val="Arial"/>
        <family val="2"/>
      </rPr>
      <t xml:space="preserve"> el </t>
    </r>
    <r>
      <rPr>
        <sz val="22"/>
        <rFont val="Arial"/>
        <family val="2"/>
      </rPr>
      <t>profesional designado para el desarrollo del proceso contractual en la etapa de selección, según sea el caso realiza la revisión de la documentación y requisitos definidos en los estudios previos y pliegos de condiciones, frente a los suministrados por los proveedores, y los evalúa según los criterios de cumplimiento de la oferta presentada o la documentación aportada de parte de la dependencia que genera la solicitud de contratación.</t>
    </r>
  </si>
  <si>
    <r>
      <t xml:space="preserve">Propósito
</t>
    </r>
    <r>
      <rPr>
        <sz val="22"/>
        <color theme="1"/>
        <rFont val="Arial"/>
        <family val="2"/>
      </rPr>
      <t>El control  es o no un control, bien sea preventivo o correctivo</t>
    </r>
  </si>
  <si>
    <t>¿ El responsable tiene la autoridad y adecuada segresación de funciones en la ejecución del control?</t>
  </si>
  <si>
    <t xml:space="preserve">Adecuado </t>
  </si>
  <si>
    <t xml:space="preserve">Detectivo </t>
  </si>
  <si>
    <t xml:space="preserve">1, Omitir los criterios técnicos para la evaluación de vías por un interés particular </t>
  </si>
  <si>
    <t>2, Robo o sustracción de elementos por personal de la UMV</t>
  </si>
  <si>
    <t>3, Vencimiento de los términos de la acción disciplinaria</t>
  </si>
  <si>
    <t>4, Uso de vehículos y maquinaria para beneficio propio</t>
  </si>
  <si>
    <t>5, Perdida o hurto de materia prima y material producido.</t>
  </si>
  <si>
    <t>6, Modificar los resultados de los ensayos a cambio de recibir o solicitar cualquier dadiva o beneficio a nombre propio o de terceros.</t>
  </si>
  <si>
    <t>7, Adelantar un proceso contractual sin tener la aprobación correspondiente por parte del comité de contratación o de la instancia correspondiente, si así lo requiere el Manual de Contratación vigente.</t>
  </si>
  <si>
    <t>8, Celebración indebida de contratos sin el lleno de requisitos</t>
  </si>
  <si>
    <r>
      <t xml:space="preserve">Verificado el Formato de moniotreo al mapa de riesgos por proceso, aportado por la OAP, existe una diferencia respecto al responsable dado que en la descripción del control quien ejecuta el control es el guarda de vigilacia pero se definio como responsable al Almacenista por ser el supervisor del contrato, situación que no cumple con el diseño adecuado del control.
</t>
    </r>
    <r>
      <rPr>
        <b/>
        <sz val="22"/>
        <color theme="1"/>
        <rFont val="Arial"/>
        <family val="2"/>
      </rPr>
      <t>No se reporto sugerencias por parte de OAP al proceso.</t>
    </r>
  </si>
  <si>
    <r>
      <rPr>
        <sz val="22"/>
        <color rgb="FFFF0000"/>
        <rFont val="Arial"/>
        <family val="2"/>
      </rPr>
      <t xml:space="preserve"> </t>
    </r>
    <r>
      <rPr>
        <sz val="22"/>
        <color theme="1"/>
        <rFont val="Arial"/>
        <family val="2"/>
      </rPr>
      <t xml:space="preserve">
El control está estrechamente relacionado con el riesgo y cumple con las variables necesarias para un control de riesgos.
</t>
    </r>
    <r>
      <rPr>
        <b/>
        <sz val="22"/>
        <color theme="1"/>
        <rFont val="Arial"/>
        <family val="2"/>
      </rPr>
      <t>No se reporto sugerencias por parte de OAP al proceso.</t>
    </r>
  </si>
  <si>
    <r>
      <t xml:space="preserve">El control, si bien implica un riesgo para los objetivos de la entidad, no tiene una relación de conexidad clara que permita asociarla con riesgos de corrupción. 
El diseño del control no especifica la periodicidad.
</t>
    </r>
    <r>
      <rPr>
        <b/>
        <sz val="22"/>
        <color theme="1"/>
        <rFont val="Arial"/>
        <family val="2"/>
      </rPr>
      <t>No se reporto sugerencias por parte de OAP al proceso.</t>
    </r>
  </si>
  <si>
    <r>
      <t xml:space="preserve">Este control es demasiado general y podría delimitarse mejor especialmente respecto a la periodicidad  dado que no relaciona una fecuencia como indica la guia DAFP ( diario, mensual, trimestral, anual etc).
</t>
    </r>
    <r>
      <rPr>
        <b/>
        <sz val="22"/>
        <color theme="1"/>
        <rFont val="Arial"/>
        <family val="2"/>
      </rPr>
      <t>No se reporto sugerencias por parte de OAP al proceso.</t>
    </r>
    <r>
      <rPr>
        <sz val="22"/>
        <color theme="1"/>
        <rFont val="Arial"/>
        <family val="2"/>
      </rPr>
      <t xml:space="preserve">
</t>
    </r>
  </si>
  <si>
    <t xml:space="preserve">Asignado </t>
  </si>
  <si>
    <t>Adeucuado</t>
  </si>
  <si>
    <t>En la redacción del riesgo no está estipulada de forma clara la desviación de poder .</t>
  </si>
  <si>
    <t xml:space="preserve">El control omite la inclusión de los criterios que desarrolla la matriz ya que no incluye la omisión o acción, no implica la desviación de poder de forma explícita y no está definido el tercero que se beneficia. </t>
  </si>
  <si>
    <r>
      <t xml:space="preserve">El control está estrechamente relacionado con el riesgo y cumple con las variables necesarias para un control de riesgos de corrupción. 
</t>
    </r>
    <r>
      <rPr>
        <b/>
        <sz val="22"/>
        <color theme="1"/>
        <rFont val="Arial"/>
        <family val="2"/>
      </rPr>
      <t>Las observaciones de la OAP  deben seracogidas para la adecuada ejecución del control.</t>
    </r>
  </si>
  <si>
    <r>
      <t xml:space="preserve">El control identifica  un responsable asignado, adecuado, no obstante,  el control no es efectivo para la mitigación adecuada del riesgo o por lo menos no totalmente.
</t>
    </r>
    <r>
      <rPr>
        <b/>
        <sz val="22"/>
        <color theme="1"/>
        <rFont val="Arial"/>
        <family val="2"/>
      </rPr>
      <t>Se deben atender las sugerencias OAP en el formato de monitoreo al mapa de riesgos .</t>
    </r>
  </si>
  <si>
    <r>
      <t xml:space="preserve">El control identifica  un responsable asignado, adecuado, no obstante,  el control no es efectivo para la mitigación adecuada del riesgo o por lo menos no totalmente.
</t>
    </r>
    <r>
      <rPr>
        <b/>
        <sz val="22"/>
        <color theme="1"/>
        <rFont val="Arial"/>
        <family val="2"/>
      </rPr>
      <t>Se deben atender las sugerencias OAP en el formato de monitoreo al mapa de riesgos.</t>
    </r>
  </si>
  <si>
    <t>ANÁLISIS DE LA OCI CON CORTE A 10 DE MAYO DE 2019</t>
  </si>
  <si>
    <r>
      <t xml:space="preserve">El control está estrechamente relacionado con el riesgo y cumple con las variables necesarias para un control de riesgos de corrupción. 
</t>
    </r>
    <r>
      <rPr>
        <b/>
        <sz val="22"/>
        <color theme="1"/>
        <rFont val="Arial"/>
        <family val="2"/>
      </rPr>
      <t>Las observaciones de la OAP  deben ser acogidas para la adecuada ejecución del control.</t>
    </r>
  </si>
  <si>
    <r>
      <t xml:space="preserve">El control lo lleva a cabo otro proceso, por lo que se trata de un control externo, dodo lo anterior no cumple los requisitos de diseño.
</t>
    </r>
    <r>
      <rPr>
        <b/>
        <sz val="22"/>
        <color theme="1"/>
        <rFont val="Arial"/>
        <family val="2"/>
      </rPr>
      <t>No se reporto sugerencias por parte de OAP al proceso.</t>
    </r>
  </si>
  <si>
    <r>
      <t xml:space="preserve">La descripción del control no cumple con los criterios de dieseño estipulados en la guia del DAFP.
</t>
    </r>
    <r>
      <rPr>
        <b/>
        <sz val="22"/>
        <color theme="1"/>
        <rFont val="Arial"/>
        <family val="2"/>
      </rPr>
      <t>No se aporto el formato de monitoreo al mapa de riesgos.</t>
    </r>
    <r>
      <rPr>
        <sz val="22"/>
        <color theme="1"/>
        <rFont val="Arial"/>
        <family val="2"/>
      </rPr>
      <t xml:space="preserve">
Esto sera sujeto de análisis con la OAP</t>
    </r>
  </si>
  <si>
    <r>
      <t xml:space="preserve">La descripción del control no cumple con los criterios de diseño estipulados en la guia del DAFP.
</t>
    </r>
    <r>
      <rPr>
        <b/>
        <sz val="22"/>
        <color theme="1"/>
        <rFont val="Arial"/>
        <family val="2"/>
      </rPr>
      <t>No se aporto el formato de monitoreo al mapa de riesgos</t>
    </r>
    <r>
      <rPr>
        <sz val="22"/>
        <color theme="1"/>
        <rFont val="Arial"/>
        <family val="2"/>
      </rPr>
      <t>.
Esto sera sujeto de análisis con la OAP</t>
    </r>
  </si>
  <si>
    <r>
      <t xml:space="preserve">No se identifico la descripción de estos controles en el formato de monitoreo al mapa de riesgos, aportado por la OAP a la OCI, para el seguimiento.
</t>
    </r>
    <r>
      <rPr>
        <b/>
        <sz val="22"/>
        <color theme="1"/>
        <rFont val="Arial"/>
        <family val="2"/>
      </rPr>
      <t>Esto sera sujeto de análisis con la OAP.</t>
    </r>
  </si>
  <si>
    <r>
      <t xml:space="preserve">La descripción del control no es la misma que se redacto en el formato de monitoreo aportado por la OAP para el segumiento.
</t>
    </r>
    <r>
      <rPr>
        <b/>
        <sz val="22"/>
        <color theme="1"/>
        <rFont val="Arial"/>
        <family val="2"/>
      </rPr>
      <t>Esto sera sujeto de análisis con la OAP.</t>
    </r>
  </si>
  <si>
    <t>Observaciones a las variables para el adecuado  diseño de los controles ( folio 49, 60 - Guía para la Adminstración del Riesgo)</t>
  </si>
  <si>
    <t xml:space="preserve">
-Observaciojes a la redacción del riesgo a la luz de los elementos que debe tener según la, folio 24 Guía para la Administración del Riesgo) </t>
  </si>
  <si>
    <t xml:space="preserve">SEGUIMIENTO A LA IMPLEMENTACIÓN DE LOS CONTROLES DISEÑADOS EN LOS RIESGOS DE CORRUPCIÓN, REPORTADOS POR LA OFICINA ASESORA DE PLANEACIÓN-OAP CON CORTE A 30 DE MARZO DE 2019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</si>
</sst>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2" x14ac:knownFonts="1">
    <font>
      <sz val="11"/>
      <color theme="1"/>
      <name val="Calibri"/>
      <family val="2"/>
      <scheme val="minor"/>
    </font>
    <font>
      <sz val="10"/>
      <name val="Arial"/>
      <family val="2"/>
    </font>
    <font>
      <sz val="11"/>
      <color theme="1"/>
      <name val="Calibri"/>
      <family val="2"/>
      <scheme val="minor"/>
    </font>
    <font>
      <b/>
      <sz val="22"/>
      <color theme="1"/>
      <name val="Arial"/>
      <family val="2"/>
    </font>
    <font>
      <sz val="22"/>
      <color theme="1"/>
      <name val="Arial"/>
      <family val="2"/>
    </font>
    <font>
      <sz val="22"/>
      <name val="Arial"/>
      <family val="2"/>
    </font>
    <font>
      <b/>
      <sz val="9"/>
      <name val="Arial"/>
      <family val="2"/>
    </font>
    <font>
      <sz val="9"/>
      <name val="Arial"/>
      <family val="2"/>
    </font>
    <font>
      <sz val="9"/>
      <color theme="1" tint="0.249977111117893"/>
      <name val="Arial"/>
      <family val="2"/>
    </font>
    <font>
      <sz val="9"/>
      <color rgb="FFFF0000"/>
      <name val="Arial"/>
      <family val="2"/>
    </font>
    <font>
      <sz val="8"/>
      <name val="Arial"/>
      <family val="2"/>
    </font>
    <font>
      <sz val="22"/>
      <color rgb="FFFF000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8" tint="0.79998168889431442"/>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xf numFmtId="43" fontId="2" fillId="0" borderId="0" applyFont="0" applyFill="0" applyBorder="0" applyAlignment="0" applyProtection="0"/>
  </cellStyleXfs>
  <cellXfs count="86">
    <xf numFmtId="0" fontId="0" fillId="0" borderId="0" xfId="0"/>
    <xf numFmtId="0" fontId="3" fillId="2" borderId="4"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7" fillId="0" borderId="4" xfId="1" applyFont="1" applyFill="1" applyBorder="1" applyAlignment="1" applyProtection="1">
      <alignment vertical="center" wrapText="1"/>
      <protection locked="0"/>
    </xf>
    <xf numFmtId="0" fontId="6" fillId="0" borderId="4" xfId="1" applyFont="1" applyFill="1" applyBorder="1" applyAlignment="1" applyProtection="1">
      <alignment horizontal="center" vertical="center" wrapText="1"/>
      <protection locked="0"/>
    </xf>
    <xf numFmtId="0" fontId="6" fillId="0" borderId="4" xfId="1" applyFont="1" applyFill="1" applyBorder="1" applyAlignment="1" applyProtection="1">
      <alignment horizontal="center" vertical="center" wrapText="1"/>
    </xf>
    <xf numFmtId="0" fontId="6" fillId="3" borderId="4" xfId="1" applyFont="1" applyFill="1" applyBorder="1" applyAlignment="1" applyProtection="1">
      <alignment horizontal="center" vertical="center" wrapText="1"/>
      <protection locked="0"/>
    </xf>
    <xf numFmtId="2" fontId="6" fillId="0" borderId="4" xfId="2" applyNumberFormat="1" applyFont="1" applyFill="1" applyBorder="1" applyAlignment="1" applyProtection="1">
      <alignment horizontal="center" vertical="center" wrapText="1"/>
    </xf>
    <xf numFmtId="2" fontId="6" fillId="0" borderId="4" xfId="2" applyNumberFormat="1"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wrapText="1"/>
      <protection locked="0"/>
    </xf>
    <xf numFmtId="0" fontId="7" fillId="0" borderId="4" xfId="0" applyFont="1" applyFill="1" applyBorder="1" applyAlignment="1" applyProtection="1">
      <alignment vertical="center" wrapText="1"/>
      <protection locked="0"/>
    </xf>
    <xf numFmtId="14" fontId="7" fillId="0" borderId="4" xfId="0" applyNumberFormat="1" applyFont="1" applyFill="1" applyBorder="1" applyAlignment="1" applyProtection="1">
      <alignment horizontal="center" vertical="center" wrapText="1"/>
      <protection locked="0"/>
    </xf>
    <xf numFmtId="14" fontId="7" fillId="0" borderId="4" xfId="0" applyNumberFormat="1" applyFont="1" applyFill="1" applyBorder="1" applyAlignment="1" applyProtection="1">
      <alignment vertical="center" wrapText="1"/>
      <protection locked="0"/>
    </xf>
    <xf numFmtId="0" fontId="7" fillId="0" borderId="4" xfId="0" applyFont="1" applyFill="1" applyBorder="1" applyAlignment="1" applyProtection="1">
      <alignment horizontal="left" vertical="center" wrapText="1"/>
      <protection locked="0"/>
    </xf>
    <xf numFmtId="0" fontId="6" fillId="0" borderId="4" xfId="0" applyFont="1" applyFill="1" applyBorder="1" applyAlignment="1" applyProtection="1">
      <alignment vertical="center" wrapText="1"/>
      <protection locked="0"/>
    </xf>
    <xf numFmtId="0" fontId="8" fillId="4" borderId="4" xfId="1" applyFont="1" applyFill="1" applyBorder="1" applyAlignment="1" applyProtection="1">
      <alignment horizontal="center" vertical="center" wrapText="1"/>
      <protection locked="0"/>
    </xf>
    <xf numFmtId="0" fontId="10" fillId="0" borderId="0" xfId="0" applyFont="1" applyFill="1" applyAlignment="1" applyProtection="1">
      <alignment horizontal="center" vertical="center" wrapText="1"/>
    </xf>
    <xf numFmtId="0" fontId="6" fillId="5" borderId="4" xfId="0" applyFont="1" applyFill="1" applyBorder="1" applyAlignment="1" applyProtection="1">
      <alignment horizontal="center" vertical="center" wrapText="1"/>
    </xf>
    <xf numFmtId="0" fontId="6" fillId="6" borderId="4" xfId="0" applyFont="1" applyFill="1" applyBorder="1" applyAlignment="1" applyProtection="1">
      <alignment vertical="center" wrapText="1"/>
    </xf>
    <xf numFmtId="0" fontId="6" fillId="6" borderId="4" xfId="0" applyFont="1" applyFill="1" applyBorder="1" applyAlignment="1" applyProtection="1">
      <alignment horizontal="center" vertical="center" wrapText="1"/>
    </xf>
    <xf numFmtId="0" fontId="6" fillId="5" borderId="4" xfId="0" applyFont="1" applyFill="1" applyBorder="1" applyAlignment="1" applyProtection="1">
      <alignment vertical="center" wrapText="1"/>
    </xf>
    <xf numFmtId="0" fontId="8" fillId="3" borderId="4" xfId="1" applyFont="1" applyFill="1" applyBorder="1" applyAlignment="1" applyProtection="1">
      <alignment horizontal="center" vertical="center" wrapText="1"/>
      <protection locked="0"/>
    </xf>
    <xf numFmtId="0" fontId="4" fillId="3" borderId="4" xfId="0" applyFont="1" applyFill="1" applyBorder="1" applyAlignment="1">
      <alignment vertical="center" wrapText="1"/>
    </xf>
    <xf numFmtId="0" fontId="3" fillId="3"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3" borderId="4" xfId="0" applyFont="1" applyFill="1" applyBorder="1"/>
    <xf numFmtId="0" fontId="4" fillId="3" borderId="5" xfId="0" applyFont="1" applyFill="1" applyBorder="1" applyAlignment="1">
      <alignment vertical="center" wrapText="1"/>
    </xf>
    <xf numFmtId="0" fontId="4" fillId="3" borderId="0" xfId="0" applyFont="1" applyFill="1"/>
    <xf numFmtId="0" fontId="5" fillId="3" borderId="4" xfId="1" applyFont="1" applyFill="1" applyBorder="1" applyAlignment="1" applyProtection="1">
      <alignment vertical="center" wrapText="1"/>
      <protection locked="0"/>
    </xf>
    <xf numFmtId="0" fontId="5" fillId="3" borderId="4" xfId="1" applyFont="1" applyFill="1" applyBorder="1" applyAlignment="1" applyProtection="1">
      <alignment horizontal="center" vertical="center" wrapText="1"/>
      <protection locked="0"/>
    </xf>
    <xf numFmtId="0" fontId="5" fillId="3" borderId="4" xfId="1" applyFont="1" applyFill="1" applyBorder="1" applyAlignment="1" applyProtection="1">
      <alignment horizontal="center" vertical="top" wrapText="1"/>
      <protection locked="0"/>
    </xf>
    <xf numFmtId="0" fontId="5" fillId="3" borderId="4" xfId="1" applyFont="1" applyFill="1" applyBorder="1" applyAlignment="1" applyProtection="1">
      <alignment horizontal="justify" vertical="top" wrapText="1"/>
      <protection locked="0"/>
    </xf>
    <xf numFmtId="0" fontId="5" fillId="3" borderId="4" xfId="1" applyFont="1" applyFill="1" applyBorder="1" applyAlignment="1" applyProtection="1">
      <alignment horizontal="justify" vertical="center" wrapText="1"/>
      <protection locked="0"/>
    </xf>
    <xf numFmtId="0" fontId="4" fillId="3" borderId="5" xfId="0" applyFont="1" applyFill="1" applyBorder="1" applyAlignment="1">
      <alignment vertical="center" wrapText="1"/>
    </xf>
    <xf numFmtId="0" fontId="4" fillId="3" borderId="6" xfId="0" applyFont="1" applyFill="1" applyBorder="1" applyAlignment="1">
      <alignment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top" wrapText="1"/>
    </xf>
    <xf numFmtId="0" fontId="4" fillId="3" borderId="7" xfId="0" applyFont="1" applyFill="1" applyBorder="1" applyAlignment="1">
      <alignment horizontal="center" vertical="top" wrapText="1"/>
    </xf>
    <xf numFmtId="0" fontId="4" fillId="3" borderId="6" xfId="0" applyFont="1" applyFill="1" applyBorder="1" applyAlignment="1">
      <alignment horizontal="center" vertical="top"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10"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6" fillId="5" borderId="4" xfId="0" applyFont="1" applyFill="1" applyBorder="1" applyAlignment="1" applyProtection="1">
      <alignment horizontal="center" vertical="center" wrapText="1"/>
    </xf>
    <xf numFmtId="0" fontId="6" fillId="5" borderId="5" xfId="0" applyFont="1" applyFill="1" applyBorder="1" applyAlignment="1" applyProtection="1">
      <alignment horizontal="center" vertical="center" wrapText="1"/>
    </xf>
    <xf numFmtId="0" fontId="6" fillId="5" borderId="7" xfId="0" applyFont="1" applyFill="1" applyBorder="1" applyAlignment="1" applyProtection="1">
      <alignment horizontal="center" vertical="center" wrapText="1"/>
    </xf>
    <xf numFmtId="0" fontId="6" fillId="5" borderId="6" xfId="0" applyFont="1" applyFill="1" applyBorder="1" applyAlignment="1" applyProtection="1">
      <alignment horizontal="center" vertical="center" wrapText="1"/>
    </xf>
    <xf numFmtId="0" fontId="6" fillId="6" borderId="4" xfId="0" applyFont="1" applyFill="1" applyBorder="1" applyAlignment="1" applyProtection="1">
      <alignment horizontal="center" vertical="center" wrapText="1"/>
    </xf>
    <xf numFmtId="0" fontId="6" fillId="5" borderId="1" xfId="0" applyFont="1" applyFill="1" applyBorder="1" applyAlignment="1" applyProtection="1">
      <alignment horizontal="center" vertical="center" wrapText="1"/>
    </xf>
    <xf numFmtId="0" fontId="6" fillId="5" borderId="2" xfId="0" applyFont="1" applyFill="1" applyBorder="1" applyAlignment="1" applyProtection="1">
      <alignment horizontal="center" vertical="center" wrapText="1"/>
    </xf>
    <xf numFmtId="0" fontId="6" fillId="5" borderId="3" xfId="0" applyFont="1" applyFill="1" applyBorder="1" applyAlignment="1" applyProtection="1">
      <alignment horizontal="center" vertical="center" wrapText="1"/>
    </xf>
    <xf numFmtId="0" fontId="6" fillId="0" borderId="4" xfId="1" applyFont="1" applyFill="1" applyBorder="1" applyAlignment="1" applyProtection="1">
      <alignment horizontal="center" vertical="center" wrapText="1"/>
      <protection locked="0"/>
    </xf>
    <xf numFmtId="0" fontId="6" fillId="0" borderId="4" xfId="1"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protection locked="0"/>
    </xf>
    <xf numFmtId="0" fontId="7" fillId="3" borderId="4" xfId="1" applyFont="1" applyFill="1" applyBorder="1" applyAlignment="1" applyProtection="1">
      <alignment horizontal="left" vertical="center" wrapText="1"/>
      <protection locked="0"/>
    </xf>
    <xf numFmtId="2" fontId="6" fillId="0" borderId="4" xfId="2" applyNumberFormat="1" applyFont="1" applyFill="1" applyBorder="1" applyAlignment="1" applyProtection="1">
      <alignment horizontal="center" vertical="center" wrapText="1"/>
      <protection locked="0"/>
    </xf>
    <xf numFmtId="2" fontId="6" fillId="0" borderId="4" xfId="2" applyNumberFormat="1" applyFont="1" applyFill="1" applyBorder="1" applyAlignment="1" applyProtection="1">
      <alignment horizontal="center" vertical="center" wrapText="1"/>
    </xf>
    <xf numFmtId="0" fontId="7" fillId="0" borderId="4" xfId="1" applyFont="1" applyFill="1" applyBorder="1" applyAlignment="1" applyProtection="1">
      <alignment horizontal="center" vertical="center" wrapText="1"/>
      <protection locked="0"/>
    </xf>
    <xf numFmtId="0" fontId="8" fillId="3" borderId="4" xfId="1" applyFont="1" applyFill="1" applyBorder="1" applyAlignment="1" applyProtection="1">
      <alignment horizontal="center" vertical="center" wrapText="1"/>
      <protection locked="0"/>
    </xf>
    <xf numFmtId="0" fontId="7" fillId="0" borderId="5" xfId="1" applyFont="1" applyFill="1" applyBorder="1" applyAlignment="1" applyProtection="1">
      <alignment horizontal="left" vertical="center" wrapText="1"/>
      <protection locked="0"/>
    </xf>
    <xf numFmtId="0" fontId="7" fillId="0" borderId="6" xfId="1" applyFont="1" applyFill="1" applyBorder="1" applyAlignment="1" applyProtection="1">
      <alignment horizontal="left" vertical="center" wrapText="1"/>
      <protection locked="0"/>
    </xf>
    <xf numFmtId="0" fontId="6" fillId="3" borderId="4" xfId="1" applyFont="1" applyFill="1" applyBorder="1" applyAlignment="1" applyProtection="1">
      <alignment horizontal="center" vertical="center" wrapText="1"/>
      <protection locked="0"/>
    </xf>
    <xf numFmtId="0" fontId="7" fillId="3" borderId="4" xfId="1" applyFont="1" applyFill="1" applyBorder="1" applyAlignment="1" applyProtection="1">
      <alignment horizontal="center" vertical="center" wrapText="1"/>
      <protection locked="0"/>
    </xf>
    <xf numFmtId="14" fontId="7" fillId="0" borderId="5" xfId="0" applyNumberFormat="1" applyFont="1" applyFill="1" applyBorder="1" applyAlignment="1" applyProtection="1">
      <alignment horizontal="center" vertical="center" wrapText="1"/>
      <protection locked="0"/>
    </xf>
    <xf numFmtId="14" fontId="7" fillId="0" borderId="7" xfId="0" applyNumberFormat="1" applyFont="1" applyFill="1" applyBorder="1" applyAlignment="1" applyProtection="1">
      <alignment horizontal="center" vertical="center" wrapText="1"/>
      <protection locked="0"/>
    </xf>
    <xf numFmtId="0" fontId="7" fillId="3" borderId="1" xfId="1" applyFont="1" applyFill="1" applyBorder="1" applyAlignment="1" applyProtection="1">
      <alignment horizontal="left" vertical="center" wrapText="1"/>
      <protection locked="0"/>
    </xf>
    <xf numFmtId="0" fontId="7" fillId="3" borderId="3" xfId="1" applyFont="1" applyFill="1" applyBorder="1" applyAlignment="1" applyProtection="1">
      <alignment horizontal="left" vertical="center" wrapText="1"/>
      <protection locked="0"/>
    </xf>
    <xf numFmtId="0" fontId="8" fillId="4" borderId="4" xfId="1" applyFont="1" applyFill="1" applyBorder="1" applyAlignment="1" applyProtection="1">
      <alignment horizontal="center" vertical="center" wrapText="1"/>
      <protection locked="0"/>
    </xf>
    <xf numFmtId="0" fontId="7" fillId="0" borderId="5" xfId="1" applyFont="1" applyFill="1" applyBorder="1" applyAlignment="1" applyProtection="1">
      <alignment horizontal="center" vertical="center" wrapText="1"/>
      <protection locked="0"/>
    </xf>
    <xf numFmtId="0" fontId="7" fillId="0" borderId="7" xfId="1" applyFont="1" applyFill="1" applyBorder="1" applyAlignment="1" applyProtection="1">
      <alignment horizontal="center" vertical="center" wrapText="1"/>
      <protection locked="0"/>
    </xf>
  </cellXfs>
  <cellStyles count="3">
    <cellStyle name="Millares" xfId="2" builtinId="3"/>
    <cellStyle name="Normal" xfId="0" builtinId="0"/>
    <cellStyle name="Normal 2" xfId="1" xr:uid="{0749795A-6C94-495B-9B8E-4D2E19169C82}"/>
  </cellStyles>
  <dxfs count="27">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2</xdr:col>
      <xdr:colOff>0</xdr:colOff>
      <xdr:row>2</xdr:row>
      <xdr:rowOff>0</xdr:rowOff>
    </xdr:from>
    <xdr:ext cx="585060" cy="5663"/>
    <xdr:pic>
      <xdr:nvPicPr>
        <xdr:cNvPr id="2" name="1 Imagen">
          <a:extLst>
            <a:ext uri="{FF2B5EF4-FFF2-40B4-BE49-F238E27FC236}">
              <a16:creationId xmlns:a16="http://schemas.microsoft.com/office/drawing/2014/main" id="{664DEF8E-57E7-4841-89E0-A797C5B0F8EE}"/>
            </a:ext>
          </a:extLst>
        </xdr:cNvPr>
        <xdr:cNvPicPr>
          <a:picLocks noChangeAspect="1" noChangeArrowheads="1"/>
        </xdr:cNvPicPr>
      </xdr:nvPicPr>
      <xdr:blipFill>
        <a:blip xmlns:r="http://schemas.openxmlformats.org/officeDocument/2006/relationships" r:embed="rId1">
          <a:duotone>
            <a:schemeClr val="accent1">
              <a:shade val="45000"/>
              <a:satMod val="135000"/>
            </a:schemeClr>
            <a:prstClr val="white"/>
          </a:duotone>
        </a:blip>
        <a:srcRect/>
        <a:stretch>
          <a:fillRect/>
        </a:stretch>
      </xdr:blipFill>
      <xdr:spPr bwMode="auto">
        <a:xfrm>
          <a:off x="1619250" y="714375"/>
          <a:ext cx="585060" cy="5663"/>
        </a:xfrm>
        <a:prstGeom prst="rect">
          <a:avLst/>
        </a:prstGeom>
        <a:ln>
          <a:noFill/>
        </a:ln>
        <a:effectLst>
          <a:reflection blurRad="12700" stA="30000" endPos="30000" dist="5000" dir="5400000" sy="-100000" algn="bl" rotWithShape="0"/>
        </a:effectLst>
        <a:scene3d>
          <a:camera prst="perspectiveContrastingLeftFacing">
            <a:rot lat="300000" lon="19800000" rev="0"/>
          </a:camera>
          <a:lightRig rig="threePt" dir="t">
            <a:rot lat="0" lon="0" rev="2700000"/>
          </a:lightRig>
        </a:scene3d>
        <a:sp3d>
          <a:bevelT w="63500" h="50800"/>
        </a:sp3d>
      </xdr:spPr>
    </xdr:pic>
    <xdr:clientData/>
  </xdr:oneCellAnchor>
  <xdr:oneCellAnchor>
    <xdr:from>
      <xdr:col>1</xdr:col>
      <xdr:colOff>0</xdr:colOff>
      <xdr:row>2</xdr:row>
      <xdr:rowOff>0</xdr:rowOff>
    </xdr:from>
    <xdr:ext cx="585060" cy="5663"/>
    <xdr:pic>
      <xdr:nvPicPr>
        <xdr:cNvPr id="3" name="1 Imagen">
          <a:extLst>
            <a:ext uri="{FF2B5EF4-FFF2-40B4-BE49-F238E27FC236}">
              <a16:creationId xmlns:a16="http://schemas.microsoft.com/office/drawing/2014/main" id="{5A5DF4B7-3295-4D8E-83D9-D24433F188FA}"/>
            </a:ext>
          </a:extLst>
        </xdr:cNvPr>
        <xdr:cNvPicPr>
          <a:picLocks noChangeAspect="1" noChangeArrowheads="1"/>
        </xdr:cNvPicPr>
      </xdr:nvPicPr>
      <xdr:blipFill>
        <a:blip xmlns:r="http://schemas.openxmlformats.org/officeDocument/2006/relationships" r:embed="rId1">
          <a:duotone>
            <a:schemeClr val="accent1">
              <a:shade val="45000"/>
              <a:satMod val="135000"/>
            </a:schemeClr>
            <a:prstClr val="white"/>
          </a:duotone>
        </a:blip>
        <a:srcRect/>
        <a:stretch>
          <a:fillRect/>
        </a:stretch>
      </xdr:blipFill>
      <xdr:spPr bwMode="auto">
        <a:xfrm>
          <a:off x="3771900" y="2419350"/>
          <a:ext cx="585060" cy="5663"/>
        </a:xfrm>
        <a:prstGeom prst="rect">
          <a:avLst/>
        </a:prstGeom>
        <a:ln>
          <a:noFill/>
        </a:ln>
        <a:effectLst>
          <a:reflection blurRad="12700" stA="30000" endPos="30000" dist="5000" dir="5400000" sy="-100000" algn="bl" rotWithShape="0"/>
        </a:effectLst>
        <a:scene3d>
          <a:camera prst="perspectiveContrastingLeftFacing">
            <a:rot lat="300000" lon="19800000" rev="0"/>
          </a:camera>
          <a:lightRig rig="threePt" dir="t">
            <a:rot lat="0" lon="0" rev="2700000"/>
          </a:lightRig>
        </a:scene3d>
        <a:sp3d>
          <a:bevelT w="63500" h="50800"/>
        </a:sp3d>
      </xdr:spPr>
    </xdr:pic>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3</xdr:row>
      <xdr:rowOff>0</xdr:rowOff>
    </xdr:from>
    <xdr:ext cx="585060" cy="5663"/>
    <xdr:pic>
      <xdr:nvPicPr>
        <xdr:cNvPr id="4" name="1 Imagen">
          <a:extLst>
            <a:ext uri="{FF2B5EF4-FFF2-40B4-BE49-F238E27FC236}">
              <a16:creationId xmlns:a16="http://schemas.microsoft.com/office/drawing/2014/main" id="{B597CB30-6213-4111-9E41-38C14392412C}"/>
            </a:ext>
          </a:extLst>
        </xdr:cNvPr>
        <xdr:cNvPicPr>
          <a:picLocks noChangeAspect="1" noChangeArrowheads="1"/>
        </xdr:cNvPicPr>
      </xdr:nvPicPr>
      <xdr:blipFill>
        <a:blip xmlns:r="http://schemas.openxmlformats.org/officeDocument/2006/relationships" r:embed="rId1">
          <a:duotone>
            <a:schemeClr val="accent1">
              <a:shade val="45000"/>
              <a:satMod val="135000"/>
            </a:schemeClr>
            <a:prstClr val="white"/>
          </a:duotone>
        </a:blip>
        <a:srcRect/>
        <a:stretch>
          <a:fillRect/>
        </a:stretch>
      </xdr:blipFill>
      <xdr:spPr bwMode="auto">
        <a:xfrm>
          <a:off x="1666875" y="1581150"/>
          <a:ext cx="585060" cy="5663"/>
        </a:xfrm>
        <a:prstGeom prst="rect">
          <a:avLst/>
        </a:prstGeom>
        <a:ln>
          <a:noFill/>
        </a:ln>
        <a:effectLst>
          <a:reflection blurRad="12700" stA="30000" endPos="30000" dist="5000" dir="5400000" sy="-100000" algn="bl" rotWithShape="0"/>
        </a:effectLst>
        <a:scene3d>
          <a:camera prst="perspectiveContrastingLeftFacing">
            <a:rot lat="300000" lon="19800000" rev="0"/>
          </a:camera>
          <a:lightRig rig="threePt" dir="t">
            <a:rot lat="0" lon="0" rev="2700000"/>
          </a:lightRig>
        </a:scene3d>
        <a:sp3d>
          <a:bevelT w="63500" h="50800"/>
        </a:sp3d>
      </xdr:spPr>
    </xdr:pic>
    <xdr:clientData/>
  </xdr:oneCellAnchor>
  <xdr:oneCellAnchor>
    <xdr:from>
      <xdr:col>2</xdr:col>
      <xdr:colOff>0</xdr:colOff>
      <xdr:row>0</xdr:row>
      <xdr:rowOff>0</xdr:rowOff>
    </xdr:from>
    <xdr:ext cx="585060" cy="5663"/>
    <xdr:pic>
      <xdr:nvPicPr>
        <xdr:cNvPr id="5" name="1 Imagen">
          <a:extLst>
            <a:ext uri="{FF2B5EF4-FFF2-40B4-BE49-F238E27FC236}">
              <a16:creationId xmlns:a16="http://schemas.microsoft.com/office/drawing/2014/main" id="{0B745410-5BD4-49E3-A05C-CB78E2BEA22C}"/>
            </a:ext>
          </a:extLst>
        </xdr:cNvPr>
        <xdr:cNvPicPr>
          <a:picLocks noChangeAspect="1" noChangeArrowheads="1"/>
        </xdr:cNvPicPr>
      </xdr:nvPicPr>
      <xdr:blipFill>
        <a:blip xmlns:r="http://schemas.openxmlformats.org/officeDocument/2006/relationships" r:embed="rId1">
          <a:duotone>
            <a:schemeClr val="accent1">
              <a:shade val="45000"/>
              <a:satMod val="135000"/>
            </a:schemeClr>
            <a:prstClr val="white"/>
          </a:duotone>
        </a:blip>
        <a:srcRect/>
        <a:stretch>
          <a:fillRect/>
        </a:stretch>
      </xdr:blipFill>
      <xdr:spPr bwMode="auto">
        <a:xfrm>
          <a:off x="1666875" y="1581150"/>
          <a:ext cx="585060" cy="5663"/>
        </a:xfrm>
        <a:prstGeom prst="rect">
          <a:avLst/>
        </a:prstGeom>
        <a:ln>
          <a:noFill/>
        </a:ln>
        <a:effectLst>
          <a:reflection blurRad="12700" stA="30000" endPos="30000" dist="5000" dir="5400000" sy="-100000" algn="bl" rotWithShape="0"/>
        </a:effectLst>
        <a:scene3d>
          <a:camera prst="perspectiveContrastingLeftFacing">
            <a:rot lat="300000" lon="19800000" rev="0"/>
          </a:camera>
          <a:lightRig rig="threePt" dir="t">
            <a:rot lat="0" lon="0" rev="2700000"/>
          </a:lightRig>
        </a:scene3d>
        <a:sp3d>
          <a:bevelT w="63500" h="50800"/>
        </a:sp3d>
      </xdr:spPr>
    </xdr:pic>
    <xdr:clientData/>
  </xdr:oneCellAnchor>
  <xdr:oneCellAnchor>
    <xdr:from>
      <xdr:col>2</xdr:col>
      <xdr:colOff>0</xdr:colOff>
      <xdr:row>0</xdr:row>
      <xdr:rowOff>0</xdr:rowOff>
    </xdr:from>
    <xdr:ext cx="585060" cy="5663"/>
    <xdr:pic>
      <xdr:nvPicPr>
        <xdr:cNvPr id="6" name="1 Imagen">
          <a:extLst>
            <a:ext uri="{FF2B5EF4-FFF2-40B4-BE49-F238E27FC236}">
              <a16:creationId xmlns:a16="http://schemas.microsoft.com/office/drawing/2014/main" id="{69CFB32F-E82F-4F00-B6BC-A0C3CFA1B1C2}"/>
            </a:ext>
          </a:extLst>
        </xdr:cNvPr>
        <xdr:cNvPicPr>
          <a:picLocks noChangeAspect="1" noChangeArrowheads="1"/>
        </xdr:cNvPicPr>
      </xdr:nvPicPr>
      <xdr:blipFill>
        <a:blip xmlns:r="http://schemas.openxmlformats.org/officeDocument/2006/relationships" r:embed="rId1">
          <a:duotone>
            <a:schemeClr val="accent1">
              <a:shade val="45000"/>
              <a:satMod val="135000"/>
            </a:schemeClr>
            <a:prstClr val="white"/>
          </a:duotone>
        </a:blip>
        <a:srcRect/>
        <a:stretch>
          <a:fillRect/>
        </a:stretch>
      </xdr:blipFill>
      <xdr:spPr bwMode="auto">
        <a:xfrm>
          <a:off x="1666875" y="1581150"/>
          <a:ext cx="585060" cy="5663"/>
        </a:xfrm>
        <a:prstGeom prst="rect">
          <a:avLst/>
        </a:prstGeom>
        <a:ln>
          <a:noFill/>
        </a:ln>
        <a:effectLst>
          <a:reflection blurRad="12700" stA="30000" endPos="30000" dist="5000" dir="5400000" sy="-100000" algn="bl" rotWithShape="0"/>
        </a:effectLst>
        <a:scene3d>
          <a:camera prst="perspectiveContrastingLeftFacing">
            <a:rot lat="300000" lon="19800000" rev="0"/>
          </a:camera>
          <a:lightRig rig="threePt" dir="t">
            <a:rot lat="0" lon="0" rev="2700000"/>
          </a:lightRig>
        </a:scene3d>
        <a:sp3d>
          <a:bevelT w="63500" h="50800"/>
        </a:sp3d>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afaela.montoya/Downloads/GCON-MR-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se.moreno/Desktop/Riesgos%20de%20corrupci&#243;n%20-%20Mapa%20de%20ries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row r="4">
          <cell r="C4" t="str">
            <v>Gestion</v>
          </cell>
          <cell r="G4" t="str">
            <v>Rara vez</v>
          </cell>
          <cell r="K4" t="str">
            <v>Aceptar el riesgo</v>
          </cell>
        </row>
        <row r="5">
          <cell r="C5" t="str">
            <v>Corrupcion</v>
          </cell>
          <cell r="G5" t="str">
            <v>Improbable</v>
          </cell>
          <cell r="K5" t="str">
            <v>Reducir el riesgo</v>
          </cell>
        </row>
        <row r="6">
          <cell r="C6" t="str">
            <v>Seguridad_de_la_informacion</v>
          </cell>
          <cell r="G6" t="str">
            <v>Posible</v>
          </cell>
          <cell r="K6" t="str">
            <v>Evitar el riesgo</v>
          </cell>
        </row>
        <row r="7">
          <cell r="G7" t="str">
            <v>Probable</v>
          </cell>
          <cell r="K7" t="str">
            <v>Compartir el riesgo</v>
          </cell>
        </row>
        <row r="8">
          <cell r="G8" t="str">
            <v>Casi seguro</v>
          </cell>
        </row>
        <row r="37">
          <cell r="B37" t="str">
            <v>Rara vezInsignificante</v>
          </cell>
          <cell r="C37" t="str">
            <v>Riesgo bajo</v>
          </cell>
        </row>
        <row r="38">
          <cell r="B38" t="str">
            <v>Rara vezMenor</v>
          </cell>
          <cell r="C38" t="str">
            <v>Riesgo bajo</v>
          </cell>
        </row>
        <row r="39">
          <cell r="B39" t="str">
            <v>Rara vezModerado</v>
          </cell>
          <cell r="C39" t="str">
            <v>Riesgo moderado</v>
          </cell>
        </row>
        <row r="40">
          <cell r="B40" t="str">
            <v>Rara vezMayor</v>
          </cell>
          <cell r="C40" t="str">
            <v>Riesgo alto</v>
          </cell>
        </row>
        <row r="41">
          <cell r="B41" t="str">
            <v>Rara vezCatastrófico</v>
          </cell>
          <cell r="C41" t="str">
            <v>Riesgo extremo</v>
          </cell>
        </row>
        <row r="42">
          <cell r="B42" t="str">
            <v>ImprobableInsignificante</v>
          </cell>
          <cell r="C42" t="str">
            <v>Riesgo bajo</v>
          </cell>
        </row>
        <row r="43">
          <cell r="B43" t="str">
            <v>ImprobableMenor</v>
          </cell>
          <cell r="C43" t="str">
            <v>Riesgo bajo</v>
          </cell>
        </row>
        <row r="44">
          <cell r="B44" t="str">
            <v>ImprobableModerado</v>
          </cell>
          <cell r="C44" t="str">
            <v>Riesgo moderado</v>
          </cell>
        </row>
        <row r="45">
          <cell r="B45" t="str">
            <v>ImprobableMayor</v>
          </cell>
          <cell r="C45" t="str">
            <v>Riesgo alto</v>
          </cell>
        </row>
        <row r="46">
          <cell r="B46" t="str">
            <v>ImprobableCatastrófico</v>
          </cell>
          <cell r="C46" t="str">
            <v>Riesgo extremo</v>
          </cell>
        </row>
        <row r="47">
          <cell r="B47" t="str">
            <v>PosibleInsignificante</v>
          </cell>
          <cell r="C47" t="str">
            <v>Riesgo bajo</v>
          </cell>
        </row>
        <row r="48">
          <cell r="B48" t="str">
            <v>PosibleMenor</v>
          </cell>
          <cell r="C48" t="str">
            <v>Riesgo moderado</v>
          </cell>
        </row>
        <row r="49">
          <cell r="B49" t="str">
            <v>PosibleModerado</v>
          </cell>
          <cell r="C49" t="str">
            <v>Riesgo alto</v>
          </cell>
        </row>
        <row r="50">
          <cell r="B50" t="str">
            <v>PosibleMayor</v>
          </cell>
          <cell r="C50" t="str">
            <v>Riesgo extremo</v>
          </cell>
        </row>
        <row r="51">
          <cell r="B51" t="str">
            <v>PosibleCatastrófico</v>
          </cell>
          <cell r="C51" t="str">
            <v>Riesgo extremo</v>
          </cell>
        </row>
        <row r="52">
          <cell r="B52" t="str">
            <v>ProbableInsignificante</v>
          </cell>
          <cell r="C52" t="str">
            <v>Riesgo moderado</v>
          </cell>
        </row>
        <row r="53">
          <cell r="B53" t="str">
            <v>ProbableMenor</v>
          </cell>
          <cell r="C53" t="str">
            <v>Riesgo alto</v>
          </cell>
        </row>
        <row r="54">
          <cell r="B54" t="str">
            <v>ProbableModerado</v>
          </cell>
          <cell r="C54" t="str">
            <v>Riesgo alto</v>
          </cell>
        </row>
        <row r="55">
          <cell r="B55" t="str">
            <v>ProbableMayor</v>
          </cell>
          <cell r="C55" t="str">
            <v>Riesgo extremo</v>
          </cell>
        </row>
        <row r="56">
          <cell r="B56" t="str">
            <v>ProbableCatastrófico</v>
          </cell>
          <cell r="C56" t="str">
            <v>Riesgo extremo</v>
          </cell>
        </row>
        <row r="57">
          <cell r="B57" t="str">
            <v>Casi seguroInsignificante</v>
          </cell>
          <cell r="C57" t="str">
            <v>Riesgo alto</v>
          </cell>
        </row>
        <row r="58">
          <cell r="B58" t="str">
            <v>Casi seguroMenor</v>
          </cell>
          <cell r="C58" t="str">
            <v>Riesgo alto</v>
          </cell>
        </row>
        <row r="59">
          <cell r="B59" t="str">
            <v>Casi seguroModerado</v>
          </cell>
          <cell r="C59" t="str">
            <v>Riesgo extremo</v>
          </cell>
        </row>
        <row r="60">
          <cell r="B60" t="str">
            <v>Casi seguroMayor</v>
          </cell>
          <cell r="C60" t="str">
            <v>Riesgo extremo</v>
          </cell>
        </row>
        <row r="61">
          <cell r="B61" t="str">
            <v>Casi seguroCatastrófico</v>
          </cell>
          <cell r="C61" t="str">
            <v>Riesgo extremo</v>
          </cell>
        </row>
        <row r="69">
          <cell r="B69" t="str">
            <v>FuerteFuerte</v>
          </cell>
          <cell r="C69" t="str">
            <v>No</v>
          </cell>
          <cell r="D69" t="str">
            <v>Fuerte</v>
          </cell>
        </row>
        <row r="70">
          <cell r="B70" t="str">
            <v>FuerteModerado</v>
          </cell>
          <cell r="C70" t="str">
            <v>Sí</v>
          </cell>
          <cell r="D70" t="str">
            <v>Moderado</v>
          </cell>
        </row>
        <row r="71">
          <cell r="B71" t="str">
            <v>FuerteDébil</v>
          </cell>
          <cell r="C71" t="str">
            <v>Sí</v>
          </cell>
          <cell r="D71" t="str">
            <v>Débil</v>
          </cell>
        </row>
        <row r="72">
          <cell r="B72" t="str">
            <v>ModeradoFuerte</v>
          </cell>
          <cell r="C72" t="str">
            <v>Sí</v>
          </cell>
          <cell r="D72" t="str">
            <v>Moderado</v>
          </cell>
        </row>
        <row r="73">
          <cell r="B73" t="str">
            <v>ModeradoModerado</v>
          </cell>
          <cell r="C73" t="str">
            <v>Sí</v>
          </cell>
          <cell r="D73" t="str">
            <v>Moderado</v>
          </cell>
        </row>
        <row r="74">
          <cell r="B74" t="str">
            <v>ModeradoDébil</v>
          </cell>
          <cell r="C74" t="str">
            <v>Sí</v>
          </cell>
          <cell r="D74" t="str">
            <v>Débil</v>
          </cell>
        </row>
        <row r="75">
          <cell r="B75" t="str">
            <v>DébilFuerte</v>
          </cell>
          <cell r="C75" t="str">
            <v>Sí</v>
          </cell>
          <cell r="D75" t="str">
            <v>Débil</v>
          </cell>
        </row>
        <row r="76">
          <cell r="B76" t="str">
            <v>DébilModerado</v>
          </cell>
          <cell r="C76" t="str">
            <v>Sí</v>
          </cell>
          <cell r="D76" t="str">
            <v>Débil</v>
          </cell>
        </row>
        <row r="77">
          <cell r="B77" t="str">
            <v>DébilDébil</v>
          </cell>
          <cell r="C77" t="str">
            <v>Sí</v>
          </cell>
          <cell r="D77" t="str">
            <v>Débil</v>
          </cell>
        </row>
        <row r="94">
          <cell r="B94" t="str">
            <v>FuerteDirectamenteDirectamente</v>
          </cell>
          <cell r="C94">
            <v>2</v>
          </cell>
          <cell r="D94">
            <v>2</v>
          </cell>
        </row>
        <row r="95">
          <cell r="B95" t="str">
            <v>FuerteDirectamenteIndirectamente</v>
          </cell>
          <cell r="C95">
            <v>2</v>
          </cell>
          <cell r="D95">
            <v>1</v>
          </cell>
        </row>
        <row r="96">
          <cell r="B96" t="str">
            <v>FuerteDirectamenteNo disminuye</v>
          </cell>
          <cell r="C96">
            <v>2</v>
          </cell>
          <cell r="D96">
            <v>0</v>
          </cell>
        </row>
        <row r="97">
          <cell r="B97" t="str">
            <v>FuerteNo disminuyeDirectamente</v>
          </cell>
          <cell r="C97">
            <v>0</v>
          </cell>
          <cell r="D97">
            <v>2</v>
          </cell>
        </row>
        <row r="98">
          <cell r="B98" t="str">
            <v>ModeradoDirectamenteDirectamente</v>
          </cell>
          <cell r="C98">
            <v>1</v>
          </cell>
          <cell r="D98">
            <v>1</v>
          </cell>
        </row>
        <row r="99">
          <cell r="B99" t="str">
            <v>ModeradoDirectamenteIndirectamente</v>
          </cell>
          <cell r="C99">
            <v>1</v>
          </cell>
          <cell r="D99">
            <v>0</v>
          </cell>
        </row>
        <row r="100">
          <cell r="B100" t="str">
            <v>ModeradoDirectamenteNo disminuye</v>
          </cell>
          <cell r="C100">
            <v>1</v>
          </cell>
          <cell r="D100">
            <v>0</v>
          </cell>
        </row>
        <row r="101">
          <cell r="B101" t="str">
            <v>ModeradoNo disminuyeDirectamente</v>
          </cell>
          <cell r="C101">
            <v>0</v>
          </cell>
          <cell r="D101">
            <v>1</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RIESGOS CORRUPCIÓN"/>
      <sheetName val="MAPA DE RIESGOS PROCESOS"/>
      <sheetName val="Hoja1"/>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row r="4">
          <cell r="B4" t="str">
            <v>Direccionamiento estratégico e innovación</v>
          </cell>
          <cell r="E4" t="str">
            <v>Daño_fisico</v>
          </cell>
        </row>
        <row r="5">
          <cell r="B5" t="str">
            <v>Atención a partes interesadas y comunicaciones </v>
          </cell>
          <cell r="E5" t="str">
            <v>Eventos_naturales</v>
          </cell>
        </row>
        <row r="6">
          <cell r="B6" t="str">
            <v>Estrategia y gobierno de TI </v>
          </cell>
          <cell r="E6" t="str">
            <v>Perdidas_de_los_servicios_esenciales</v>
          </cell>
        </row>
        <row r="7">
          <cell r="B7" t="str">
            <v>Planificación de la intervención vial </v>
          </cell>
          <cell r="E7" t="str">
            <v>Perturbacion_debida_a_la_radiacion</v>
          </cell>
        </row>
        <row r="8">
          <cell r="B8" t="str">
            <v>Producción de mezcla y provisión de maquinaria y equipo </v>
          </cell>
          <cell r="E8" t="str">
            <v>Compromiso_de_la_informacion</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2">
          <cell r="B12" t="str">
            <v>Gestión contractual </v>
          </cell>
        </row>
        <row r="13">
          <cell r="B13" t="str">
            <v>Gestión financiera </v>
          </cell>
        </row>
        <row r="14">
          <cell r="B14" t="str">
            <v>Gestión de laboratorio </v>
          </cell>
        </row>
        <row r="15">
          <cell r="B15" t="str">
            <v>Gestión del talento humano </v>
          </cell>
        </row>
        <row r="16">
          <cell r="B16" t="str">
            <v>Gestión ambiental </v>
          </cell>
        </row>
        <row r="17">
          <cell r="B17" t="str">
            <v>Gestión documental </v>
          </cell>
        </row>
        <row r="18">
          <cell r="B18" t="str">
            <v>Gestión jurídica </v>
          </cell>
        </row>
        <row r="19">
          <cell r="B19" t="str">
            <v>Control Disciplinario Interno </v>
          </cell>
        </row>
        <row r="20">
          <cell r="B20" t="str">
            <v>Control evaluación y mejora de la gestión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AC45A-DE9E-4188-90DC-F447A18AF3DA}">
  <dimension ref="A1:L45"/>
  <sheetViews>
    <sheetView tabSelected="1" zoomScale="30" zoomScaleNormal="30" zoomScaleSheetLayoutView="44" workbookViewId="0">
      <pane xSplit="2" ySplit="4" topLeftCell="C5" activePane="bottomRight" state="frozen"/>
      <selection pane="topRight" activeCell="C1" sqref="C1"/>
      <selection pane="bottomLeft" activeCell="A5" sqref="A5"/>
      <selection pane="bottomRight" activeCell="J36" sqref="J36"/>
    </sheetView>
  </sheetViews>
  <sheetFormatPr baseColWidth="10" defaultColWidth="24" defaultRowHeight="27" x14ac:dyDescent="0.35"/>
  <cols>
    <col min="1" max="1" width="38" style="26" customWidth="1"/>
    <col min="2" max="2" width="41.140625" style="26" customWidth="1"/>
    <col min="3" max="3" width="47.42578125" style="26" customWidth="1"/>
    <col min="4" max="4" width="152.42578125" style="26" customWidth="1"/>
    <col min="5" max="5" width="41.5703125" style="26" customWidth="1"/>
    <col min="6" max="6" width="56.42578125" style="26" customWidth="1"/>
    <col min="7" max="7" width="41.5703125" style="26" customWidth="1"/>
    <col min="8" max="8" width="37.5703125" style="26" customWidth="1"/>
    <col min="9" max="9" width="36.5703125" style="26" customWidth="1"/>
    <col min="10" max="10" width="55.42578125" style="26" customWidth="1"/>
    <col min="11" max="11" width="107.140625" style="26" customWidth="1"/>
    <col min="12" max="12" width="113.140625" style="26" customWidth="1"/>
    <col min="13" max="16384" width="24" style="28"/>
  </cols>
  <sheetData>
    <row r="1" spans="1:12" ht="138" customHeight="1" x14ac:dyDescent="0.35">
      <c r="A1" s="46" t="s">
        <v>189</v>
      </c>
      <c r="B1" s="46"/>
      <c r="C1" s="46"/>
      <c r="D1" s="46"/>
      <c r="E1" s="46"/>
      <c r="F1" s="46"/>
      <c r="G1" s="46"/>
      <c r="H1" s="46"/>
      <c r="I1" s="46"/>
      <c r="J1" s="46"/>
      <c r="K1" s="46"/>
      <c r="L1" s="46"/>
    </row>
    <row r="2" spans="1:12" ht="138" customHeight="1" x14ac:dyDescent="0.35">
      <c r="A2" s="45" t="s">
        <v>0</v>
      </c>
      <c r="B2" s="45"/>
      <c r="C2" s="45"/>
      <c r="D2" s="45"/>
      <c r="E2" s="47" t="s">
        <v>1</v>
      </c>
      <c r="F2" s="48"/>
      <c r="G2" s="48"/>
      <c r="H2" s="48"/>
      <c r="I2" s="48"/>
      <c r="J2" s="49"/>
      <c r="K2" s="53" t="s">
        <v>180</v>
      </c>
      <c r="L2" s="54"/>
    </row>
    <row r="3" spans="1:12" ht="27.75" customHeight="1" x14ac:dyDescent="0.35">
      <c r="A3" s="46" t="s">
        <v>3</v>
      </c>
      <c r="B3" s="46" t="s">
        <v>4</v>
      </c>
      <c r="C3" s="46" t="s">
        <v>5</v>
      </c>
      <c r="D3" s="46" t="s">
        <v>29</v>
      </c>
      <c r="E3" s="50"/>
      <c r="F3" s="51"/>
      <c r="G3" s="51"/>
      <c r="H3" s="51"/>
      <c r="I3" s="51"/>
      <c r="J3" s="52"/>
      <c r="K3" s="55" t="s">
        <v>188</v>
      </c>
      <c r="L3" s="46" t="s">
        <v>187</v>
      </c>
    </row>
    <row r="4" spans="1:12" ht="243.75" customHeight="1" x14ac:dyDescent="0.35">
      <c r="A4" s="46"/>
      <c r="B4" s="46"/>
      <c r="C4" s="46"/>
      <c r="D4" s="46"/>
      <c r="E4" s="1" t="s">
        <v>48</v>
      </c>
      <c r="F4" s="25" t="s">
        <v>158</v>
      </c>
      <c r="G4" s="1" t="s">
        <v>49</v>
      </c>
      <c r="H4" s="1" t="s">
        <v>157</v>
      </c>
      <c r="I4" s="1" t="s">
        <v>38</v>
      </c>
      <c r="J4" s="1" t="s">
        <v>41</v>
      </c>
      <c r="K4" s="56"/>
      <c r="L4" s="46"/>
    </row>
    <row r="5" spans="1:12" ht="249.75" customHeight="1" x14ac:dyDescent="0.35">
      <c r="A5" s="57" t="s">
        <v>6</v>
      </c>
      <c r="B5" s="36" t="s">
        <v>161</v>
      </c>
      <c r="C5" s="29" t="s">
        <v>7</v>
      </c>
      <c r="D5" s="30" t="s">
        <v>8</v>
      </c>
      <c r="E5" s="24" t="s">
        <v>32</v>
      </c>
      <c r="F5" s="24" t="s">
        <v>159</v>
      </c>
      <c r="G5" s="24" t="s">
        <v>33</v>
      </c>
      <c r="H5" s="24" t="s">
        <v>160</v>
      </c>
      <c r="I5" s="24" t="s">
        <v>39</v>
      </c>
      <c r="J5" s="24" t="s">
        <v>40</v>
      </c>
      <c r="K5" s="36" t="s">
        <v>34</v>
      </c>
      <c r="L5" s="23" t="s">
        <v>181</v>
      </c>
    </row>
    <row r="6" spans="1:12" ht="231" customHeight="1" x14ac:dyDescent="0.35">
      <c r="A6" s="57"/>
      <c r="B6" s="36"/>
      <c r="C6" s="29" t="s">
        <v>9</v>
      </c>
      <c r="D6" s="30" t="s">
        <v>10</v>
      </c>
      <c r="E6" s="24" t="s">
        <v>32</v>
      </c>
      <c r="F6" s="24" t="s">
        <v>159</v>
      </c>
      <c r="G6" s="24" t="s">
        <v>33</v>
      </c>
      <c r="H6" s="24" t="s">
        <v>160</v>
      </c>
      <c r="I6" s="24" t="s">
        <v>39</v>
      </c>
      <c r="J6" s="24" t="s">
        <v>40</v>
      </c>
      <c r="K6" s="36"/>
      <c r="L6" s="23" t="s">
        <v>177</v>
      </c>
    </row>
    <row r="7" spans="1:12" ht="244.5" customHeight="1" x14ac:dyDescent="0.35">
      <c r="A7" s="57" t="s">
        <v>11</v>
      </c>
      <c r="B7" s="36" t="s">
        <v>162</v>
      </c>
      <c r="C7" s="29" t="s">
        <v>12</v>
      </c>
      <c r="D7" s="31" t="s">
        <v>13</v>
      </c>
      <c r="E7" s="24" t="s">
        <v>32</v>
      </c>
      <c r="F7" s="24" t="s">
        <v>159</v>
      </c>
      <c r="G7" s="24" t="s">
        <v>33</v>
      </c>
      <c r="H7" s="24" t="s">
        <v>37</v>
      </c>
      <c r="I7" s="24" t="s">
        <v>39</v>
      </c>
      <c r="J7" s="24" t="s">
        <v>40</v>
      </c>
      <c r="K7" s="36" t="s">
        <v>36</v>
      </c>
      <c r="L7" s="23" t="s">
        <v>170</v>
      </c>
    </row>
    <row r="8" spans="1:12" ht="270" customHeight="1" x14ac:dyDescent="0.35">
      <c r="A8" s="57"/>
      <c r="B8" s="36"/>
      <c r="C8" s="29" t="s">
        <v>14</v>
      </c>
      <c r="D8" s="30" t="s">
        <v>15</v>
      </c>
      <c r="E8" s="24" t="s">
        <v>32</v>
      </c>
      <c r="F8" s="24" t="s">
        <v>159</v>
      </c>
      <c r="G8" s="24" t="s">
        <v>33</v>
      </c>
      <c r="H8" s="24" t="s">
        <v>37</v>
      </c>
      <c r="I8" s="24" t="s">
        <v>39</v>
      </c>
      <c r="J8" s="24" t="s">
        <v>40</v>
      </c>
      <c r="K8" s="36"/>
      <c r="L8" s="23" t="s">
        <v>182</v>
      </c>
    </row>
    <row r="9" spans="1:12" ht="344.25" customHeight="1" x14ac:dyDescent="0.35">
      <c r="A9" s="57"/>
      <c r="B9" s="36"/>
      <c r="C9" s="29" t="s">
        <v>16</v>
      </c>
      <c r="D9" s="31" t="s">
        <v>17</v>
      </c>
      <c r="E9" s="24" t="s">
        <v>32</v>
      </c>
      <c r="F9" s="24" t="s">
        <v>159</v>
      </c>
      <c r="G9" s="24" t="s">
        <v>33</v>
      </c>
      <c r="H9" s="24" t="s">
        <v>31</v>
      </c>
      <c r="I9" s="24" t="s">
        <v>39</v>
      </c>
      <c r="J9" s="24" t="s">
        <v>40</v>
      </c>
      <c r="K9" s="36"/>
      <c r="L9" s="23" t="s">
        <v>169</v>
      </c>
    </row>
    <row r="10" spans="1:12" ht="363" customHeight="1" x14ac:dyDescent="0.35">
      <c r="A10" s="57" t="s">
        <v>30</v>
      </c>
      <c r="B10" s="36" t="s">
        <v>163</v>
      </c>
      <c r="C10" s="29" t="s">
        <v>18</v>
      </c>
      <c r="D10" s="30" t="s">
        <v>19</v>
      </c>
      <c r="E10" s="24" t="s">
        <v>32</v>
      </c>
      <c r="F10" s="24" t="s">
        <v>159</v>
      </c>
      <c r="G10" s="24" t="s">
        <v>33</v>
      </c>
      <c r="H10" s="24" t="s">
        <v>43</v>
      </c>
      <c r="I10" s="24" t="s">
        <v>39</v>
      </c>
      <c r="J10" s="24" t="s">
        <v>40</v>
      </c>
      <c r="K10" s="36" t="s">
        <v>42</v>
      </c>
      <c r="L10" s="23" t="s">
        <v>171</v>
      </c>
    </row>
    <row r="11" spans="1:12" ht="241.5" customHeight="1" x14ac:dyDescent="0.35">
      <c r="A11" s="57"/>
      <c r="B11" s="36"/>
      <c r="C11" s="29" t="s">
        <v>20</v>
      </c>
      <c r="D11" s="30" t="s">
        <v>21</v>
      </c>
      <c r="E11" s="24" t="s">
        <v>32</v>
      </c>
      <c r="F11" s="24"/>
      <c r="G11" s="24" t="s">
        <v>33</v>
      </c>
      <c r="H11" s="24" t="s">
        <v>31</v>
      </c>
      <c r="I11" s="24" t="s">
        <v>39</v>
      </c>
      <c r="J11" s="24" t="s">
        <v>44</v>
      </c>
      <c r="K11" s="36"/>
      <c r="L11" s="23" t="s">
        <v>172</v>
      </c>
    </row>
    <row r="12" spans="1:12" ht="272.25" customHeight="1" x14ac:dyDescent="0.35">
      <c r="A12" s="24" t="s">
        <v>22</v>
      </c>
      <c r="B12" s="2" t="s">
        <v>164</v>
      </c>
      <c r="C12" s="29" t="s">
        <v>23</v>
      </c>
      <c r="D12" s="30" t="s">
        <v>24</v>
      </c>
      <c r="E12" s="24" t="s">
        <v>173</v>
      </c>
      <c r="F12" s="24" t="s">
        <v>174</v>
      </c>
      <c r="G12" s="24" t="s">
        <v>33</v>
      </c>
      <c r="H12" s="24" t="s">
        <v>37</v>
      </c>
      <c r="I12" s="24" t="s">
        <v>39</v>
      </c>
      <c r="J12" s="24" t="s">
        <v>44</v>
      </c>
      <c r="K12" s="2" t="s">
        <v>175</v>
      </c>
      <c r="L12" s="2" t="s">
        <v>183</v>
      </c>
    </row>
    <row r="13" spans="1:12" ht="251.25" customHeight="1" x14ac:dyDescent="0.35">
      <c r="A13" s="24" t="s">
        <v>22</v>
      </c>
      <c r="B13" s="2" t="s">
        <v>165</v>
      </c>
      <c r="C13" s="2" t="s">
        <v>2</v>
      </c>
      <c r="D13" s="2" t="s">
        <v>35</v>
      </c>
      <c r="E13" s="24" t="s">
        <v>32</v>
      </c>
      <c r="F13" s="24" t="s">
        <v>159</v>
      </c>
      <c r="G13" s="24" t="s">
        <v>33</v>
      </c>
      <c r="H13" s="24" t="s">
        <v>37</v>
      </c>
      <c r="I13" s="24" t="s">
        <v>39</v>
      </c>
      <c r="J13" s="24" t="s">
        <v>44</v>
      </c>
      <c r="K13" s="2" t="s">
        <v>176</v>
      </c>
      <c r="L13" s="2" t="s">
        <v>184</v>
      </c>
    </row>
    <row r="14" spans="1:12" ht="265.5" customHeight="1" x14ac:dyDescent="0.35">
      <c r="A14" s="57" t="s">
        <v>25</v>
      </c>
      <c r="B14" s="36" t="s">
        <v>166</v>
      </c>
      <c r="C14" s="32" t="s">
        <v>26</v>
      </c>
      <c r="D14" s="33" t="s">
        <v>45</v>
      </c>
      <c r="E14" s="24" t="s">
        <v>32</v>
      </c>
      <c r="F14" s="24" t="s">
        <v>159</v>
      </c>
      <c r="G14" s="24" t="s">
        <v>33</v>
      </c>
      <c r="H14" s="24" t="s">
        <v>37</v>
      </c>
      <c r="I14" s="24" t="s">
        <v>39</v>
      </c>
      <c r="J14" s="24" t="s">
        <v>40</v>
      </c>
      <c r="K14" s="36" t="s">
        <v>47</v>
      </c>
      <c r="L14" s="27" t="s">
        <v>178</v>
      </c>
    </row>
    <row r="15" spans="1:12" ht="228.75" customHeight="1" x14ac:dyDescent="0.35">
      <c r="A15" s="57"/>
      <c r="B15" s="36"/>
      <c r="C15" s="29" t="s">
        <v>27</v>
      </c>
      <c r="D15" s="29" t="s">
        <v>28</v>
      </c>
      <c r="E15" s="24" t="s">
        <v>32</v>
      </c>
      <c r="F15" s="24" t="s">
        <v>159</v>
      </c>
      <c r="G15" s="24" t="s">
        <v>33</v>
      </c>
      <c r="H15" s="24" t="s">
        <v>37</v>
      </c>
      <c r="I15" s="24" t="s">
        <v>46</v>
      </c>
      <c r="J15" s="24" t="s">
        <v>40</v>
      </c>
      <c r="K15" s="36"/>
      <c r="L15" s="27" t="s">
        <v>179</v>
      </c>
    </row>
    <row r="16" spans="1:12" ht="164.25" customHeight="1" x14ac:dyDescent="0.35">
      <c r="A16" s="42" t="s">
        <v>50</v>
      </c>
      <c r="B16" s="37" t="s">
        <v>167</v>
      </c>
      <c r="C16" s="2" t="s">
        <v>58</v>
      </c>
      <c r="D16" s="29" t="s">
        <v>63</v>
      </c>
      <c r="E16" s="24" t="s">
        <v>32</v>
      </c>
      <c r="F16" s="24"/>
      <c r="G16" s="24" t="s">
        <v>155</v>
      </c>
      <c r="H16" s="24" t="s">
        <v>65</v>
      </c>
      <c r="I16" s="24" t="s">
        <v>39</v>
      </c>
      <c r="J16" s="24" t="s">
        <v>40</v>
      </c>
      <c r="K16" s="36" t="s">
        <v>36</v>
      </c>
      <c r="L16" s="23" t="s">
        <v>186</v>
      </c>
    </row>
    <row r="17" spans="1:12" ht="165.75" customHeight="1" x14ac:dyDescent="0.35">
      <c r="A17" s="43"/>
      <c r="B17" s="38"/>
      <c r="C17" s="2" t="s">
        <v>82</v>
      </c>
      <c r="D17" s="29" t="s">
        <v>83</v>
      </c>
      <c r="E17" s="24" t="s">
        <v>32</v>
      </c>
      <c r="F17" s="24"/>
      <c r="G17" s="24" t="s">
        <v>155</v>
      </c>
      <c r="H17" s="24" t="s">
        <v>65</v>
      </c>
      <c r="I17" s="24" t="s">
        <v>39</v>
      </c>
      <c r="J17" s="24" t="s">
        <v>40</v>
      </c>
      <c r="K17" s="36"/>
      <c r="L17" s="23" t="s">
        <v>186</v>
      </c>
    </row>
    <row r="18" spans="1:12" ht="251.25" customHeight="1" x14ac:dyDescent="0.35">
      <c r="A18" s="43"/>
      <c r="B18" s="39"/>
      <c r="C18" s="2" t="s">
        <v>87</v>
      </c>
      <c r="D18" s="29" t="s">
        <v>154</v>
      </c>
      <c r="E18" s="24" t="s">
        <v>32</v>
      </c>
      <c r="F18" s="24"/>
      <c r="G18" s="24" t="s">
        <v>155</v>
      </c>
      <c r="H18" s="24" t="s">
        <v>65</v>
      </c>
      <c r="I18" s="24" t="s">
        <v>39</v>
      </c>
      <c r="J18" s="24" t="s">
        <v>40</v>
      </c>
      <c r="K18" s="36"/>
      <c r="L18" s="23" t="s">
        <v>186</v>
      </c>
    </row>
    <row r="19" spans="1:12" ht="263.25" customHeight="1" x14ac:dyDescent="0.35">
      <c r="A19" s="43"/>
      <c r="B19" s="40" t="s">
        <v>168</v>
      </c>
      <c r="C19" s="29" t="s">
        <v>99</v>
      </c>
      <c r="D19" s="29" t="s">
        <v>156</v>
      </c>
      <c r="E19" s="24" t="s">
        <v>32</v>
      </c>
      <c r="F19" s="24"/>
      <c r="G19" s="24" t="s">
        <v>155</v>
      </c>
      <c r="H19" s="24" t="s">
        <v>65</v>
      </c>
      <c r="I19" s="24" t="s">
        <v>39</v>
      </c>
      <c r="J19" s="24" t="s">
        <v>40</v>
      </c>
      <c r="K19" s="36"/>
      <c r="L19" s="34" t="s">
        <v>185</v>
      </c>
    </row>
    <row r="20" spans="1:12" ht="158.25" customHeight="1" x14ac:dyDescent="0.35">
      <c r="A20" s="44"/>
      <c r="B20" s="41"/>
      <c r="C20" s="29" t="s">
        <v>108</v>
      </c>
      <c r="D20" s="29" t="s">
        <v>109</v>
      </c>
      <c r="E20" s="24" t="s">
        <v>32</v>
      </c>
      <c r="F20" s="24"/>
      <c r="G20" s="24" t="s">
        <v>155</v>
      </c>
      <c r="H20" s="24" t="s">
        <v>65</v>
      </c>
      <c r="I20" s="24" t="s">
        <v>39</v>
      </c>
      <c r="J20" s="24" t="s">
        <v>40</v>
      </c>
      <c r="K20" s="36"/>
      <c r="L20" s="35"/>
    </row>
    <row r="21" spans="1:12" x14ac:dyDescent="0.35">
      <c r="A21" s="28"/>
      <c r="B21" s="28"/>
      <c r="C21" s="28"/>
      <c r="D21" s="28"/>
      <c r="E21" s="28"/>
      <c r="F21" s="28"/>
      <c r="G21" s="28"/>
      <c r="H21" s="28"/>
      <c r="I21" s="28"/>
      <c r="J21" s="28"/>
      <c r="K21" s="28"/>
      <c r="L21" s="28"/>
    </row>
    <row r="22" spans="1:12" x14ac:dyDescent="0.35">
      <c r="A22" s="28"/>
      <c r="B22" s="28"/>
      <c r="C22" s="28"/>
      <c r="D22" s="28"/>
      <c r="E22" s="28"/>
      <c r="F22" s="28"/>
      <c r="G22" s="28"/>
      <c r="H22" s="28"/>
      <c r="I22" s="28"/>
      <c r="J22" s="28"/>
      <c r="K22" s="28"/>
      <c r="L22" s="28"/>
    </row>
    <row r="23" spans="1:12" x14ac:dyDescent="0.35">
      <c r="A23" s="28"/>
      <c r="B23" s="28"/>
      <c r="C23" s="28"/>
      <c r="D23" s="28"/>
      <c r="E23" s="28"/>
      <c r="F23" s="28"/>
      <c r="G23" s="28"/>
      <c r="H23" s="28"/>
      <c r="I23" s="28"/>
      <c r="J23" s="28"/>
      <c r="K23" s="28"/>
      <c r="L23" s="28"/>
    </row>
    <row r="24" spans="1:12" x14ac:dyDescent="0.35">
      <c r="A24" s="28"/>
      <c r="B24" s="28"/>
      <c r="C24" s="28"/>
      <c r="D24" s="28"/>
      <c r="E24" s="28"/>
      <c r="F24" s="28"/>
      <c r="G24" s="28"/>
      <c r="H24" s="28"/>
      <c r="I24" s="28"/>
      <c r="J24" s="28"/>
      <c r="K24" s="28"/>
      <c r="L24" s="28"/>
    </row>
    <row r="25" spans="1:12" x14ac:dyDescent="0.35">
      <c r="A25" s="28"/>
      <c r="B25" s="28"/>
      <c r="C25" s="28"/>
      <c r="D25" s="28"/>
      <c r="E25" s="28"/>
      <c r="F25" s="28"/>
      <c r="G25" s="28"/>
      <c r="H25" s="28"/>
      <c r="I25" s="28"/>
      <c r="J25" s="28"/>
      <c r="K25" s="28"/>
      <c r="L25" s="28"/>
    </row>
    <row r="26" spans="1:12" x14ac:dyDescent="0.35">
      <c r="A26" s="28"/>
      <c r="B26" s="28"/>
      <c r="C26" s="28"/>
      <c r="D26" s="28"/>
      <c r="E26" s="28"/>
      <c r="F26" s="28"/>
      <c r="G26" s="28"/>
      <c r="H26" s="28"/>
      <c r="I26" s="28"/>
      <c r="J26" s="28"/>
      <c r="K26" s="28"/>
      <c r="L26" s="28"/>
    </row>
    <row r="27" spans="1:12" x14ac:dyDescent="0.35">
      <c r="A27" s="28"/>
      <c r="B27" s="28"/>
      <c r="C27" s="28"/>
      <c r="D27" s="28"/>
      <c r="E27" s="28"/>
      <c r="F27" s="28"/>
      <c r="G27" s="28"/>
      <c r="H27" s="28"/>
      <c r="I27" s="28"/>
      <c r="J27" s="28"/>
      <c r="K27" s="28"/>
      <c r="L27" s="28"/>
    </row>
    <row r="28" spans="1:12" x14ac:dyDescent="0.35">
      <c r="A28" s="28"/>
      <c r="B28" s="28"/>
      <c r="C28" s="28"/>
      <c r="D28" s="28"/>
      <c r="E28" s="28"/>
      <c r="F28" s="28"/>
      <c r="G28" s="28"/>
      <c r="H28" s="28"/>
      <c r="I28" s="28"/>
      <c r="J28" s="28"/>
      <c r="K28" s="28"/>
      <c r="L28" s="28"/>
    </row>
    <row r="29" spans="1:12" x14ac:dyDescent="0.35">
      <c r="A29" s="28"/>
      <c r="B29" s="28"/>
      <c r="C29" s="28"/>
      <c r="D29" s="28"/>
      <c r="E29" s="28"/>
      <c r="F29" s="28"/>
      <c r="G29" s="28"/>
      <c r="H29" s="28"/>
      <c r="I29" s="28"/>
      <c r="J29" s="28"/>
      <c r="K29" s="28"/>
      <c r="L29" s="28"/>
    </row>
    <row r="30" spans="1:12" x14ac:dyDescent="0.35">
      <c r="A30" s="28"/>
      <c r="B30" s="28"/>
      <c r="C30" s="28"/>
      <c r="D30" s="28"/>
      <c r="E30" s="28"/>
      <c r="F30" s="28"/>
      <c r="G30" s="28"/>
      <c r="H30" s="28"/>
      <c r="I30" s="28"/>
      <c r="J30" s="28"/>
      <c r="K30" s="28"/>
      <c r="L30" s="28"/>
    </row>
    <row r="31" spans="1:12" x14ac:dyDescent="0.35">
      <c r="A31" s="28"/>
      <c r="B31" s="28"/>
      <c r="C31" s="28"/>
      <c r="D31" s="28"/>
      <c r="E31" s="28"/>
      <c r="F31" s="28"/>
      <c r="G31" s="28"/>
      <c r="H31" s="28"/>
      <c r="I31" s="28"/>
      <c r="J31" s="28"/>
      <c r="K31" s="28"/>
      <c r="L31" s="28"/>
    </row>
    <row r="32" spans="1:12" x14ac:dyDescent="0.35">
      <c r="A32" s="28"/>
      <c r="B32" s="28"/>
      <c r="C32" s="28"/>
      <c r="D32" s="28"/>
      <c r="E32" s="28"/>
      <c r="F32" s="28"/>
      <c r="G32" s="28"/>
      <c r="H32" s="28"/>
      <c r="I32" s="28"/>
      <c r="J32" s="28"/>
      <c r="K32" s="28"/>
      <c r="L32" s="28"/>
    </row>
    <row r="33" spans="1:12" x14ac:dyDescent="0.35">
      <c r="A33" s="28"/>
      <c r="B33" s="28"/>
      <c r="C33" s="28"/>
      <c r="D33" s="28"/>
      <c r="E33" s="28"/>
      <c r="F33" s="28"/>
      <c r="G33" s="28"/>
      <c r="H33" s="28"/>
      <c r="I33" s="28"/>
      <c r="J33" s="28"/>
      <c r="K33" s="28"/>
      <c r="L33" s="28"/>
    </row>
    <row r="34" spans="1:12" x14ac:dyDescent="0.35">
      <c r="A34" s="28"/>
      <c r="B34" s="28"/>
      <c r="C34" s="28"/>
      <c r="D34" s="28"/>
      <c r="E34" s="28"/>
      <c r="F34" s="28"/>
      <c r="G34" s="28"/>
      <c r="H34" s="28"/>
      <c r="I34" s="28"/>
      <c r="J34" s="28"/>
      <c r="K34" s="28"/>
      <c r="L34" s="28"/>
    </row>
    <row r="35" spans="1:12" x14ac:dyDescent="0.35">
      <c r="A35" s="28"/>
      <c r="B35" s="28"/>
      <c r="C35" s="28"/>
      <c r="D35" s="28"/>
      <c r="E35" s="28"/>
      <c r="F35" s="28"/>
      <c r="G35" s="28"/>
      <c r="H35" s="28"/>
      <c r="I35" s="28"/>
      <c r="J35" s="28"/>
      <c r="K35" s="28"/>
      <c r="L35" s="28"/>
    </row>
    <row r="36" spans="1:12" x14ac:dyDescent="0.35">
      <c r="A36" s="28"/>
      <c r="B36" s="28"/>
      <c r="C36" s="28"/>
      <c r="D36" s="28"/>
      <c r="E36" s="28"/>
      <c r="F36" s="28"/>
      <c r="G36" s="28"/>
      <c r="H36" s="28"/>
      <c r="I36" s="28"/>
      <c r="J36" s="28"/>
      <c r="K36" s="28"/>
      <c r="L36" s="28"/>
    </row>
    <row r="37" spans="1:12" x14ac:dyDescent="0.35">
      <c r="A37" s="28"/>
      <c r="B37" s="28"/>
      <c r="C37" s="28"/>
      <c r="D37" s="28"/>
      <c r="E37" s="28"/>
      <c r="F37" s="28"/>
      <c r="G37" s="28"/>
      <c r="H37" s="28"/>
      <c r="I37" s="28"/>
      <c r="J37" s="28"/>
      <c r="K37" s="28"/>
      <c r="L37" s="28"/>
    </row>
    <row r="38" spans="1:12" x14ac:dyDescent="0.35">
      <c r="A38" s="28"/>
      <c r="B38" s="28"/>
      <c r="C38" s="28"/>
      <c r="D38" s="28"/>
      <c r="E38" s="28"/>
      <c r="F38" s="28"/>
      <c r="G38" s="28"/>
      <c r="H38" s="28"/>
      <c r="I38" s="28"/>
      <c r="J38" s="28"/>
      <c r="K38" s="28"/>
      <c r="L38" s="28"/>
    </row>
    <row r="39" spans="1:12" x14ac:dyDescent="0.35">
      <c r="A39" s="28"/>
      <c r="B39" s="28"/>
      <c r="C39" s="28"/>
      <c r="D39" s="28"/>
      <c r="E39" s="28"/>
      <c r="F39" s="28"/>
      <c r="G39" s="28"/>
      <c r="H39" s="28"/>
      <c r="I39" s="28"/>
      <c r="J39" s="28"/>
      <c r="K39" s="28"/>
      <c r="L39" s="28"/>
    </row>
    <row r="40" spans="1:12" x14ac:dyDescent="0.35">
      <c r="A40" s="28"/>
      <c r="B40" s="28"/>
      <c r="C40" s="28"/>
      <c r="D40" s="28"/>
      <c r="E40" s="28"/>
      <c r="F40" s="28"/>
      <c r="G40" s="28"/>
      <c r="H40" s="28"/>
      <c r="I40" s="28"/>
      <c r="J40" s="28"/>
      <c r="K40" s="28"/>
      <c r="L40" s="28"/>
    </row>
    <row r="41" spans="1:12" x14ac:dyDescent="0.35">
      <c r="A41" s="28"/>
      <c r="B41" s="28"/>
      <c r="C41" s="28"/>
      <c r="D41" s="28"/>
      <c r="E41" s="28"/>
      <c r="F41" s="28"/>
      <c r="G41" s="28"/>
      <c r="H41" s="28"/>
      <c r="I41" s="28"/>
      <c r="J41" s="28"/>
      <c r="K41" s="28"/>
      <c r="L41" s="28"/>
    </row>
    <row r="42" spans="1:12" x14ac:dyDescent="0.35">
      <c r="A42" s="28"/>
      <c r="B42" s="28"/>
      <c r="C42" s="28"/>
      <c r="D42" s="28"/>
      <c r="E42" s="28"/>
      <c r="F42" s="28"/>
      <c r="G42" s="28"/>
      <c r="H42" s="28"/>
      <c r="I42" s="28"/>
      <c r="J42" s="28"/>
      <c r="K42" s="28"/>
      <c r="L42" s="28"/>
    </row>
    <row r="43" spans="1:12" x14ac:dyDescent="0.35">
      <c r="A43" s="28"/>
      <c r="B43" s="28"/>
      <c r="C43" s="28"/>
      <c r="D43" s="28"/>
      <c r="E43" s="28"/>
      <c r="F43" s="28"/>
      <c r="G43" s="28"/>
      <c r="H43" s="28"/>
      <c r="I43" s="28"/>
      <c r="J43" s="28"/>
      <c r="K43" s="28"/>
      <c r="L43" s="28"/>
    </row>
    <row r="44" spans="1:12" x14ac:dyDescent="0.35">
      <c r="A44" s="28"/>
      <c r="B44" s="28"/>
      <c r="C44" s="28"/>
      <c r="D44" s="28"/>
      <c r="E44" s="28"/>
      <c r="F44" s="28"/>
      <c r="G44" s="28"/>
      <c r="H44" s="28"/>
      <c r="I44" s="28"/>
      <c r="J44" s="28"/>
      <c r="K44" s="28"/>
      <c r="L44" s="28"/>
    </row>
    <row r="45" spans="1:12" x14ac:dyDescent="0.35">
      <c r="A45" s="28"/>
      <c r="B45" s="28"/>
      <c r="C45" s="28"/>
      <c r="D45" s="28"/>
      <c r="E45" s="28"/>
      <c r="F45" s="28"/>
      <c r="G45" s="28"/>
      <c r="H45" s="28"/>
      <c r="I45" s="28"/>
      <c r="J45" s="28"/>
      <c r="K45" s="28"/>
      <c r="L45" s="28"/>
    </row>
  </sheetData>
  <mergeCells count="27">
    <mergeCell ref="K7:K9"/>
    <mergeCell ref="K14:K15"/>
    <mergeCell ref="K10:K11"/>
    <mergeCell ref="K5:K6"/>
    <mergeCell ref="B7:B9"/>
    <mergeCell ref="A7:A9"/>
    <mergeCell ref="A5:A6"/>
    <mergeCell ref="A14:A15"/>
    <mergeCell ref="B14:B15"/>
    <mergeCell ref="A10:A11"/>
    <mergeCell ref="B10:B11"/>
    <mergeCell ref="A2:D2"/>
    <mergeCell ref="B5:B6"/>
    <mergeCell ref="A1:L1"/>
    <mergeCell ref="E2:J3"/>
    <mergeCell ref="K2:L2"/>
    <mergeCell ref="A3:A4"/>
    <mergeCell ref="B3:B4"/>
    <mergeCell ref="C3:C4"/>
    <mergeCell ref="D3:D4"/>
    <mergeCell ref="K3:K4"/>
    <mergeCell ref="L3:L4"/>
    <mergeCell ref="L19:L20"/>
    <mergeCell ref="K16:K20"/>
    <mergeCell ref="B16:B18"/>
    <mergeCell ref="B19:B20"/>
    <mergeCell ref="A16:A20"/>
  </mergeCells>
  <dataValidations count="5">
    <dataValidation allowBlank="1" showInputMessage="1" showErrorMessage="1" prompt="Causa: todos aquellos factores internos y externos que solos o en combinación de otros, pueden producir la materialización del riesgo._x000a_Vulnerabilidad: representa la debilidad de un activo o un control que puede ser explotada por una o mas amenazas." sqref="C5:C6" xr:uid="{6C419BD4-7A0E-48CF-A84D-B03B955EE5D2}"/>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B7 B5 B16 B19" xr:uid="{41A16F44-9FFE-4E99-B89B-3E796A703DA1}"/>
    <dataValidation allowBlank="1" showInputMessage="1" showErrorMessage="1" prompt="Para cada causa debe existir un control" sqref="D14:D20 D5:D12" xr:uid="{8EF32832-CA5E-4BEA-A363-79700849BA57}"/>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C7:C12 C14:C20" xr:uid="{9592B7F2-1AB0-437A-A1B3-E77C2EF5F425}"/>
    <dataValidation type="list" allowBlank="1" showInputMessage="1" showErrorMessage="1" sqref="A16" xr:uid="{50BF1F06-032D-4876-9158-7F99FE80C499}">
      <formula1>procesos</formula1>
    </dataValidation>
  </dataValidations>
  <pageMargins left="0.78740157480314965" right="0" top="0.78740157480314965" bottom="0" header="0.31496062992125984" footer="0.31496062992125984"/>
  <pageSetup paperSize="9" scale="22" orientation="landscape" r:id="rId1"/>
  <rowBreaks count="1" manualBreakCount="1">
    <brk id="9"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3141A-4603-4984-8806-16955E9A489D}">
  <dimension ref="A1:BJ8"/>
  <sheetViews>
    <sheetView topLeftCell="G1" zoomScale="78" zoomScaleNormal="78" workbookViewId="0">
      <selection activeCell="R7" sqref="R7:S7"/>
    </sheetView>
  </sheetViews>
  <sheetFormatPr baseColWidth="10" defaultRowHeight="15" x14ac:dyDescent="0.25"/>
  <cols>
    <col min="3" max="3" width="17.28515625" bestFit="1" customWidth="1"/>
    <col min="4" max="4" width="32.7109375" bestFit="1" customWidth="1"/>
    <col min="5" max="5" width="18.5703125" bestFit="1" customWidth="1"/>
    <col min="6" max="6" width="16.140625" customWidth="1"/>
    <col min="12" max="12" width="13.5703125" bestFit="1" customWidth="1"/>
    <col min="18" max="18" width="16" customWidth="1"/>
  </cols>
  <sheetData>
    <row r="1" spans="1:62" s="17" customFormat="1" ht="25.5" customHeight="1" x14ac:dyDescent="0.25">
      <c r="B1" s="58" t="s">
        <v>3</v>
      </c>
      <c r="C1" s="58" t="s">
        <v>138</v>
      </c>
      <c r="D1" s="58" t="s">
        <v>4</v>
      </c>
      <c r="E1" s="58" t="s">
        <v>139</v>
      </c>
      <c r="F1" s="58" t="s">
        <v>140</v>
      </c>
      <c r="G1" s="58" t="s">
        <v>141</v>
      </c>
      <c r="H1" s="58" t="s">
        <v>142</v>
      </c>
      <c r="I1" s="58" t="s">
        <v>143</v>
      </c>
      <c r="J1" s="58" t="s">
        <v>111</v>
      </c>
      <c r="K1" s="58" t="s">
        <v>5</v>
      </c>
      <c r="L1" s="58" t="s">
        <v>144</v>
      </c>
      <c r="M1" s="62"/>
      <c r="N1" s="58" t="s">
        <v>112</v>
      </c>
      <c r="O1" s="58"/>
      <c r="P1" s="62"/>
      <c r="Q1" s="18" t="s">
        <v>113</v>
      </c>
      <c r="R1" s="58" t="s">
        <v>114</v>
      </c>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63" t="s">
        <v>115</v>
      </c>
      <c r="AX1" s="64"/>
      <c r="AY1" s="64"/>
      <c r="AZ1" s="65"/>
      <c r="BA1" s="59" t="s">
        <v>116</v>
      </c>
      <c r="BB1" s="58" t="s">
        <v>117</v>
      </c>
      <c r="BC1" s="58"/>
      <c r="BD1" s="58"/>
      <c r="BE1" s="58"/>
      <c r="BF1" s="58"/>
      <c r="BG1" s="58" t="s">
        <v>118</v>
      </c>
      <c r="BH1" s="58"/>
      <c r="BI1" s="58"/>
      <c r="BJ1" s="58"/>
    </row>
    <row r="2" spans="1:62" s="17" customFormat="1" ht="13.5" customHeight="1" x14ac:dyDescent="0.25">
      <c r="B2" s="58"/>
      <c r="C2" s="58"/>
      <c r="D2" s="58"/>
      <c r="E2" s="58"/>
      <c r="F2" s="58"/>
      <c r="G2" s="58"/>
      <c r="H2" s="58"/>
      <c r="I2" s="58"/>
      <c r="J2" s="58"/>
      <c r="K2" s="58"/>
      <c r="L2" s="58"/>
      <c r="M2" s="62"/>
      <c r="N2" s="58" t="s">
        <v>145</v>
      </c>
      <c r="O2" s="58" t="s">
        <v>146</v>
      </c>
      <c r="P2" s="62"/>
      <c r="Q2" s="59" t="s">
        <v>119</v>
      </c>
      <c r="R2" s="58" t="s">
        <v>120</v>
      </c>
      <c r="S2" s="58"/>
      <c r="T2" s="58" t="s">
        <v>121</v>
      </c>
      <c r="U2" s="19"/>
      <c r="V2" s="58" t="s">
        <v>122</v>
      </c>
      <c r="W2" s="19"/>
      <c r="X2" s="58" t="s">
        <v>123</v>
      </c>
      <c r="Y2" s="19"/>
      <c r="Z2" s="58" t="s">
        <v>124</v>
      </c>
      <c r="AA2" s="19"/>
      <c r="AB2" s="58" t="s">
        <v>125</v>
      </c>
      <c r="AC2" s="19"/>
      <c r="AD2" s="58" t="s">
        <v>126</v>
      </c>
      <c r="AE2" s="19"/>
      <c r="AF2" s="58" t="s">
        <v>127</v>
      </c>
      <c r="AG2" s="19"/>
      <c r="AH2" s="58" t="s">
        <v>128</v>
      </c>
      <c r="AI2" s="58" t="s">
        <v>129</v>
      </c>
      <c r="AJ2" s="58" t="s">
        <v>130</v>
      </c>
      <c r="AK2" s="58"/>
      <c r="AL2" s="20"/>
      <c r="AM2" s="58" t="s">
        <v>131</v>
      </c>
      <c r="AN2" s="58"/>
      <c r="AO2" s="58" t="s">
        <v>147</v>
      </c>
      <c r="AP2" s="58" t="s">
        <v>148</v>
      </c>
      <c r="AQ2" s="58"/>
      <c r="AR2" s="58" t="s">
        <v>149</v>
      </c>
      <c r="AS2" s="58" t="s">
        <v>150</v>
      </c>
      <c r="AT2" s="19"/>
      <c r="AU2" s="58" t="s">
        <v>151</v>
      </c>
      <c r="AV2" s="58"/>
      <c r="AW2" s="58" t="s">
        <v>145</v>
      </c>
      <c r="AX2" s="58" t="s">
        <v>146</v>
      </c>
      <c r="AY2" s="62"/>
      <c r="AZ2" s="58" t="s">
        <v>119</v>
      </c>
      <c r="BA2" s="60"/>
      <c r="BB2" s="58" t="s">
        <v>132</v>
      </c>
      <c r="BC2" s="58" t="s">
        <v>133</v>
      </c>
      <c r="BD2" s="58" t="s">
        <v>134</v>
      </c>
      <c r="BE2" s="58" t="s">
        <v>137</v>
      </c>
      <c r="BF2" s="58" t="s">
        <v>135</v>
      </c>
      <c r="BG2" s="58" t="s">
        <v>136</v>
      </c>
      <c r="BH2" s="58" t="s">
        <v>133</v>
      </c>
      <c r="BI2" s="58" t="s">
        <v>134</v>
      </c>
      <c r="BJ2" s="58" t="s">
        <v>137</v>
      </c>
    </row>
    <row r="3" spans="1:62" s="17" customFormat="1" ht="49.5" customHeight="1" x14ac:dyDescent="0.25">
      <c r="B3" s="58"/>
      <c r="C3" s="58"/>
      <c r="D3" s="58"/>
      <c r="E3" s="58"/>
      <c r="F3" s="58"/>
      <c r="G3" s="58"/>
      <c r="H3" s="58"/>
      <c r="I3" s="58"/>
      <c r="J3" s="58"/>
      <c r="K3" s="58"/>
      <c r="L3" s="58"/>
      <c r="M3" s="62"/>
      <c r="N3" s="58"/>
      <c r="O3" s="58"/>
      <c r="P3" s="62"/>
      <c r="Q3" s="61"/>
      <c r="R3" s="58"/>
      <c r="S3" s="58"/>
      <c r="T3" s="58"/>
      <c r="U3" s="20"/>
      <c r="V3" s="58"/>
      <c r="W3" s="20"/>
      <c r="X3" s="58"/>
      <c r="Y3" s="20"/>
      <c r="Z3" s="58"/>
      <c r="AA3" s="20"/>
      <c r="AB3" s="58"/>
      <c r="AC3" s="20"/>
      <c r="AD3" s="58"/>
      <c r="AE3" s="20"/>
      <c r="AF3" s="58"/>
      <c r="AG3" s="20"/>
      <c r="AH3" s="58"/>
      <c r="AI3" s="58"/>
      <c r="AJ3" s="58"/>
      <c r="AK3" s="58"/>
      <c r="AL3" s="19"/>
      <c r="AM3" s="58"/>
      <c r="AN3" s="58"/>
      <c r="AO3" s="58"/>
      <c r="AP3" s="58"/>
      <c r="AQ3" s="58"/>
      <c r="AR3" s="58"/>
      <c r="AS3" s="58"/>
      <c r="AT3" s="19"/>
      <c r="AU3" s="21" t="s">
        <v>152</v>
      </c>
      <c r="AV3" s="21" t="s">
        <v>153</v>
      </c>
      <c r="AW3" s="58"/>
      <c r="AX3" s="58"/>
      <c r="AY3" s="62"/>
      <c r="AZ3" s="58"/>
      <c r="BA3" s="61"/>
      <c r="BB3" s="58"/>
      <c r="BC3" s="58"/>
      <c r="BD3" s="58"/>
      <c r="BE3" s="58"/>
      <c r="BF3" s="58"/>
      <c r="BG3" s="58"/>
      <c r="BH3" s="58"/>
      <c r="BI3" s="58"/>
      <c r="BJ3" s="58"/>
    </row>
    <row r="4" spans="1:62" ht="156" x14ac:dyDescent="0.25">
      <c r="A4" s="77" t="s">
        <v>50</v>
      </c>
      <c r="B4" s="77">
        <v>1</v>
      </c>
      <c r="C4" s="78" t="s">
        <v>51</v>
      </c>
      <c r="D4" s="78" t="s">
        <v>52</v>
      </c>
      <c r="E4" s="77" t="s">
        <v>53</v>
      </c>
      <c r="F4" s="77" t="s">
        <v>54</v>
      </c>
      <c r="G4" s="78" t="s">
        <v>55</v>
      </c>
      <c r="H4" s="83" t="s">
        <v>56</v>
      </c>
      <c r="I4" s="83" t="s">
        <v>57</v>
      </c>
      <c r="J4" s="16"/>
      <c r="K4" s="3" t="s">
        <v>58</v>
      </c>
      <c r="L4" s="84" t="s">
        <v>59</v>
      </c>
      <c r="M4" s="67" t="str">
        <f>IF(E4="gestion","impacto",IF(E4="corrupcion","impactocorrupcion",IF(E4="seguridad_de_la_informacion","impacto","")))</f>
        <v>impactocorrupcion</v>
      </c>
      <c r="N4" s="66" t="s">
        <v>60</v>
      </c>
      <c r="O4" s="66" t="s">
        <v>61</v>
      </c>
      <c r="P4" s="67" t="str">
        <f>N4&amp;O4</f>
        <v>Rara vezModerado</v>
      </c>
      <c r="Q4" s="69" t="s">
        <v>62</v>
      </c>
      <c r="R4" s="81" t="s">
        <v>63</v>
      </c>
      <c r="S4" s="82"/>
      <c r="T4" s="4" t="s">
        <v>32</v>
      </c>
      <c r="U4" s="5">
        <f>IF(T4="Asignado",15,0)</f>
        <v>15</v>
      </c>
      <c r="V4" s="4" t="s">
        <v>64</v>
      </c>
      <c r="W4" s="5">
        <f>IF(V4="Adecuado",15,0)</f>
        <v>15</v>
      </c>
      <c r="X4" s="4" t="s">
        <v>33</v>
      </c>
      <c r="Y4" s="5">
        <f>IF(X4="Oportuna",15,0)</f>
        <v>15</v>
      </c>
      <c r="Z4" s="4" t="s">
        <v>65</v>
      </c>
      <c r="AA4" s="5">
        <f>IF(Z4="Prevenir",15,IF(Z4="Detectar",10,0))</f>
        <v>10</v>
      </c>
      <c r="AB4" s="4" t="s">
        <v>66</v>
      </c>
      <c r="AC4" s="5">
        <f>IF(AB4="Confiable",15,0)</f>
        <v>15</v>
      </c>
      <c r="AD4" s="6" t="s">
        <v>67</v>
      </c>
      <c r="AE4" s="5">
        <f>IF(AD4="Se investigan y resuelven oportunamente",15,0)</f>
        <v>15</v>
      </c>
      <c r="AF4" s="4" t="s">
        <v>68</v>
      </c>
      <c r="AG4" s="5">
        <f>IF(AF4="Completa",10,IF(AF4="incompleta",5,0))</f>
        <v>10</v>
      </c>
      <c r="AH4" s="7">
        <f t="shared" ref="AH4:AH8" si="0">U4+W4+Y4+AA4+AC4+AE4+AG4</f>
        <v>95</v>
      </c>
      <c r="AI4" s="7" t="str">
        <f>IF(AH4&gt;=96,"Fuerte",IF(AH4&gt;=86,"Moderado",IF(AH4&gt;=1,"Débil","")))</f>
        <v>Moderado</v>
      </c>
      <c r="AJ4" s="8" t="s">
        <v>69</v>
      </c>
      <c r="AK4" s="7" t="str">
        <f>IF(AJ4="Siempre se ejecuta","Fuerte",IF(AJ4="Algunas veces","Moderado",IF(AJ4="no se ejecuta","Débil","")))</f>
        <v>Fuerte</v>
      </c>
      <c r="AL4" s="7" t="str">
        <f>AI4&amp;AK4</f>
        <v>ModeradoFuerte</v>
      </c>
      <c r="AM4" s="7" t="str">
        <f>IFERROR(VLOOKUP(AL4,[1]FORMULAS!$B$69:$D$77,3,FALSE),"")</f>
        <v>Moderado</v>
      </c>
      <c r="AN4" s="7">
        <f>IF(AM4="fuerte",100,IF(AM4="Moderado",50,IF(AM4="débil",0,"")))</f>
        <v>50</v>
      </c>
      <c r="AO4" s="7" t="s">
        <v>70</v>
      </c>
      <c r="AP4" s="72">
        <f>IFERROR(AVERAGE(AN4:AN6),0)</f>
        <v>50</v>
      </c>
      <c r="AQ4" s="72" t="str">
        <f>IF(AP4&gt;=100,"Fuerte",IF(AP4&gt;=50,"Moderado",IF(AP4&gt;=1,"Débil","")))</f>
        <v>Moderado</v>
      </c>
      <c r="AR4" s="71" t="s">
        <v>71</v>
      </c>
      <c r="AS4" s="71" t="s">
        <v>71</v>
      </c>
      <c r="AT4" s="72" t="str">
        <f>+AQ4&amp;AR4&amp;AS4</f>
        <v>ModeradoDirectamenteDirectamente</v>
      </c>
      <c r="AU4" s="72">
        <f>IFERROR(VLOOKUP(AT4,[1]FORMULAS!$B$94:$D$101,2,FALSE),0)</f>
        <v>1</v>
      </c>
      <c r="AV4" s="72">
        <f>IFERROR(VLOOKUP(AT4,[1]FORMULAS!$B$94:$D$101,3,FALSE),0)</f>
        <v>1</v>
      </c>
      <c r="AW4" s="66" t="s">
        <v>60</v>
      </c>
      <c r="AX4" s="66" t="s">
        <v>61</v>
      </c>
      <c r="AY4" s="67" t="str">
        <f>AW4&amp;AX4</f>
        <v>Rara vezModerado</v>
      </c>
      <c r="AZ4" s="68" t="str">
        <f>IFERROR(VLOOKUP(AY4,[1]FORMULAS!$B$37:$C$61,2,FALSE),"")</f>
        <v>Riesgo moderado</v>
      </c>
      <c r="BA4" s="69" t="s">
        <v>72</v>
      </c>
      <c r="BB4" s="9" t="s">
        <v>73</v>
      </c>
      <c r="BC4" s="10" t="s">
        <v>74</v>
      </c>
      <c r="BD4" s="11" t="s">
        <v>75</v>
      </c>
      <c r="BE4" s="12" t="s">
        <v>76</v>
      </c>
      <c r="BF4" s="79" t="s">
        <v>77</v>
      </c>
      <c r="BG4" s="11" t="s">
        <v>78</v>
      </c>
      <c r="BH4" s="11" t="s">
        <v>79</v>
      </c>
      <c r="BI4" s="10" t="s">
        <v>80</v>
      </c>
      <c r="BJ4" s="13" t="s">
        <v>81</v>
      </c>
    </row>
    <row r="5" spans="1:62" ht="120" x14ac:dyDescent="0.25">
      <c r="A5" s="77"/>
      <c r="B5" s="77"/>
      <c r="C5" s="78"/>
      <c r="D5" s="78"/>
      <c r="E5" s="77"/>
      <c r="F5" s="77"/>
      <c r="G5" s="78"/>
      <c r="H5" s="83"/>
      <c r="I5" s="83"/>
      <c r="J5" s="16"/>
      <c r="K5" s="3" t="s">
        <v>82</v>
      </c>
      <c r="L5" s="85"/>
      <c r="M5" s="67"/>
      <c r="N5" s="66"/>
      <c r="O5" s="66"/>
      <c r="P5" s="67"/>
      <c r="Q5" s="69"/>
      <c r="R5" s="81" t="s">
        <v>83</v>
      </c>
      <c r="S5" s="82"/>
      <c r="T5" s="4" t="s">
        <v>32</v>
      </c>
      <c r="U5" s="5">
        <f t="shared" ref="U5:U6" si="1">IF(T5="Asignado",15,0)</f>
        <v>15</v>
      </c>
      <c r="V5" s="4" t="s">
        <v>64</v>
      </c>
      <c r="W5" s="5">
        <f t="shared" ref="W5:W6" si="2">IF(V5="Adecuado",15,0)</f>
        <v>15</v>
      </c>
      <c r="X5" s="4" t="s">
        <v>33</v>
      </c>
      <c r="Y5" s="5">
        <f t="shared" ref="Y5:Y6" si="3">IF(X5="Oportuna",15,0)</f>
        <v>15</v>
      </c>
      <c r="Z5" s="4" t="s">
        <v>65</v>
      </c>
      <c r="AA5" s="5">
        <f t="shared" ref="AA5:AA6" si="4">IF(Z5="Prevenir",15,IF(Z5="Detectar",10,0))</f>
        <v>10</v>
      </c>
      <c r="AB5" s="4" t="s">
        <v>66</v>
      </c>
      <c r="AC5" s="5">
        <f t="shared" ref="AC5:AC6" si="5">IF(AB5="Confiable",15,0)</f>
        <v>15</v>
      </c>
      <c r="AD5" s="6" t="s">
        <v>67</v>
      </c>
      <c r="AE5" s="5">
        <f t="shared" ref="AE5:AE6" si="6">IF(AD5="Se investigan y resuelven oportunamente",15,0)</f>
        <v>15</v>
      </c>
      <c r="AF5" s="4" t="s">
        <v>68</v>
      </c>
      <c r="AG5" s="5">
        <f t="shared" ref="AG5:AG6" si="7">IF(AF5="Completa",10,IF(AF5="incompleta",5,0))</f>
        <v>10</v>
      </c>
      <c r="AH5" s="7">
        <f t="shared" si="0"/>
        <v>95</v>
      </c>
      <c r="AI5" s="7" t="str">
        <f>IF(AH5&gt;=96,"Fuerte",IF(AH5&gt;=86,"Moderado",IF(AH5&gt;=1,"Débil","")))</f>
        <v>Moderado</v>
      </c>
      <c r="AJ5" s="8" t="s">
        <v>69</v>
      </c>
      <c r="AK5" s="7" t="str">
        <f t="shared" ref="AK5:AK6" si="8">IF(AJ5="Siempre se ejecuta","Fuerte",IF(AJ5="Algunas veces","Moderado",IF(AJ5="no se ejecuta","Débil","")))</f>
        <v>Fuerte</v>
      </c>
      <c r="AL5" s="7" t="str">
        <f t="shared" ref="AL5:AL6" si="9">AI5&amp;AK5</f>
        <v>ModeradoFuerte</v>
      </c>
      <c r="AM5" s="7" t="str">
        <f>IFERROR(VLOOKUP(AL5,[1]FORMULAS!$B$69:$D$77,3,FALSE),"")</f>
        <v>Moderado</v>
      </c>
      <c r="AN5" s="7">
        <f t="shared" ref="AN5:AN6" si="10">IF(AM5="fuerte",100,IF(AM5="Moderado",50,IF(AM5="débil",0,"")))</f>
        <v>50</v>
      </c>
      <c r="AO5" s="7" t="s">
        <v>70</v>
      </c>
      <c r="AP5" s="72"/>
      <c r="AQ5" s="72"/>
      <c r="AR5" s="71"/>
      <c r="AS5" s="71"/>
      <c r="AT5" s="72"/>
      <c r="AU5" s="72"/>
      <c r="AV5" s="72"/>
      <c r="AW5" s="66"/>
      <c r="AX5" s="66"/>
      <c r="AY5" s="67"/>
      <c r="AZ5" s="68"/>
      <c r="BA5" s="69"/>
      <c r="BB5" s="9" t="s">
        <v>84</v>
      </c>
      <c r="BC5" s="10" t="s">
        <v>85</v>
      </c>
      <c r="BD5" s="10" t="s">
        <v>86</v>
      </c>
      <c r="BE5" s="12" t="s">
        <v>76</v>
      </c>
      <c r="BF5" s="80"/>
      <c r="BG5" s="11"/>
      <c r="BH5" s="11"/>
      <c r="BI5" s="10"/>
      <c r="BJ5" s="13"/>
    </row>
    <row r="6" spans="1:62" ht="132" x14ac:dyDescent="0.25">
      <c r="A6" s="77"/>
      <c r="B6" s="77"/>
      <c r="C6" s="78"/>
      <c r="D6" s="78"/>
      <c r="E6" s="77"/>
      <c r="F6" s="77"/>
      <c r="G6" s="78"/>
      <c r="H6" s="83"/>
      <c r="I6" s="83"/>
      <c r="J6" s="16"/>
      <c r="K6" s="3" t="s">
        <v>87</v>
      </c>
      <c r="L6" s="85"/>
      <c r="M6" s="67"/>
      <c r="N6" s="66"/>
      <c r="O6" s="66"/>
      <c r="P6" s="67"/>
      <c r="Q6" s="69"/>
      <c r="R6" s="70" t="s">
        <v>88</v>
      </c>
      <c r="S6" s="70"/>
      <c r="T6" s="4" t="s">
        <v>32</v>
      </c>
      <c r="U6" s="5">
        <f t="shared" si="1"/>
        <v>15</v>
      </c>
      <c r="V6" s="4" t="s">
        <v>64</v>
      </c>
      <c r="W6" s="5">
        <f t="shared" si="2"/>
        <v>15</v>
      </c>
      <c r="X6" s="4" t="s">
        <v>33</v>
      </c>
      <c r="Y6" s="5">
        <f t="shared" si="3"/>
        <v>15</v>
      </c>
      <c r="Z6" s="4" t="s">
        <v>65</v>
      </c>
      <c r="AA6" s="5">
        <f t="shared" si="4"/>
        <v>10</v>
      </c>
      <c r="AB6" s="4" t="s">
        <v>66</v>
      </c>
      <c r="AC6" s="5">
        <f t="shared" si="5"/>
        <v>15</v>
      </c>
      <c r="AD6" s="6" t="s">
        <v>67</v>
      </c>
      <c r="AE6" s="5">
        <f t="shared" si="6"/>
        <v>15</v>
      </c>
      <c r="AF6" s="4" t="s">
        <v>68</v>
      </c>
      <c r="AG6" s="5">
        <f t="shared" si="7"/>
        <v>10</v>
      </c>
      <c r="AH6" s="7">
        <f t="shared" si="0"/>
        <v>95</v>
      </c>
      <c r="AI6" s="7" t="str">
        <f t="shared" ref="AI6" si="11">IF(AH6&gt;=96,"Fuerte",IF(AH6&gt;=86,"Moderado",IF(AH6&gt;=1,"Débil","")))</f>
        <v>Moderado</v>
      </c>
      <c r="AJ6" s="8" t="s">
        <v>69</v>
      </c>
      <c r="AK6" s="7" t="str">
        <f t="shared" si="8"/>
        <v>Fuerte</v>
      </c>
      <c r="AL6" s="7" t="str">
        <f t="shared" si="9"/>
        <v>ModeradoFuerte</v>
      </c>
      <c r="AM6" s="7" t="str">
        <f>IFERROR(VLOOKUP(AL6,[1]FORMULAS!$B$69:$D$77,3,FALSE),"")</f>
        <v>Moderado</v>
      </c>
      <c r="AN6" s="7">
        <f t="shared" si="10"/>
        <v>50</v>
      </c>
      <c r="AO6" s="7" t="s">
        <v>70</v>
      </c>
      <c r="AP6" s="72"/>
      <c r="AQ6" s="72"/>
      <c r="AR6" s="71"/>
      <c r="AS6" s="71"/>
      <c r="AT6" s="72"/>
      <c r="AU6" s="72"/>
      <c r="AV6" s="72"/>
      <c r="AW6" s="66"/>
      <c r="AX6" s="66"/>
      <c r="AY6" s="67"/>
      <c r="AZ6" s="68"/>
      <c r="BA6" s="69"/>
      <c r="BB6" s="9" t="s">
        <v>89</v>
      </c>
      <c r="BC6" s="10" t="s">
        <v>90</v>
      </c>
      <c r="BD6" s="10" t="s">
        <v>91</v>
      </c>
      <c r="BE6" s="12" t="s">
        <v>76</v>
      </c>
      <c r="BF6" s="80"/>
      <c r="BG6" s="11" t="s">
        <v>92</v>
      </c>
      <c r="BH6" s="11" t="s">
        <v>93</v>
      </c>
      <c r="BI6" s="11" t="s">
        <v>94</v>
      </c>
      <c r="BJ6" s="13" t="s">
        <v>81</v>
      </c>
    </row>
    <row r="7" spans="1:62" ht="276" x14ac:dyDescent="0.25">
      <c r="A7" s="77" t="s">
        <v>50</v>
      </c>
      <c r="B7" s="77">
        <v>5</v>
      </c>
      <c r="C7" s="78" t="s">
        <v>97</v>
      </c>
      <c r="D7" s="73" t="s">
        <v>98</v>
      </c>
      <c r="E7" s="66" t="s">
        <v>53</v>
      </c>
      <c r="F7" s="66" t="s">
        <v>54</v>
      </c>
      <c r="G7" s="73" t="s">
        <v>55</v>
      </c>
      <c r="H7" s="74"/>
      <c r="I7" s="74"/>
      <c r="J7" s="22"/>
      <c r="K7" s="3" t="s">
        <v>99</v>
      </c>
      <c r="L7" s="75" t="s">
        <v>100</v>
      </c>
      <c r="M7" s="67" t="str">
        <f>IF(E7="gestion","impacto",IF(E7="corrupcion","impactocorrupcion",IF(E7="seguridad_de_la_informacion","impacto","")))</f>
        <v>impactocorrupcion</v>
      </c>
      <c r="N7" s="66" t="s">
        <v>60</v>
      </c>
      <c r="O7" s="66" t="s">
        <v>101</v>
      </c>
      <c r="P7" s="67" t="str">
        <f>N7&amp;O7</f>
        <v>Rara vezCatastrófico</v>
      </c>
      <c r="Q7" s="69" t="str">
        <f>IFERROR(VLOOKUP(P7,[1]FORMULAS!$B$37:$C$61,2,FALSE),"")</f>
        <v>Riesgo extremo</v>
      </c>
      <c r="R7" s="70" t="s">
        <v>102</v>
      </c>
      <c r="S7" s="70"/>
      <c r="T7" s="4" t="s">
        <v>32</v>
      </c>
      <c r="U7" s="5">
        <f>IF(T7="Asignado",15,0)</f>
        <v>15</v>
      </c>
      <c r="V7" s="4" t="s">
        <v>64</v>
      </c>
      <c r="W7" s="5">
        <f>IF(V7="Adecuado",15,0)</f>
        <v>15</v>
      </c>
      <c r="X7" s="4" t="s">
        <v>33</v>
      </c>
      <c r="Y7" s="5">
        <f>IF(X7="Oportuna",15,0)</f>
        <v>15</v>
      </c>
      <c r="Z7" s="4" t="s">
        <v>65</v>
      </c>
      <c r="AA7" s="5">
        <f>IF(Z7="Prevenir",15,IF(Z7="Detectar",10,0))</f>
        <v>10</v>
      </c>
      <c r="AB7" s="4" t="s">
        <v>66</v>
      </c>
      <c r="AC7" s="5">
        <f>IF(AB7="Confiable",15,0)</f>
        <v>15</v>
      </c>
      <c r="AD7" s="4" t="s">
        <v>67</v>
      </c>
      <c r="AE7" s="5">
        <f>IF(AD7="Se investigan y resuelven oportunamente",15,0)</f>
        <v>15</v>
      </c>
      <c r="AF7" s="4" t="s">
        <v>68</v>
      </c>
      <c r="AG7" s="5">
        <f>IF(AF7="Completa",10,IF(AF7="incompleta",5,0))</f>
        <v>10</v>
      </c>
      <c r="AH7" s="7">
        <f t="shared" si="0"/>
        <v>95</v>
      </c>
      <c r="AI7" s="7" t="str">
        <f>IF(AH7&gt;=96,"Fuerte",IF(AH7&gt;=86,"Moderado",IF(AH7&gt;=1,"Débil","")))</f>
        <v>Moderado</v>
      </c>
      <c r="AJ7" s="8" t="s">
        <v>69</v>
      </c>
      <c r="AK7" s="7" t="str">
        <f>IF(AJ7="Siempre se ejecuta","Fuerte",IF(AJ7="Algunas veces","Moderado",IF(AJ7="no se ejecuta","Débil","")))</f>
        <v>Fuerte</v>
      </c>
      <c r="AL7" s="7" t="str">
        <f>AI7&amp;AK7</f>
        <v>ModeradoFuerte</v>
      </c>
      <c r="AM7" s="7" t="str">
        <f>IFERROR(VLOOKUP(AL7,[1]FORMULAS!$B$69:$D$77,3,FALSE),"")</f>
        <v>Moderado</v>
      </c>
      <c r="AN7" s="7">
        <f>IF(AM7="fuerte",100,IF(AM7="Moderado",50,IF(AM7="débil",0,"")))</f>
        <v>50</v>
      </c>
      <c r="AO7" s="7" t="s">
        <v>70</v>
      </c>
      <c r="AP7" s="72">
        <f>IFERROR(AVERAGE(AN7:AN8),0)</f>
        <v>50</v>
      </c>
      <c r="AQ7" s="72" t="str">
        <f>IF(AP7&gt;=100,"Fuerte",IF(AP7&gt;=50,"Moderado",IF(AP7&gt;=1,"Débil","")))</f>
        <v>Moderado</v>
      </c>
      <c r="AR7" s="71" t="s">
        <v>71</v>
      </c>
      <c r="AS7" s="71" t="s">
        <v>71</v>
      </c>
      <c r="AT7" s="72" t="str">
        <f>+AQ7&amp;AR7&amp;AS7</f>
        <v>ModeradoDirectamenteDirectamente</v>
      </c>
      <c r="AU7" s="72">
        <f>IFERROR(VLOOKUP(AT7,[1]FORMULAS!$B$94:$D$101,2,FALSE),0)</f>
        <v>1</v>
      </c>
      <c r="AV7" s="72">
        <f>IFERROR(VLOOKUP(AT7,[1]FORMULAS!$B$94:$D$101,3,FALSE),0)</f>
        <v>1</v>
      </c>
      <c r="AW7" s="66" t="s">
        <v>60</v>
      </c>
      <c r="AX7" s="66" t="s">
        <v>95</v>
      </c>
      <c r="AY7" s="67" t="str">
        <f>AW7&amp;AX7</f>
        <v>Rara vezMayor</v>
      </c>
      <c r="AZ7" s="68" t="str">
        <f>IFERROR(VLOOKUP(AY7,[1]FORMULAS!$B$37:$C$61,2,FALSE),"")</f>
        <v>Riesgo alto</v>
      </c>
      <c r="BA7" s="69" t="s">
        <v>103</v>
      </c>
      <c r="BB7" s="14" t="s">
        <v>104</v>
      </c>
      <c r="BC7" s="10" t="s">
        <v>105</v>
      </c>
      <c r="BD7" s="11" t="s">
        <v>106</v>
      </c>
      <c r="BE7" s="12">
        <v>43800</v>
      </c>
      <c r="BF7" s="80"/>
      <c r="BG7" s="11" t="s">
        <v>107</v>
      </c>
      <c r="BH7" s="11" t="s">
        <v>79</v>
      </c>
      <c r="BI7" s="11" t="s">
        <v>80</v>
      </c>
      <c r="BJ7" s="13" t="s">
        <v>96</v>
      </c>
    </row>
    <row r="8" spans="1:62" ht="264" x14ac:dyDescent="0.25">
      <c r="A8" s="77"/>
      <c r="B8" s="77"/>
      <c r="C8" s="78"/>
      <c r="D8" s="73"/>
      <c r="E8" s="66"/>
      <c r="F8" s="66"/>
      <c r="G8" s="73"/>
      <c r="H8" s="74"/>
      <c r="I8" s="74"/>
      <c r="J8" s="22"/>
      <c r="K8" s="3" t="s">
        <v>108</v>
      </c>
      <c r="L8" s="76"/>
      <c r="M8" s="67"/>
      <c r="N8" s="66"/>
      <c r="O8" s="66"/>
      <c r="P8" s="67"/>
      <c r="Q8" s="69"/>
      <c r="R8" s="70" t="s">
        <v>109</v>
      </c>
      <c r="S8" s="70"/>
      <c r="T8" s="4" t="s">
        <v>32</v>
      </c>
      <c r="U8" s="5">
        <f t="shared" ref="U8" si="12">IF(T8="Asignado",15,0)</f>
        <v>15</v>
      </c>
      <c r="V8" s="4" t="s">
        <v>64</v>
      </c>
      <c r="W8" s="5">
        <f t="shared" ref="W8" si="13">IF(V8="Adecuado",15,0)</f>
        <v>15</v>
      </c>
      <c r="X8" s="4" t="s">
        <v>33</v>
      </c>
      <c r="Y8" s="5">
        <f t="shared" ref="Y8" si="14">IF(X8="Oportuna",15,0)</f>
        <v>15</v>
      </c>
      <c r="Z8" s="4" t="s">
        <v>65</v>
      </c>
      <c r="AA8" s="5">
        <f t="shared" ref="AA8" si="15">IF(Z8="Prevenir",15,IF(Z8="Detectar",10,0))</f>
        <v>10</v>
      </c>
      <c r="AB8" s="4" t="s">
        <v>66</v>
      </c>
      <c r="AC8" s="5">
        <f t="shared" ref="AC8" si="16">IF(AB8="Confiable",15,0)</f>
        <v>15</v>
      </c>
      <c r="AD8" s="4" t="s">
        <v>67</v>
      </c>
      <c r="AE8" s="5">
        <f t="shared" ref="AE8" si="17">IF(AD8="Se investigan y resuelven oportunamente",15,0)</f>
        <v>15</v>
      </c>
      <c r="AF8" s="4" t="s">
        <v>68</v>
      </c>
      <c r="AG8" s="5">
        <f t="shared" ref="AG8" si="18">IF(AF8="Completa",10,IF(AF8="incompleta",5,0))</f>
        <v>10</v>
      </c>
      <c r="AH8" s="7">
        <f t="shared" si="0"/>
        <v>95</v>
      </c>
      <c r="AI8" s="7" t="str">
        <f>IF(AH8&gt;=96,"Fuerte",IF(AH8&gt;=86,"Moderado",IF(AH8&gt;=1,"Débil","")))</f>
        <v>Moderado</v>
      </c>
      <c r="AJ8" s="8" t="s">
        <v>69</v>
      </c>
      <c r="AK8" s="7" t="str">
        <f t="shared" ref="AK8" si="19">IF(AJ8="Siempre se ejecuta","Fuerte",IF(AJ8="Algunas veces","Moderado",IF(AJ8="no se ejecuta","Débil","")))</f>
        <v>Fuerte</v>
      </c>
      <c r="AL8" s="7" t="str">
        <f t="shared" ref="AL8" si="20">AI8&amp;AK8</f>
        <v>ModeradoFuerte</v>
      </c>
      <c r="AM8" s="7" t="str">
        <f>IFERROR(VLOOKUP(AL8,[1]FORMULAS!$B$69:$D$77,3,FALSE),"")</f>
        <v>Moderado</v>
      </c>
      <c r="AN8" s="7">
        <f t="shared" ref="AN8" si="21">IF(AM8="fuerte",100,IF(AM8="Moderado",50,IF(AM8="débil",0,"")))</f>
        <v>50</v>
      </c>
      <c r="AO8" s="7" t="s">
        <v>70</v>
      </c>
      <c r="AP8" s="72"/>
      <c r="AQ8" s="72"/>
      <c r="AR8" s="71"/>
      <c r="AS8" s="71"/>
      <c r="AT8" s="72"/>
      <c r="AU8" s="72"/>
      <c r="AV8" s="72"/>
      <c r="AW8" s="66"/>
      <c r="AX8" s="66"/>
      <c r="AY8" s="67"/>
      <c r="AZ8" s="68"/>
      <c r="BA8" s="69"/>
      <c r="BB8" s="14" t="s">
        <v>110</v>
      </c>
      <c r="BC8" s="10" t="s">
        <v>105</v>
      </c>
      <c r="BD8" s="11" t="s">
        <v>106</v>
      </c>
      <c r="BE8" s="12">
        <v>43800</v>
      </c>
      <c r="BF8" s="80"/>
      <c r="BG8" s="11"/>
      <c r="BH8" s="15"/>
      <c r="BI8" s="15"/>
      <c r="BJ8" s="13"/>
    </row>
  </sheetData>
  <mergeCells count="112">
    <mergeCell ref="BA4:BA6"/>
    <mergeCell ref="BF4:BF8"/>
    <mergeCell ref="R5:S5"/>
    <mergeCell ref="R6:S6"/>
    <mergeCell ref="AR4:AR6"/>
    <mergeCell ref="AS4:AS6"/>
    <mergeCell ref="AT4:AT6"/>
    <mergeCell ref="AU4:AU6"/>
    <mergeCell ref="AV4:AV6"/>
    <mergeCell ref="AW4:AW6"/>
    <mergeCell ref="R4:S4"/>
    <mergeCell ref="AP4:AP6"/>
    <mergeCell ref="AQ4:AQ6"/>
    <mergeCell ref="A7:A8"/>
    <mergeCell ref="B7:B8"/>
    <mergeCell ref="C7:C8"/>
    <mergeCell ref="D7:D8"/>
    <mergeCell ref="E7:E8"/>
    <mergeCell ref="F7:F8"/>
    <mergeCell ref="AX4:AX6"/>
    <mergeCell ref="AY4:AY6"/>
    <mergeCell ref="AZ4:AZ6"/>
    <mergeCell ref="O4:O6"/>
    <mergeCell ref="P4:P6"/>
    <mergeCell ref="Q4:Q6"/>
    <mergeCell ref="G4:G6"/>
    <mergeCell ref="H4:H6"/>
    <mergeCell ref="I4:I6"/>
    <mergeCell ref="L4:L6"/>
    <mergeCell ref="M4:M6"/>
    <mergeCell ref="N4:N6"/>
    <mergeCell ref="A4:A6"/>
    <mergeCell ref="B4:B6"/>
    <mergeCell ref="C4:C6"/>
    <mergeCell ref="D4:D6"/>
    <mergeCell ref="E4:E6"/>
    <mergeCell ref="F4:F6"/>
    <mergeCell ref="O7:O8"/>
    <mergeCell ref="P7:P8"/>
    <mergeCell ref="Q7:Q8"/>
    <mergeCell ref="R7:S7"/>
    <mergeCell ref="AP7:AP8"/>
    <mergeCell ref="AQ7:AQ8"/>
    <mergeCell ref="G7:G8"/>
    <mergeCell ref="H7:H8"/>
    <mergeCell ref="I7:I8"/>
    <mergeCell ref="L7:L8"/>
    <mergeCell ref="M7:M8"/>
    <mergeCell ref="N7:N8"/>
    <mergeCell ref="AX7:AX8"/>
    <mergeCell ref="AY7:AY8"/>
    <mergeCell ref="AZ7:AZ8"/>
    <mergeCell ref="BA7:BA8"/>
    <mergeCell ref="R8:S8"/>
    <mergeCell ref="AR7:AR8"/>
    <mergeCell ref="AS7:AS8"/>
    <mergeCell ref="AT7:AT8"/>
    <mergeCell ref="AU7:AU8"/>
    <mergeCell ref="AV7:AV8"/>
    <mergeCell ref="AW7:AW8"/>
    <mergeCell ref="E1:E3"/>
    <mergeCell ref="D1:D3"/>
    <mergeCell ref="C1:C3"/>
    <mergeCell ref="B1:B3"/>
    <mergeCell ref="J1:J3"/>
    <mergeCell ref="AY2:AY3"/>
    <mergeCell ref="AZ2:AZ3"/>
    <mergeCell ref="BF2:BF3"/>
    <mergeCell ref="H1:H3"/>
    <mergeCell ref="G1:G3"/>
    <mergeCell ref="N1:O1"/>
    <mergeCell ref="P1:P3"/>
    <mergeCell ref="R1:AV1"/>
    <mergeCell ref="AW1:AZ1"/>
    <mergeCell ref="AB2:AB3"/>
    <mergeCell ref="AD2:AD3"/>
    <mergeCell ref="AF2:AF3"/>
    <mergeCell ref="AH2:AH3"/>
    <mergeCell ref="L1:L3"/>
    <mergeCell ref="M1:M3"/>
    <mergeCell ref="O2:O3"/>
    <mergeCell ref="I1:I3"/>
    <mergeCell ref="K1:K3"/>
    <mergeCell ref="BD2:BD3"/>
    <mergeCell ref="BG1:BJ1"/>
    <mergeCell ref="N2:N3"/>
    <mergeCell ref="Q2:Q3"/>
    <mergeCell ref="R2:S3"/>
    <mergeCell ref="T2:T3"/>
    <mergeCell ref="V2:V3"/>
    <mergeCell ref="X2:X3"/>
    <mergeCell ref="Z2:Z3"/>
    <mergeCell ref="F1:F3"/>
    <mergeCell ref="BE2:BE3"/>
    <mergeCell ref="BG2:BG3"/>
    <mergeCell ref="BH2:BH3"/>
    <mergeCell ref="BI2:BI3"/>
    <mergeCell ref="BJ2:BJ3"/>
    <mergeCell ref="AI2:AI3"/>
    <mergeCell ref="BC2:BC3"/>
    <mergeCell ref="AS2:AS3"/>
    <mergeCell ref="AX2:AX3"/>
    <mergeCell ref="AW2:AW3"/>
    <mergeCell ref="BB2:BB3"/>
    <mergeCell ref="AJ2:AK3"/>
    <mergeCell ref="AM2:AN3"/>
    <mergeCell ref="AO2:AO3"/>
    <mergeCell ref="AP2:AQ3"/>
    <mergeCell ref="AR2:AR3"/>
    <mergeCell ref="AU2:AV2"/>
    <mergeCell ref="BA1:BA3"/>
    <mergeCell ref="BB1:BF1"/>
  </mergeCells>
  <conditionalFormatting sqref="BC4:BE4 BD5 BC5:BC6 Q4:Q6 BB4:BB8 BE5:BE8">
    <cfRule type="containsText" dxfId="26" priority="121" operator="containsText" text="RIESGO EXTREMO">
      <formula>NOT(ISERROR(SEARCH("RIESGO EXTREMO",Q4)))</formula>
    </cfRule>
    <cfRule type="containsText" dxfId="25" priority="122" operator="containsText" text="RIESGO ALTO">
      <formula>NOT(ISERROR(SEARCH("RIESGO ALTO",Q4)))</formula>
    </cfRule>
    <cfRule type="containsText" dxfId="24" priority="123" operator="containsText" text="RIESGO MODERADO">
      <formula>NOT(ISERROR(SEARCH("RIESGO MODERADO",Q4)))</formula>
    </cfRule>
    <cfRule type="containsText" dxfId="23" priority="124" operator="containsText" text="RIESGO BAJO">
      <formula>NOT(ISERROR(SEARCH("RIESGO BAJO",Q4)))</formula>
    </cfRule>
  </conditionalFormatting>
  <conditionalFormatting sqref="H4:H5">
    <cfRule type="expression" dxfId="22" priority="120">
      <formula>EXACT(E4,"Seguridad_de_la_informacion")</formula>
    </cfRule>
  </conditionalFormatting>
  <conditionalFormatting sqref="I4:J8">
    <cfRule type="expression" dxfId="21" priority="119">
      <formula>EXACT(E4,"Seguridad_de_la_informacion")</formula>
    </cfRule>
  </conditionalFormatting>
  <conditionalFormatting sqref="AZ4:BA4 AZ5:AZ6">
    <cfRule type="containsText" dxfId="20" priority="115" operator="containsText" text="RIESGO EXTREMO">
      <formula>NOT(ISERROR(SEARCH("RIESGO EXTREMO",AZ4)))</formula>
    </cfRule>
    <cfRule type="containsText" dxfId="19" priority="116" operator="containsText" text="RIESGO ALTO">
      <formula>NOT(ISERROR(SEARCH("RIESGO ALTO",AZ4)))</formula>
    </cfRule>
    <cfRule type="containsText" dxfId="18" priority="117" operator="containsText" text="RIESGO MODERADO">
      <formula>NOT(ISERROR(SEARCH("RIESGO MODERADO",AZ4)))</formula>
    </cfRule>
    <cfRule type="containsText" dxfId="17" priority="118" operator="containsText" text="RIESGO BAJO">
      <formula>NOT(ISERROR(SEARCH("RIESGO BAJO",AZ4)))</formula>
    </cfRule>
  </conditionalFormatting>
  <conditionalFormatting sqref="BH4:BI5 BG4 BJ4">
    <cfRule type="containsText" dxfId="16" priority="111" operator="containsText" text="RIESGO EXTREMO">
      <formula>NOT(ISERROR(SEARCH("RIESGO EXTREMO",BG4)))</formula>
    </cfRule>
    <cfRule type="containsText" dxfId="15" priority="112" operator="containsText" text="RIESGO ALTO">
      <formula>NOT(ISERROR(SEARCH("RIESGO ALTO",BG4)))</formula>
    </cfRule>
    <cfRule type="containsText" dxfId="14" priority="113" operator="containsText" text="RIESGO MODERADO">
      <formula>NOT(ISERROR(SEARCH("RIESGO MODERADO",BG4)))</formula>
    </cfRule>
    <cfRule type="containsText" dxfId="13" priority="114" operator="containsText" text="RIESGO BAJO">
      <formula>NOT(ISERROR(SEARCH("RIESGO BAJO",BG4)))</formula>
    </cfRule>
  </conditionalFormatting>
  <conditionalFormatting sqref="Q7:Q8 BC7:BD8">
    <cfRule type="containsText" dxfId="12" priority="71" operator="containsText" text="RIESGO EXTREMO">
      <formula>NOT(ISERROR(SEARCH("RIESGO EXTREMO",Q7)))</formula>
    </cfRule>
    <cfRule type="containsText" dxfId="11" priority="72" operator="containsText" text="RIESGO ALTO">
      <formula>NOT(ISERROR(SEARCH("RIESGO ALTO",Q7)))</formula>
    </cfRule>
    <cfRule type="containsText" dxfId="10" priority="73" operator="containsText" text="RIESGO MODERADO">
      <formula>NOT(ISERROR(SEARCH("RIESGO MODERADO",Q7)))</formula>
    </cfRule>
    <cfRule type="containsText" dxfId="9" priority="74" operator="containsText" text="RIESGO BAJO">
      <formula>NOT(ISERROR(SEARCH("RIESGO BAJO",Q7)))</formula>
    </cfRule>
  </conditionalFormatting>
  <conditionalFormatting sqref="AZ7:BA7 AZ8">
    <cfRule type="containsText" dxfId="8" priority="67" operator="containsText" text="RIESGO EXTREMO">
      <formula>NOT(ISERROR(SEARCH("RIESGO EXTREMO",AZ7)))</formula>
    </cfRule>
    <cfRule type="containsText" dxfId="7" priority="68" operator="containsText" text="RIESGO ALTO">
      <formula>NOT(ISERROR(SEARCH("RIESGO ALTO",AZ7)))</formula>
    </cfRule>
    <cfRule type="containsText" dxfId="6" priority="69" operator="containsText" text="RIESGO MODERADO">
      <formula>NOT(ISERROR(SEARCH("RIESGO MODERADO",AZ7)))</formula>
    </cfRule>
    <cfRule type="containsText" dxfId="5" priority="70" operator="containsText" text="RIESGO BAJO">
      <formula>NOT(ISERROR(SEARCH("RIESGO BAJO",AZ7)))</formula>
    </cfRule>
  </conditionalFormatting>
  <conditionalFormatting sqref="BH7:BI8 BG7 BJ7">
    <cfRule type="containsText" dxfId="4" priority="63" operator="containsText" text="RIESGO EXTREMO">
      <formula>NOT(ISERROR(SEARCH("RIESGO EXTREMO",BG7)))</formula>
    </cfRule>
    <cfRule type="containsText" dxfId="3" priority="64" operator="containsText" text="RIESGO ALTO">
      <formula>NOT(ISERROR(SEARCH("RIESGO ALTO",BG7)))</formula>
    </cfRule>
    <cfRule type="containsText" dxfId="2" priority="65" operator="containsText" text="RIESGO MODERADO">
      <formula>NOT(ISERROR(SEARCH("RIESGO MODERADO",BG7)))</formula>
    </cfRule>
    <cfRule type="containsText" dxfId="1" priority="66" operator="containsText" text="RIESGO BAJO">
      <formula>NOT(ISERROR(SEARCH("RIESGO BAJO",BG7)))</formula>
    </cfRule>
  </conditionalFormatting>
  <conditionalFormatting sqref="H7:H8">
    <cfRule type="expression" dxfId="0" priority="2">
      <formula>EXACT(E7,"Seguridad_de_la_informacion")</formula>
    </cfRule>
  </conditionalFormatting>
  <dataValidations count="24">
    <dataValidation allowBlank="1" showInputMessage="1" showErrorMessage="1" prompt="Para cada causa debe existir un control" sqref="S4 S7 R4:R8" xr:uid="{6D241832-7762-4EAD-A190-09C405598528}"/>
    <dataValidation type="list" allowBlank="1" showInputMessage="1" showErrorMessage="1" prompt="Seleccione la amenaza de acuerdo con el tipo seleccionado" sqref="I4:J6" xr:uid="{1D373D9D-54E6-4F84-97C5-E7F371DDB7E5}">
      <formula1>INDIRECT(#REF!)</formula1>
    </dataValidation>
    <dataValidation type="list" allowBlank="1" showInputMessage="1" showErrorMessage="1" sqref="BA4:BA8" xr:uid="{42E98488-C6DB-4C71-8306-314C3CAAA14B}">
      <formula1>opciondelriesgo</formula1>
    </dataValidation>
    <dataValidation type="list" allowBlank="1" showInputMessage="1" showErrorMessage="1" sqref="AR4:AR8" xr:uid="{1D829B4D-2AE2-4087-B0EE-6CDDCECC5E5B}">
      <formula1>"Directamente,No disminuye"</formula1>
    </dataValidation>
    <dataValidation type="list" allowBlank="1" showInputMessage="1" showErrorMessage="1" sqref="AS4:AS8" xr:uid="{A29CA112-4D79-427B-8425-D8B66A844D53}">
      <formula1>"Directamente,Indirectamente,No disminuye"</formula1>
    </dataValidation>
    <dataValidation type="list" allowBlank="1" showInputMessage="1" showErrorMessage="1" sqref="AJ4:AJ8" xr:uid="{349F3321-A437-4935-AB0B-EA358C13AAF0}">
      <formula1>"Siempre se ejecuta,Algunas veces,No se ejecuta"</formula1>
    </dataValidation>
    <dataValidation type="list" allowBlank="1" showInputMessage="1" showErrorMessage="1" sqref="AF4:AF8" xr:uid="{E2235084-BF6D-4D98-AC41-15C5AD4F8ACE}">
      <formula1>"Completa,Incompleta,No existe"</formula1>
    </dataValidation>
    <dataValidation type="list" allowBlank="1" showInputMessage="1" showErrorMessage="1" sqref="AD4:AD8" xr:uid="{3B909CDA-3B39-4D7C-91FF-DFB2B8BFEBA3}">
      <formula1>"Se investigan y resuelven oportunamente,No se investigan y no se resuelven oportunamente"</formula1>
    </dataValidation>
    <dataValidation type="list" allowBlank="1" showInputMessage="1" showErrorMessage="1" sqref="AB4:AB8" xr:uid="{43430660-A890-421C-8AB5-1B363DAEE938}">
      <formula1>"Confiable,No confiable"</formula1>
    </dataValidation>
    <dataValidation type="list" allowBlank="1" showInputMessage="1" showErrorMessage="1" sqref="Z4:Z8" xr:uid="{8E4F45B5-93F0-4EF1-B53B-7256C7BBEC7A}">
      <formula1>"Prevenir,Detectar,No es un control"</formula1>
    </dataValidation>
    <dataValidation type="list" allowBlank="1" showInputMessage="1" showErrorMessage="1" sqref="X4:X8" xr:uid="{464A1022-55DB-44E5-AEC6-6794DCE4537F}">
      <formula1>"Oportuna,Inoportuna"</formula1>
    </dataValidation>
    <dataValidation type="list" allowBlank="1" showInputMessage="1" showErrorMessage="1" sqref="V4:V8" xr:uid="{5C05BDFF-6540-4DE2-980D-C3AE9AAE073F}">
      <formula1>"Adecuado,Inadecuado"</formula1>
    </dataValidation>
    <dataValidation type="list" allowBlank="1" showInputMessage="1" showErrorMessage="1" sqref="T4:T8" xr:uid="{4C409431-30A5-4FB9-B4EE-5EEDE11D5F9B}">
      <formula1>"Asignado,No asignado"</formula1>
    </dataValidation>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K4:K8" xr:uid="{1BEBB8ED-67AC-456E-87B3-1370EF112665}"/>
    <dataValidation type="list" allowBlank="1" showInputMessage="1" showErrorMessage="1" prompt="Solo aplica para los riesgos tipificados como seguridad de la información" sqref="H4:H8" xr:uid="{DA743EDC-CC2C-464B-8C07-2337979DB519}">
      <formula1>tipo_de_amenaza</formula1>
    </dataValidation>
    <dataValidation allowBlank="1" showInputMessage="1" showErrorMessage="1" prompt="Relacione el activo de información donde el nivel de criticidad corresponde a &quot;Crítico&quot;" sqref="G4:G8" xr:uid="{893A5560-1C47-43F2-965D-65B75FAA55C5}"/>
    <dataValidation type="list" allowBlank="1" showInputMessage="1" showErrorMessage="1" prompt="Seleccione el tipo de riesgo conforme a las categorias." sqref="E4:E8" xr:uid="{B089EFD3-C0C2-464C-AFC9-CF1B1EF84B57}">
      <formula1>tipo_de_riesgos</formula1>
    </dataValidation>
    <dataValidation allowBlank="1" showInputMessage="1" showErrorMessage="1" prompt="La descripción del riesgo se puede realizar a través de estas preguntas:_x000a_¿Qué puede suceder?_x000a_¿Cómo puede suceder?_x000a_¿Qué consecuencias tendría su materialización?" sqref="D4:D8" xr:uid="{628745EA-DDFA-4A20-88DE-4022B2B7646A}"/>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C4:C8" xr:uid="{10B3CE5C-CB9F-47C7-AA1D-C0BAE5E1AFDF}"/>
    <dataValidation type="list" allowBlank="1" showInputMessage="1" showErrorMessage="1" sqref="A4:A8" xr:uid="{2835C24E-1661-47D7-8259-17598EDCE845}">
      <formula1>procesos</formula1>
    </dataValidation>
    <dataValidation type="list" allowBlank="1" showInputMessage="1" showErrorMessage="1" sqref="O4:O8 AX4:AX8" xr:uid="{C42C61D3-47E4-445C-9F43-82BF6D206B0A}">
      <formula1>INDIRECT(#REF!)</formula1>
    </dataValidation>
    <dataValidation type="list" allowBlank="1" showInputMessage="1" showErrorMessage="1" sqref="N4:N8 AW4:AW8" xr:uid="{F056D5C4-C29E-4641-91CE-40BEF4CD8581}">
      <formula1>probabilidad</formula1>
    </dataValidation>
    <dataValidation type="list" allowBlank="1" showInputMessage="1" showErrorMessage="1" prompt="Seleccione la amenaza de acuerdo con el tipo seleccionado" sqref="I7:J8" xr:uid="{687A1E94-4726-4E80-8DFD-A6169443EDCF}">
      <formula1>INDIRECT(#REF!)</formula1>
    </dataValidation>
    <dataValidation type="list" allowBlank="1" showInputMessage="1" showErrorMessage="1" prompt="Seleccione la tipología conforme al tipo de riesgo." sqref="F4:F8" xr:uid="{C0EBB605-782D-4493-A7E6-0CF993FE5317}">
      <formula1>INDIRECT(E4)</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Corrupcion </vt:lpstr>
      <vt:lpstr>Contrata</vt:lpstr>
      <vt:lpstr>'Corrupcion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Alejandro Moreno Tellez</dc:creator>
  <cp:lastModifiedBy>Igor Arafat Gutierrez Stand</cp:lastModifiedBy>
  <cp:lastPrinted>2019-05-15T14:30:07Z</cp:lastPrinted>
  <dcterms:created xsi:type="dcterms:W3CDTF">2019-05-09T20:10:24Z</dcterms:created>
  <dcterms:modified xsi:type="dcterms:W3CDTF">2019-05-16T00:57:42Z</dcterms:modified>
</cp:coreProperties>
</file>