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drawings/drawing6.xml" ContentType="application/vnd.openxmlformats-officedocument.drawing+xml"/>
  <Override PartName="/xl/comments7.xml" ContentType="application/vnd.openxmlformats-officedocument.spreadsheetml.comment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omments8.xml" ContentType="application/vnd.openxmlformats-officedocument.spreadsheetml.comment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omments9.xml" ContentType="application/vnd.openxmlformats-officedocument.spreadsheetml.comment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omments10.xml" ContentType="application/vnd.openxmlformats-officedocument.spreadsheetml.comment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omments11.xml" ContentType="application/vnd.openxmlformats-officedocument.spreadsheetml.comments+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omments12.xml" ContentType="application/vnd.openxmlformats-officedocument.spreadsheetml.comments+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omments13.xml" ContentType="application/vnd.openxmlformats-officedocument.spreadsheetml.comments+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omments14.xml" ContentType="application/vnd.openxmlformats-officedocument.spreadsheetml.comment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omments15.xml" ContentType="application/vnd.openxmlformats-officedocument.spreadsheetml.comment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omments16.xml" ContentType="application/vnd.openxmlformats-officedocument.spreadsheetml.comments+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xml"/>
  <Override PartName="/xl/comments17.xml" ContentType="application/vnd.openxmlformats-officedocument.spreadsheetml.comment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omments18.xml" ContentType="application/vnd.openxmlformats-officedocument.spreadsheetml.comment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omments19.xml" ContentType="application/vnd.openxmlformats-officedocument.spreadsheetml.comment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omments20.xml" ContentType="application/vnd.openxmlformats-officedocument.spreadsheetml.comments+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omments21.xml" ContentType="application/vnd.openxmlformats-officedocument.spreadsheetml.comments+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xml"/>
  <Override PartName="/xl/comments22.xml" ContentType="application/vnd.openxmlformats-officedocument.spreadsheetml.comments+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xml"/>
  <Override PartName="/xl/comments23.xml" ContentType="application/vnd.openxmlformats-officedocument.spreadsheetml.comment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xml"/>
  <Override PartName="/xl/comments24.xml" ContentType="application/vnd.openxmlformats-officedocument.spreadsheetml.comment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4.xml" ContentType="application/vnd.openxmlformats-officedocument.drawing+xml"/>
  <Override PartName="/xl/comments25.xml" ContentType="application/vnd.openxmlformats-officedocument.spreadsheetml.comment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5.xml" ContentType="application/vnd.openxmlformats-officedocument.drawing+xml"/>
  <Override PartName="/xl/comments26.xml" ContentType="application/vnd.openxmlformats-officedocument.spreadsheetml.comment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7.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8.xml" ContentType="application/vnd.openxmlformats-officedocument.drawing+xml"/>
  <Override PartName="/xl/comments27.xml" ContentType="application/vnd.openxmlformats-officedocument.spreadsheetml.comment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9.xml" ContentType="application/vnd.openxmlformats-officedocument.drawing+xml"/>
  <Override PartName="/xl/comments28.xml" ContentType="application/vnd.openxmlformats-officedocument.spreadsheetml.comment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1.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2.xml" ContentType="application/vnd.openxmlformats-officedocument.drawing+xml"/>
  <Override PartName="/xl/comments29.xml" ContentType="application/vnd.openxmlformats-officedocument.spreadsheetml.comments+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3.xml" ContentType="application/vnd.openxmlformats-officedocument.drawing+xml"/>
  <Override PartName="/xl/comments30.xml" ContentType="application/vnd.openxmlformats-officedocument.spreadsheetml.comments+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4.xml" ContentType="application/vnd.openxmlformats-officedocument.drawing+xml"/>
  <Override PartName="/xl/comments31.xml" ContentType="application/vnd.openxmlformats-officedocument.spreadsheetml.comments+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5.xml" ContentType="application/vnd.openxmlformats-officedocument.drawing+xml"/>
  <Override PartName="/xl/comments32.xml" ContentType="application/vnd.openxmlformats-officedocument.spreadsheetml.comments+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6.xml" ContentType="application/vnd.openxmlformats-officedocument.drawing+xml"/>
  <Override PartName="/xl/comments33.xml" ContentType="application/vnd.openxmlformats-officedocument.spreadsheetml.comments+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7.xml" ContentType="application/vnd.openxmlformats-officedocument.drawing+xml"/>
  <Override PartName="/xl/comments34.xml" ContentType="application/vnd.openxmlformats-officedocument.spreadsheetml.comments+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8.xml" ContentType="application/vnd.openxmlformats-officedocument.drawing+xml"/>
  <Override PartName="/xl/comments35.xml" ContentType="application/vnd.openxmlformats-officedocument.spreadsheetml.comments+xml"/>
  <Override PartName="/xl/charts/chart37.xml" ContentType="application/vnd.openxmlformats-officedocument.drawingml.chart+xml"/>
  <Override PartName="/xl/drawings/drawing39.xml" ContentType="application/vnd.openxmlformats-officedocument.drawing+xml"/>
  <Override PartName="/xl/comments36.xml" ContentType="application/vnd.openxmlformats-officedocument.spreadsheetml.comments+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https://uaermv-my.sharepoint.com/personal/andrea_zambrano_umv_gov_co/Documents/2018/Octubre/"/>
    </mc:Choice>
  </mc:AlternateContent>
  <xr:revisionPtr revIDLastSave="0" documentId="8_{3E34023D-0C29-4001-9CE7-B24E3DF5865C}" xr6:coauthVersionLast="31" xr6:coauthVersionMax="31" xr10:uidLastSave="{00000000-0000-0000-0000-000000000000}"/>
  <bookViews>
    <workbookView xWindow="0" yWindow="0" windowWidth="20490" windowHeight="7545" activeTab="3" xr2:uid="{00000000-000D-0000-FFFF-FFFF00000000}"/>
  </bookViews>
  <sheets>
    <sheet name="FORMATO" sheetId="1" r:id="rId1"/>
    <sheet name="RESUMEN" sheetId="40" r:id="rId2"/>
    <sheet name="RESULTADOS" sheetId="43" r:id="rId3"/>
    <sheet name="CONSOLIDADO" sheetId="3" r:id="rId4"/>
    <sheet name="SIG-IND-001" sheetId="39" r:id="rId5"/>
    <sheet name="SIG-IND-002" sheetId="24" r:id="rId6"/>
    <sheet name="SIG-IND-003" sheetId="25" r:id="rId7"/>
    <sheet name="PES-IND-001" sheetId="26" r:id="rId8"/>
    <sheet name="PES-IND-002" sheetId="27" r:id="rId9"/>
    <sheet name="COM-IND-001" sheetId="34" r:id="rId10"/>
    <sheet name="COM-IND-002" sheetId="23" r:id="rId11"/>
    <sheet name="COM-IND-003" sheetId="35" r:id="rId12"/>
    <sheet name="PDV-IND-001" sheetId="4" r:id="rId13"/>
    <sheet name="PDV-IND-004" sheetId="5" r:id="rId14"/>
    <sheet name="PDV-IND-005" sheetId="6" r:id="rId15"/>
    <sheet name="AII-IND-001" sheetId="11" r:id="rId16"/>
    <sheet name="PRO-IND-001" sheetId="8" r:id="rId17"/>
    <sheet name="PRO-IND-002" sheetId="7" r:id="rId18"/>
    <sheet name="PRO-IND-003" sheetId="9" r:id="rId19"/>
    <sheet name="IMV-IND-001" sheetId="14" r:id="rId20"/>
    <sheet name="IMV-IND-002" sheetId="37" r:id="rId21"/>
    <sheet name="IMV-IND-003" sheetId="38" r:id="rId22"/>
    <sheet name="GAM-IND-001" sheetId="2" r:id="rId23"/>
    <sheet name="SAP-IND-001" sheetId="12" r:id="rId24"/>
    <sheet name="SAP-IND-002" sheetId="13" r:id="rId25"/>
    <sheet name="CON-IND-002" sheetId="21" r:id="rId26"/>
    <sheet name="GDO-IND-003" sheetId="22" r:id="rId27"/>
    <sheet name="FIN-IND-002" sheetId="41" r:id="rId28"/>
    <sheet name="FIN-IND-003" sheetId="31" r:id="rId29"/>
    <sheet name="FIN-IND-004" sheetId="32" r:id="rId30"/>
    <sheet name="FIN-IND-005" sheetId="33" r:id="rId31"/>
    <sheet name="ABI-IND-001" sheetId="28" r:id="rId32"/>
    <sheet name="ABI-IND-002" sheetId="29" r:id="rId33"/>
    <sheet name="ABI-IND-003" sheetId="30" r:id="rId34"/>
    <sheet name="THU-IND-001" sheetId="16" r:id="rId35"/>
    <sheet name="THU-IND-002" sheetId="17" r:id="rId36"/>
    <sheet name="THU-IND-003" sheetId="19" r:id="rId37"/>
    <sheet name="THU-IND-004" sheetId="18" r:id="rId38"/>
    <sheet name="THU-IND-005" sheetId="20" r:id="rId39"/>
    <sheet name="CDI-IND-001" sheetId="15" r:id="rId40"/>
    <sheet name="ODM-IND-001" sheetId="10" r:id="rId41"/>
    <sheet name="CMG-IND-001" sheetId="36"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xlnm._FilterDatabase" localSheetId="3" hidden="1">CONSOLIDADO!$A$1:$Q$39</definedName>
    <definedName name="_xlnm.Print_Area" localSheetId="0">FORMATO!$B$1:$Z$81</definedName>
    <definedName name="_xlnm.Print_Area" localSheetId="12">'PDV-IND-001'!$B$1:$Z$65</definedName>
    <definedName name="_xlnm.Print_Titles" localSheetId="0">FORMATO!$2:$4</definedName>
    <definedName name="_xlnm.Print_Titles" localSheetId="12">'PDV-IND-001'!$2:$4</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5" i="30" l="1"/>
  <c r="I45" i="30"/>
  <c r="J45" i="30"/>
  <c r="J37" i="32"/>
  <c r="H37" i="32"/>
  <c r="J34" i="32"/>
  <c r="J33" i="32"/>
  <c r="Q37" i="3"/>
  <c r="I8" i="43"/>
  <c r="I9" i="43"/>
  <c r="I10" i="43"/>
  <c r="I11" i="43"/>
  <c r="I12" i="43"/>
  <c r="G26" i="40"/>
  <c r="F26" i="40"/>
  <c r="I6" i="43"/>
  <c r="I7" i="43"/>
  <c r="G8" i="43"/>
  <c r="H8" i="43"/>
  <c r="H37" i="41"/>
  <c r="J34" i="41"/>
  <c r="J37" i="41"/>
  <c r="J33" i="41"/>
  <c r="Q17" i="3"/>
  <c r="AF56" i="16"/>
  <c r="Q19" i="3"/>
  <c r="H37" i="38"/>
  <c r="J37" i="38"/>
  <c r="J34" i="38"/>
  <c r="J33" i="38"/>
  <c r="J61" i="37"/>
  <c r="J60" i="37"/>
  <c r="I37" i="37"/>
  <c r="H37" i="37"/>
  <c r="J34" i="37"/>
  <c r="J33" i="37"/>
  <c r="J37" i="37"/>
  <c r="Q39" i="3"/>
  <c r="I37" i="36"/>
  <c r="H37" i="36"/>
  <c r="J37" i="36"/>
  <c r="J36" i="36"/>
  <c r="J35" i="36"/>
  <c r="J34" i="36"/>
  <c r="J33" i="36"/>
  <c r="Q9" i="3"/>
  <c r="J36" i="35"/>
  <c r="J35" i="35"/>
  <c r="J34" i="35"/>
  <c r="J33" i="35"/>
  <c r="K36" i="34"/>
  <c r="K35" i="34"/>
  <c r="K34" i="34"/>
  <c r="K33" i="34"/>
  <c r="Q28" i="3"/>
  <c r="J37" i="33"/>
  <c r="I37" i="33"/>
  <c r="H37" i="33"/>
  <c r="J34" i="33"/>
  <c r="J33" i="33"/>
  <c r="Q35" i="3"/>
  <c r="I45" i="28"/>
  <c r="H45" i="28"/>
  <c r="J44" i="28"/>
  <c r="J43" i="28"/>
  <c r="J42" i="28"/>
  <c r="J41" i="28"/>
  <c r="J40" i="28"/>
  <c r="J39" i="28"/>
  <c r="J38" i="28"/>
  <c r="J37" i="28"/>
  <c r="J36" i="28"/>
  <c r="J35" i="28"/>
  <c r="J34" i="28"/>
  <c r="J33" i="28"/>
  <c r="K37" i="27"/>
  <c r="H37" i="27"/>
  <c r="I36" i="27"/>
  <c r="Q36" i="27"/>
  <c r="I35" i="27"/>
  <c r="Q35" i="27"/>
  <c r="I34" i="27"/>
  <c r="Q34" i="27"/>
  <c r="I33" i="27"/>
  <c r="Q5" i="3"/>
  <c r="O53" i="26"/>
  <c r="M53" i="26"/>
  <c r="O51" i="26"/>
  <c r="M51" i="26"/>
  <c r="O49" i="26"/>
  <c r="M49" i="26"/>
  <c r="O47" i="26"/>
  <c r="M47" i="26"/>
  <c r="O45" i="26"/>
  <c r="M45" i="26"/>
  <c r="O44" i="26"/>
  <c r="M44" i="26"/>
  <c r="N43" i="26"/>
  <c r="O41" i="26"/>
  <c r="M41" i="26"/>
  <c r="O39" i="26"/>
  <c r="M39" i="26"/>
  <c r="O37" i="26"/>
  <c r="M37" i="26"/>
  <c r="O35" i="26"/>
  <c r="M35" i="26"/>
  <c r="BP29" i="26"/>
  <c r="BO29" i="26"/>
  <c r="N53" i="26"/>
  <c r="BN29" i="26"/>
  <c r="O52" i="26"/>
  <c r="BM29" i="26"/>
  <c r="N52" i="26"/>
  <c r="BL29" i="26"/>
  <c r="BK29" i="26"/>
  <c r="N51" i="26"/>
  <c r="BJ29" i="26"/>
  <c r="O50" i="26"/>
  <c r="BI29" i="26"/>
  <c r="N50" i="26"/>
  <c r="BH29" i="26"/>
  <c r="BG29" i="26"/>
  <c r="N49" i="26"/>
  <c r="BF29" i="26"/>
  <c r="O48" i="26"/>
  <c r="BE29" i="26"/>
  <c r="N48" i="26"/>
  <c r="BD29" i="26"/>
  <c r="BC29" i="26"/>
  <c r="N47" i="26"/>
  <c r="BB29" i="26"/>
  <c r="O46" i="26"/>
  <c r="BA29" i="26"/>
  <c r="N46" i="26"/>
  <c r="AZ29" i="26"/>
  <c r="AY29" i="26"/>
  <c r="N45" i="26"/>
  <c r="AX29" i="26"/>
  <c r="AW29" i="26"/>
  <c r="N44" i="26"/>
  <c r="AV29" i="26"/>
  <c r="O43" i="26"/>
  <c r="AU29" i="26"/>
  <c r="AT29" i="26"/>
  <c r="O42" i="26"/>
  <c r="AS29" i="26"/>
  <c r="N42" i="26"/>
  <c r="AR29" i="26"/>
  <c r="AQ29" i="26"/>
  <c r="N41" i="26"/>
  <c r="AP29" i="26"/>
  <c r="O40" i="26"/>
  <c r="AO29" i="26"/>
  <c r="N40" i="26"/>
  <c r="AN29" i="26"/>
  <c r="AM29" i="26"/>
  <c r="N39" i="26"/>
  <c r="AL29" i="26"/>
  <c r="O38" i="26"/>
  <c r="AK29" i="26"/>
  <c r="N38" i="26"/>
  <c r="AJ29" i="26"/>
  <c r="AI29" i="26"/>
  <c r="N37" i="26"/>
  <c r="AH29" i="26"/>
  <c r="O36" i="26"/>
  <c r="AG29" i="26"/>
  <c r="N36" i="26"/>
  <c r="AF29" i="26"/>
  <c r="AE29" i="26"/>
  <c r="N35" i="26"/>
  <c r="AD29" i="26"/>
  <c r="O34" i="26"/>
  <c r="AC29" i="26"/>
  <c r="N34" i="26"/>
  <c r="BP26" i="26"/>
  <c r="BO26" i="26"/>
  <c r="L53" i="26"/>
  <c r="BN26" i="26"/>
  <c r="M52" i="26"/>
  <c r="BM26" i="26"/>
  <c r="L52" i="26"/>
  <c r="BL26" i="26"/>
  <c r="BK26" i="26"/>
  <c r="L51" i="26"/>
  <c r="BJ26" i="26"/>
  <c r="M50" i="26"/>
  <c r="BI26" i="26"/>
  <c r="L50" i="26"/>
  <c r="BH26" i="26"/>
  <c r="BG26" i="26"/>
  <c r="L49" i="26"/>
  <c r="BF26" i="26"/>
  <c r="M48" i="26"/>
  <c r="BE26" i="26"/>
  <c r="L48" i="26"/>
  <c r="BD26" i="26"/>
  <c r="BC26" i="26"/>
  <c r="L47" i="26"/>
  <c r="BB26" i="26"/>
  <c r="M46" i="26"/>
  <c r="BA26" i="26"/>
  <c r="L46" i="26"/>
  <c r="AZ26" i="26"/>
  <c r="AY26" i="26"/>
  <c r="L45" i="26"/>
  <c r="AX26" i="26"/>
  <c r="AW26" i="26"/>
  <c r="L44" i="26"/>
  <c r="AV26" i="26"/>
  <c r="M43" i="26"/>
  <c r="AU26" i="26"/>
  <c r="L43" i="26"/>
  <c r="AT26" i="26"/>
  <c r="M42" i="26"/>
  <c r="AS26" i="26"/>
  <c r="L42" i="26"/>
  <c r="AR26" i="26"/>
  <c r="AQ26" i="26"/>
  <c r="L41" i="26"/>
  <c r="AP26" i="26"/>
  <c r="M40" i="26"/>
  <c r="AO26" i="26"/>
  <c r="L40" i="26"/>
  <c r="AN26" i="26"/>
  <c r="AM26" i="26"/>
  <c r="L39" i="26"/>
  <c r="AL26" i="26"/>
  <c r="M38" i="26"/>
  <c r="AK26" i="26"/>
  <c r="L38" i="26"/>
  <c r="AJ26" i="26"/>
  <c r="AI26" i="26"/>
  <c r="L37" i="26"/>
  <c r="AH26" i="26"/>
  <c r="M36" i="26"/>
  <c r="AG26" i="26"/>
  <c r="L36" i="26"/>
  <c r="AF26" i="26"/>
  <c r="AE26" i="26"/>
  <c r="L35" i="26"/>
  <c r="AD26" i="26"/>
  <c r="M34" i="26"/>
  <c r="AC26" i="26"/>
  <c r="L34" i="26"/>
  <c r="L54" i="26"/>
  <c r="BP13" i="26"/>
  <c r="BO13" i="26"/>
  <c r="BN13" i="26"/>
  <c r="BM13" i="26"/>
  <c r="BL13" i="26"/>
  <c r="BK13" i="26"/>
  <c r="BJ13" i="26"/>
  <c r="BI13" i="26"/>
  <c r="BH13" i="26"/>
  <c r="BG13" i="26"/>
  <c r="BF13" i="26"/>
  <c r="BE13" i="26"/>
  <c r="BD13" i="26"/>
  <c r="BC13" i="26"/>
  <c r="BB13" i="26"/>
  <c r="BA13" i="26"/>
  <c r="AZ13" i="26"/>
  <c r="AY13" i="26"/>
  <c r="AX13" i="26"/>
  <c r="AW13" i="26"/>
  <c r="AV13" i="26"/>
  <c r="AU13" i="26"/>
  <c r="AT13" i="26"/>
  <c r="AS13" i="26"/>
  <c r="AR13" i="26"/>
  <c r="AQ13" i="26"/>
  <c r="AP13" i="26"/>
  <c r="AO13" i="26"/>
  <c r="AN13" i="26"/>
  <c r="AM13" i="26"/>
  <c r="AL13" i="26"/>
  <c r="AK13" i="26"/>
  <c r="AJ13" i="26"/>
  <c r="AI13" i="26"/>
  <c r="AH13" i="26"/>
  <c r="AG13" i="26"/>
  <c r="AF13" i="26"/>
  <c r="AE13" i="26"/>
  <c r="AD13" i="26"/>
  <c r="AC13" i="26"/>
  <c r="BP12" i="26"/>
  <c r="BO12" i="26"/>
  <c r="BN12" i="26"/>
  <c r="BM12" i="26"/>
  <c r="BL12" i="26"/>
  <c r="BK12" i="26"/>
  <c r="BJ12" i="26"/>
  <c r="BI12" i="26"/>
  <c r="BH12" i="26"/>
  <c r="BG12" i="26"/>
  <c r="BF12" i="26"/>
  <c r="BE12" i="26"/>
  <c r="BD12" i="26"/>
  <c r="BC12" i="26"/>
  <c r="BB12" i="26"/>
  <c r="BA12" i="26"/>
  <c r="AZ12" i="26"/>
  <c r="AY12" i="26"/>
  <c r="AX12" i="26"/>
  <c r="AW12" i="26"/>
  <c r="AV12" i="26"/>
  <c r="AU12" i="26"/>
  <c r="AT12" i="26"/>
  <c r="AS12" i="26"/>
  <c r="AR12" i="26"/>
  <c r="AQ12" i="26"/>
  <c r="AP12" i="26"/>
  <c r="AO12" i="26"/>
  <c r="AN12" i="26"/>
  <c r="AM12" i="26"/>
  <c r="AL12" i="26"/>
  <c r="AK12" i="26"/>
  <c r="AJ12" i="26"/>
  <c r="AI12" i="26"/>
  <c r="AH12" i="26"/>
  <c r="AG12" i="26"/>
  <c r="AF12" i="26"/>
  <c r="AE12" i="26"/>
  <c r="AD12" i="26"/>
  <c r="AC12" i="26"/>
  <c r="BP11" i="26"/>
  <c r="BP25" i="26" s="1"/>
  <c r="K53" i="26" s="1"/>
  <c r="BO11" i="26"/>
  <c r="BO25" i="26"/>
  <c r="J53" i="26" s="1"/>
  <c r="BN11" i="26"/>
  <c r="BN25" i="26" s="1"/>
  <c r="K52" i="26" s="1"/>
  <c r="BM11" i="26"/>
  <c r="BM25" i="26"/>
  <c r="J52" i="26" s="1"/>
  <c r="BL11" i="26"/>
  <c r="BL25" i="26" s="1"/>
  <c r="K51" i="26" s="1"/>
  <c r="BK11" i="26"/>
  <c r="BK25" i="26"/>
  <c r="J51" i="26" s="1"/>
  <c r="BJ11" i="26"/>
  <c r="BJ25" i="26" s="1"/>
  <c r="K50" i="26" s="1"/>
  <c r="BI11" i="26"/>
  <c r="BI25" i="26"/>
  <c r="J50" i="26" s="1"/>
  <c r="BH11" i="26"/>
  <c r="BH25" i="26" s="1"/>
  <c r="K49" i="26" s="1"/>
  <c r="BG11" i="26"/>
  <c r="BG25" i="26"/>
  <c r="J49" i="26" s="1"/>
  <c r="BF11" i="26"/>
  <c r="BF25" i="26" s="1"/>
  <c r="K48" i="26" s="1"/>
  <c r="BE11" i="26"/>
  <c r="BE25" i="26"/>
  <c r="J48" i="26" s="1"/>
  <c r="BD11" i="26"/>
  <c r="BD25" i="26" s="1"/>
  <c r="K47" i="26" s="1"/>
  <c r="BC11" i="26"/>
  <c r="BC25" i="26"/>
  <c r="J47" i="26" s="1"/>
  <c r="BB11" i="26"/>
  <c r="BB25" i="26" s="1"/>
  <c r="K46" i="26" s="1"/>
  <c r="BA11" i="26"/>
  <c r="BA25" i="26"/>
  <c r="J46" i="26" s="1"/>
  <c r="AZ11" i="26"/>
  <c r="AZ25" i="26" s="1"/>
  <c r="K45" i="26" s="1"/>
  <c r="AY11" i="26"/>
  <c r="AY25" i="26"/>
  <c r="J45" i="26" s="1"/>
  <c r="AX11" i="26"/>
  <c r="AX25" i="26" s="1"/>
  <c r="K44" i="26" s="1"/>
  <c r="AW11" i="26"/>
  <c r="AW25" i="26"/>
  <c r="J44" i="26" s="1"/>
  <c r="AV11" i="26"/>
  <c r="AV25" i="26" s="1"/>
  <c r="K43" i="26" s="1"/>
  <c r="AU11" i="26"/>
  <c r="AU25" i="26"/>
  <c r="J43" i="26" s="1"/>
  <c r="AT11" i="26"/>
  <c r="AT25" i="26" s="1"/>
  <c r="K42" i="26" s="1"/>
  <c r="AS11" i="26"/>
  <c r="AS25" i="26"/>
  <c r="J42" i="26" s="1"/>
  <c r="AR11" i="26"/>
  <c r="AR25" i="26" s="1"/>
  <c r="K41" i="26" s="1"/>
  <c r="AQ11" i="26"/>
  <c r="AQ25" i="26"/>
  <c r="J41" i="26" s="1"/>
  <c r="AP11" i="26"/>
  <c r="AP25" i="26" s="1"/>
  <c r="K40" i="26" s="1"/>
  <c r="AO11" i="26"/>
  <c r="AO25" i="26"/>
  <c r="J40" i="26" s="1"/>
  <c r="AN11" i="26"/>
  <c r="AN25" i="26" s="1"/>
  <c r="K39" i="26" s="1"/>
  <c r="AM11" i="26"/>
  <c r="AM25" i="26"/>
  <c r="J39" i="26" s="1"/>
  <c r="AL11" i="26"/>
  <c r="AL25" i="26" s="1"/>
  <c r="K38" i="26" s="1"/>
  <c r="AK11" i="26"/>
  <c r="AK25" i="26"/>
  <c r="J38" i="26" s="1"/>
  <c r="AJ11" i="26"/>
  <c r="AJ25" i="26" s="1"/>
  <c r="K37" i="26" s="1"/>
  <c r="AI11" i="26"/>
  <c r="AI25" i="26"/>
  <c r="J37" i="26" s="1"/>
  <c r="AH11" i="26"/>
  <c r="AH25" i="26" s="1"/>
  <c r="K36" i="26" s="1"/>
  <c r="AG11" i="26"/>
  <c r="AG25" i="26"/>
  <c r="J36" i="26" s="1"/>
  <c r="AF11" i="26"/>
  <c r="AF25" i="26" s="1"/>
  <c r="K35" i="26" s="1"/>
  <c r="AE11" i="26"/>
  <c r="AE25" i="26"/>
  <c r="J35" i="26" s="1"/>
  <c r="AD11" i="26"/>
  <c r="AD25" i="26" s="1"/>
  <c r="K34" i="26" s="1"/>
  <c r="AC11" i="26"/>
  <c r="AC25" i="26"/>
  <c r="J34" i="26" s="1"/>
  <c r="J54" i="26" s="1"/>
  <c r="BP10" i="26"/>
  <c r="BO10" i="26"/>
  <c r="BN10" i="26"/>
  <c r="BM10" i="26"/>
  <c r="BL10" i="26"/>
  <c r="BK10" i="26"/>
  <c r="BJ10" i="26"/>
  <c r="BI10" i="26"/>
  <c r="BH10" i="26"/>
  <c r="BG10" i="26"/>
  <c r="BF10" i="26"/>
  <c r="BE10" i="26"/>
  <c r="BD10" i="26"/>
  <c r="BC10" i="26"/>
  <c r="BB10" i="26"/>
  <c r="BA10" i="26"/>
  <c r="AZ10" i="26"/>
  <c r="AY10" i="26"/>
  <c r="AX10" i="26"/>
  <c r="AW10" i="26"/>
  <c r="AV10" i="26"/>
  <c r="AU10" i="26"/>
  <c r="AT10" i="26"/>
  <c r="AS10" i="26"/>
  <c r="AR10" i="26"/>
  <c r="AQ10" i="26"/>
  <c r="AP10" i="26"/>
  <c r="AO10" i="26"/>
  <c r="AN10" i="26"/>
  <c r="AM10" i="26"/>
  <c r="AL10" i="26"/>
  <c r="AK10" i="26"/>
  <c r="AJ10" i="26"/>
  <c r="AI10" i="26"/>
  <c r="AH10" i="26"/>
  <c r="AG10" i="26"/>
  <c r="AF10" i="26"/>
  <c r="AE10" i="26"/>
  <c r="AD10" i="26"/>
  <c r="AC10" i="26"/>
  <c r="BP9" i="26"/>
  <c r="BO9" i="26"/>
  <c r="BN9" i="26"/>
  <c r="BM9" i="26"/>
  <c r="BL9" i="26"/>
  <c r="BK9" i="26"/>
  <c r="BJ9" i="26"/>
  <c r="BJ24" i="26" s="1"/>
  <c r="I50" i="26" s="1"/>
  <c r="Q50" i="26" s="1"/>
  <c r="BI9" i="26"/>
  <c r="BH9" i="26"/>
  <c r="BG9" i="26"/>
  <c r="BF9" i="26"/>
  <c r="BF24" i="26" s="1"/>
  <c r="I48" i="26" s="1"/>
  <c r="BE9" i="26"/>
  <c r="BD9" i="26"/>
  <c r="BC9" i="26"/>
  <c r="BB9" i="26"/>
  <c r="BA9" i="26"/>
  <c r="AZ9" i="26"/>
  <c r="AY9" i="26"/>
  <c r="AX9" i="26"/>
  <c r="AX24" i="26" s="1"/>
  <c r="I44" i="26" s="1"/>
  <c r="AW9" i="26"/>
  <c r="AV9" i="26"/>
  <c r="AU9" i="26"/>
  <c r="AT9" i="26"/>
  <c r="AS9" i="26"/>
  <c r="AR9" i="26"/>
  <c r="AQ9" i="26"/>
  <c r="AP9" i="26"/>
  <c r="AO9" i="26"/>
  <c r="AN9" i="26"/>
  <c r="AM9" i="26"/>
  <c r="AL9" i="26"/>
  <c r="AK9" i="26"/>
  <c r="AJ9" i="26"/>
  <c r="AI9" i="26"/>
  <c r="AH9" i="26"/>
  <c r="AG9" i="26"/>
  <c r="AF9" i="26"/>
  <c r="AE9" i="26"/>
  <c r="AD9" i="26"/>
  <c r="AC9" i="26"/>
  <c r="BP8" i="26"/>
  <c r="BP24" i="26" s="1"/>
  <c r="I53" i="26" s="1"/>
  <c r="Q53" i="26" s="1"/>
  <c r="BO8" i="26"/>
  <c r="BO24" i="26" s="1"/>
  <c r="H53" i="26" s="1"/>
  <c r="BN8" i="26"/>
  <c r="BN24" i="26" s="1"/>
  <c r="I52" i="26" s="1"/>
  <c r="BM8" i="26"/>
  <c r="BM24" i="26" s="1"/>
  <c r="H52" i="26" s="1"/>
  <c r="P52" i="26" s="1"/>
  <c r="BL8" i="26"/>
  <c r="BL24" i="26" s="1"/>
  <c r="I51" i="26" s="1"/>
  <c r="BK8" i="26"/>
  <c r="BK24" i="26"/>
  <c r="H51" i="26" s="1"/>
  <c r="P51" i="26" s="1"/>
  <c r="BJ8" i="26"/>
  <c r="BI8" i="26"/>
  <c r="BI24" i="26"/>
  <c r="H50" i="26" s="1"/>
  <c r="BH8" i="26"/>
  <c r="BH24" i="26"/>
  <c r="I49" i="26" s="1"/>
  <c r="Q49" i="26" s="1"/>
  <c r="BG8" i="26"/>
  <c r="BG24" i="26"/>
  <c r="H49" i="26" s="1"/>
  <c r="BF8" i="26"/>
  <c r="BE8" i="26"/>
  <c r="BE24" i="26"/>
  <c r="H48" i="26" s="1"/>
  <c r="BD8" i="26"/>
  <c r="BD24" i="26"/>
  <c r="I47" i="26" s="1"/>
  <c r="Q47" i="26" s="1"/>
  <c r="BC8" i="26"/>
  <c r="BC24" i="26" s="1"/>
  <c r="H47" i="26" s="1"/>
  <c r="P47" i="26" s="1"/>
  <c r="BB8" i="26"/>
  <c r="BB24" i="26" s="1"/>
  <c r="I46" i="26" s="1"/>
  <c r="BA8" i="26"/>
  <c r="BA24" i="26" s="1"/>
  <c r="H46" i="26" s="1"/>
  <c r="AZ8" i="26"/>
  <c r="AZ24" i="26" s="1"/>
  <c r="I45" i="26" s="1"/>
  <c r="Q45" i="26" s="1"/>
  <c r="AY8" i="26"/>
  <c r="AX8" i="26"/>
  <c r="AW8" i="26"/>
  <c r="AW24" i="26" s="1"/>
  <c r="H44" i="26" s="1"/>
  <c r="P44" i="26" s="1"/>
  <c r="AA44" i="26" s="1"/>
  <c r="AV8" i="26"/>
  <c r="AV24" i="26"/>
  <c r="I43" i="26" s="1"/>
  <c r="Q43" i="26" s="1"/>
  <c r="AA43" i="26" s="1"/>
  <c r="AU8" i="26"/>
  <c r="AU24" i="26"/>
  <c r="H43" i="26" s="1"/>
  <c r="P43" i="26" s="1"/>
  <c r="AT8" i="26"/>
  <c r="AT24" i="26" s="1"/>
  <c r="I42" i="26" s="1"/>
  <c r="Q42" i="26" s="1"/>
  <c r="AA42" i="26" s="1"/>
  <c r="AS8" i="26"/>
  <c r="AS24" i="26"/>
  <c r="H42" i="26" s="1"/>
  <c r="AR8" i="26"/>
  <c r="AR24" i="26" s="1"/>
  <c r="I41" i="26" s="1"/>
  <c r="Q41" i="26" s="1"/>
  <c r="AQ8" i="26"/>
  <c r="AQ24" i="26"/>
  <c r="H41" i="26" s="1"/>
  <c r="P41" i="26" s="1"/>
  <c r="AP8" i="26"/>
  <c r="AP24" i="26"/>
  <c r="I40" i="26" s="1"/>
  <c r="AO8" i="26"/>
  <c r="AO24" i="26"/>
  <c r="H40" i="26" s="1"/>
  <c r="P40" i="26" s="1"/>
  <c r="AN8" i="26"/>
  <c r="AN24" i="26"/>
  <c r="I39" i="26" s="1"/>
  <c r="AM8" i="26"/>
  <c r="AM24" i="26"/>
  <c r="H39" i="26" s="1"/>
  <c r="P39" i="26" s="1"/>
  <c r="AL8" i="26"/>
  <c r="AL24" i="26"/>
  <c r="I38" i="26" s="1"/>
  <c r="Q38" i="26" s="1"/>
  <c r="AK8" i="26"/>
  <c r="AK24" i="26"/>
  <c r="H38" i="26" s="1"/>
  <c r="P38" i="26" s="1"/>
  <c r="AJ8" i="26"/>
  <c r="AJ24" i="26"/>
  <c r="I37" i="26" s="1"/>
  <c r="Q37" i="26" s="1"/>
  <c r="AI8" i="26"/>
  <c r="AI24" i="26" s="1"/>
  <c r="H37" i="26" s="1"/>
  <c r="P37" i="26" s="1"/>
  <c r="AH8" i="26"/>
  <c r="AH24" i="26" s="1"/>
  <c r="I36" i="26" s="1"/>
  <c r="Q36" i="26" s="1"/>
  <c r="AG8" i="26"/>
  <c r="AG24" i="26" s="1"/>
  <c r="H36" i="26" s="1"/>
  <c r="AF8" i="26"/>
  <c r="AF24" i="26" s="1"/>
  <c r="I35" i="26" s="1"/>
  <c r="AE8" i="26"/>
  <c r="AE24" i="26" s="1"/>
  <c r="H35" i="26" s="1"/>
  <c r="P35" i="26" s="1"/>
  <c r="AD8" i="26"/>
  <c r="AD24" i="26" s="1"/>
  <c r="I34" i="26" s="1"/>
  <c r="AC8" i="26"/>
  <c r="AC24" i="26"/>
  <c r="H34" i="26" s="1"/>
  <c r="AY24" i="26"/>
  <c r="H45" i="26" s="1"/>
  <c r="P45" i="26" s="1"/>
  <c r="I37" i="27"/>
  <c r="Q33" i="27"/>
  <c r="Q37" i="27"/>
  <c r="N54" i="26"/>
  <c r="M54" i="26"/>
  <c r="O54" i="26"/>
  <c r="Q3" i="3"/>
  <c r="H34" i="25"/>
  <c r="J34" i="25" s="1"/>
  <c r="K36" i="24"/>
  <c r="K35" i="24"/>
  <c r="K34" i="24"/>
  <c r="J44" i="23"/>
  <c r="J43" i="23"/>
  <c r="J42" i="23"/>
  <c r="J41" i="23"/>
  <c r="J40" i="23"/>
  <c r="H39" i="23"/>
  <c r="H38" i="23"/>
  <c r="I39" i="23"/>
  <c r="H37" i="23"/>
  <c r="I38" i="23"/>
  <c r="H36" i="23"/>
  <c r="I37" i="23"/>
  <c r="H35" i="23"/>
  <c r="I36" i="23"/>
  <c r="H34" i="23"/>
  <c r="I35" i="23"/>
  <c r="H33" i="23"/>
  <c r="I34" i="23"/>
  <c r="J39" i="23"/>
  <c r="J35" i="23"/>
  <c r="J37" i="23"/>
  <c r="J34" i="23"/>
  <c r="J36" i="23"/>
  <c r="J38" i="23"/>
  <c r="Q23" i="3"/>
  <c r="Q24" i="3"/>
  <c r="J35" i="22"/>
  <c r="J34" i="22"/>
  <c r="J36" i="21"/>
  <c r="J35" i="21"/>
  <c r="J34" i="21"/>
  <c r="J33" i="21"/>
  <c r="J35" i="18"/>
  <c r="J34" i="18"/>
  <c r="Q30" i="3"/>
  <c r="J35" i="17"/>
  <c r="J34" i="17"/>
  <c r="J34" i="16"/>
  <c r="J33" i="16"/>
  <c r="Q29" i="3"/>
  <c r="J34" i="15"/>
  <c r="J33" i="15"/>
  <c r="Q34" i="3"/>
  <c r="Q18" i="3"/>
  <c r="H37" i="14"/>
  <c r="J37" i="14"/>
  <c r="J34" i="14"/>
  <c r="J33" i="14"/>
  <c r="Q22" i="3"/>
  <c r="J33" i="13"/>
  <c r="J34" i="12"/>
  <c r="Q21" i="3"/>
  <c r="Q13" i="3"/>
  <c r="J35" i="11"/>
  <c r="J34" i="11"/>
  <c r="Q38" i="3"/>
  <c r="Q20" i="3"/>
  <c r="Q16" i="3"/>
  <c r="Q15" i="3"/>
  <c r="Q14" i="3"/>
  <c r="Q12" i="3"/>
  <c r="Q10" i="3"/>
  <c r="J40" i="10"/>
  <c r="K41" i="10"/>
  <c r="J38" i="10"/>
  <c r="K39" i="10"/>
  <c r="J36" i="10"/>
  <c r="K36" i="10"/>
  <c r="J66" i="10"/>
  <c r="J34" i="10"/>
  <c r="K35" i="10"/>
  <c r="K37" i="10"/>
  <c r="K34" i="10"/>
  <c r="J65" i="10"/>
  <c r="K40" i="10"/>
  <c r="K38" i="10"/>
  <c r="I38" i="9"/>
  <c r="H38" i="9"/>
  <c r="J38" i="9"/>
  <c r="J35" i="9"/>
  <c r="K62" i="9"/>
  <c r="J34" i="9"/>
  <c r="K61" i="9"/>
  <c r="I37" i="8"/>
  <c r="H37" i="8"/>
  <c r="J37" i="8"/>
  <c r="J36" i="8"/>
  <c r="J35" i="8"/>
  <c r="J34" i="8"/>
  <c r="J61" i="8"/>
  <c r="J33" i="8"/>
  <c r="J60" i="8"/>
  <c r="I37" i="7"/>
  <c r="H37" i="7"/>
  <c r="J36" i="7"/>
  <c r="J35" i="7"/>
  <c r="J34" i="7"/>
  <c r="J61" i="7"/>
  <c r="J33" i="7"/>
  <c r="J60" i="7"/>
  <c r="J37" i="7"/>
  <c r="H63" i="6"/>
  <c r="BO39" i="6"/>
  <c r="J34" i="6"/>
  <c r="J35" i="6"/>
  <c r="J36" i="6"/>
  <c r="J37" i="6"/>
  <c r="J38" i="6"/>
  <c r="H38" i="6"/>
  <c r="H64" i="5"/>
  <c r="H65" i="5"/>
  <c r="BI42" i="5"/>
  <c r="J35" i="5"/>
  <c r="J39" i="5"/>
  <c r="J36" i="5"/>
  <c r="J37" i="5"/>
  <c r="H39" i="5"/>
  <c r="J34" i="4"/>
  <c r="J35" i="4"/>
  <c r="J37" i="4"/>
  <c r="J36" i="4"/>
  <c r="J38" i="4"/>
  <c r="H38" i="4"/>
  <c r="BD36" i="4"/>
  <c r="J34" i="2"/>
  <c r="J39" i="1"/>
  <c r="J40" i="1"/>
  <c r="J41" i="1"/>
  <c r="J42" i="1"/>
  <c r="J43" i="1"/>
  <c r="J44" i="1"/>
  <c r="J45" i="1"/>
  <c r="J38" i="1"/>
  <c r="J37" i="1"/>
  <c r="J36" i="1"/>
  <c r="J35" i="1"/>
  <c r="J34" i="1"/>
  <c r="I54" i="26" l="1"/>
  <c r="Q34" i="26"/>
  <c r="AA45" i="26"/>
  <c r="AA47" i="26"/>
  <c r="Q52" i="26"/>
  <c r="AA52" i="26" s="1"/>
  <c r="Q48" i="26"/>
  <c r="AA50" i="26"/>
  <c r="H54" i="26"/>
  <c r="P34" i="26"/>
  <c r="Q35" i="26"/>
  <c r="AA35" i="26" s="1"/>
  <c r="AA37" i="26"/>
  <c r="AA38" i="26"/>
  <c r="Q39" i="26"/>
  <c r="AA39" i="26" s="1"/>
  <c r="Q40" i="26"/>
  <c r="AA40" i="26" s="1"/>
  <c r="AA41" i="26"/>
  <c r="P46" i="26"/>
  <c r="P49" i="26"/>
  <c r="AA49" i="26" s="1"/>
  <c r="P50" i="26"/>
  <c r="P53" i="26"/>
  <c r="K54" i="26"/>
  <c r="P36" i="26"/>
  <c r="AA36" i="26" s="1"/>
  <c r="Q46" i="26"/>
  <c r="P48" i="26"/>
  <c r="Q51" i="26"/>
  <c r="AA51" i="26" s="1"/>
  <c r="AA53" i="26"/>
  <c r="P54" i="26" l="1"/>
  <c r="Q54" i="26"/>
  <c r="AA54" i="26" s="1"/>
  <c r="AA34" i="26"/>
  <c r="AA46" i="26"/>
  <c r="AA48"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0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0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0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0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0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0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0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0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0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0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0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0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0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0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000-00000F000000}">
      <text>
        <r>
          <rPr>
            <b/>
            <sz val="9"/>
            <color indexed="81"/>
            <rFont val="Tahoma"/>
            <family val="2"/>
          </rPr>
          <t>Mensual
trimestral
semetral:</t>
        </r>
        <r>
          <rPr>
            <sz val="9"/>
            <color indexed="81"/>
            <rFont val="Tahoma"/>
            <family val="2"/>
          </rPr>
          <t xml:space="preserve">
</t>
        </r>
      </text>
    </comment>
    <comment ref="H32" authorId="0" shapeId="0" xr:uid="{00000000-0006-0000-00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0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000-000012000000}">
      <text>
        <r>
          <rPr>
            <b/>
            <sz val="9"/>
            <color indexed="81"/>
            <rFont val="Tahoma"/>
            <family val="2"/>
          </rPr>
          <t>Reultado:</t>
        </r>
        <r>
          <rPr>
            <sz val="9"/>
            <color indexed="81"/>
            <rFont val="Tahoma"/>
            <family val="2"/>
          </rPr>
          <t xml:space="preserve">
 Producto de la operación </t>
        </r>
      </text>
    </comment>
    <comment ref="K32" authorId="0" shapeId="0" xr:uid="{00000000-0006-0000-00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xr:uid="{00000000-0006-0000-00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1F979F86-3034-422D-BA17-05B3F884D4AD}">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F667F315-06E5-4769-A803-6FC41FDFDDFF}">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76C9E2E0-B06A-4776-9F83-AA29DDE20262}">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7891A594-0576-44C6-AACB-BFAA0893F076}">
      <text>
        <r>
          <rPr>
            <b/>
            <sz val="9"/>
            <color indexed="81"/>
            <rFont val="Tahoma"/>
            <family val="2"/>
          </rPr>
          <t>Objetivo:</t>
        </r>
        <r>
          <rPr>
            <sz val="9"/>
            <color indexed="81"/>
            <rFont val="Tahoma"/>
            <family val="2"/>
          </rPr>
          <t xml:space="preserve"> Señala el para qué se establece el indicador y qué mide.
</t>
        </r>
      </text>
    </comment>
    <comment ref="C18" authorId="0" shapeId="0" xr:uid="{C5757B19-3E45-4D76-8AF8-FF8477D7D194}">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BFF4B4AD-A0B6-457B-AE94-3CF5F5059929}">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F0788D9B-E934-4C95-9182-B5E8722C14ED}">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A34652BD-83AC-4BF9-86CC-CEF9DC7ABABE}">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2933A291-DE69-4698-8795-FE921E718F7A}">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11798C4C-76BF-4B50-AE5B-D0819503B701}">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50850407-E4C0-4B1F-9F8E-B8A60D59BA9E}">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4FC3A832-B4D2-414B-AB2D-19A3E79FEB63}">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8F1CA43E-9537-42CC-AD74-EA7D6B177688}">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C8EA38BE-E9F9-4FF6-BFE4-F8C66BF3C6CF}">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E3C7A9CF-1F1B-4699-B8D6-E1B65737198B}">
      <text>
        <r>
          <rPr>
            <b/>
            <sz val="9"/>
            <color indexed="81"/>
            <rFont val="Tahoma"/>
            <family val="2"/>
          </rPr>
          <t>Mensual
trimestral
semetral:</t>
        </r>
        <r>
          <rPr>
            <sz val="9"/>
            <color indexed="81"/>
            <rFont val="Tahoma"/>
            <family val="2"/>
          </rPr>
          <t xml:space="preserve">
</t>
        </r>
      </text>
    </comment>
    <comment ref="H32" authorId="0" shapeId="0" xr:uid="{BBF014A3-62B8-43AC-9936-300FC1C9110D}">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25F71C35-6A46-4C67-A5D7-FB82C46756AB}">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7B47E7F4-98CD-4FA4-BD7B-B5983CBC7107}">
      <text>
        <r>
          <rPr>
            <b/>
            <sz val="9"/>
            <color indexed="81"/>
            <rFont val="Tahoma"/>
            <family val="2"/>
          </rPr>
          <t>Reultado:</t>
        </r>
        <r>
          <rPr>
            <sz val="9"/>
            <color indexed="81"/>
            <rFont val="Tahoma"/>
            <family val="2"/>
          </rPr>
          <t xml:space="preserve">
 Producto de la operación </t>
        </r>
      </text>
    </comment>
    <comment ref="K32" authorId="0" shapeId="0" xr:uid="{6ACE2029-C365-4F0B-9751-E093FEE1B2CA}">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xr:uid="{623E9A1F-DF95-43A5-9D91-B63CEEE69D97}">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0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0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0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0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0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0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0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0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0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0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0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0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0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0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000-00000F000000}">
      <text>
        <r>
          <rPr>
            <b/>
            <sz val="9"/>
            <color indexed="81"/>
            <rFont val="Tahoma"/>
            <family val="2"/>
          </rPr>
          <t>Mensual
trimestral
semetral:</t>
        </r>
        <r>
          <rPr>
            <sz val="9"/>
            <color indexed="81"/>
            <rFont val="Tahoma"/>
            <family val="2"/>
          </rPr>
          <t xml:space="preserve">
</t>
        </r>
      </text>
    </comment>
    <comment ref="H32" authorId="0" shapeId="0" xr:uid="{00000000-0006-0000-10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10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1000-000012000000}">
      <text>
        <r>
          <rPr>
            <b/>
            <sz val="9"/>
            <color indexed="81"/>
            <rFont val="Tahoma"/>
            <family val="2"/>
          </rPr>
          <t>Reultado:</t>
        </r>
        <r>
          <rPr>
            <sz val="9"/>
            <color indexed="81"/>
            <rFont val="Tahoma"/>
            <family val="2"/>
          </rPr>
          <t xml:space="preserve">
 Producto de la operación </t>
        </r>
      </text>
    </comment>
    <comment ref="K32" authorId="0" shapeId="0" xr:uid="{00000000-0006-0000-10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10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6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6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xr:uid="{00000000-0006-0000-1600-000003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600-000004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600-000005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600-000006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600-000007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600-000008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600-000009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600-00000A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600-00000B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600-00000C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600-00000D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3" authorId="1" shapeId="0" xr:uid="{00000000-0006-0000-1600-00000E000000}">
      <text>
        <r>
          <rPr>
            <b/>
            <sz val="9"/>
            <color indexed="81"/>
            <rFont val="Tahoma"/>
            <family val="2"/>
          </rPr>
          <t>Mensual
trimestral
semetral:</t>
        </r>
        <r>
          <rPr>
            <sz val="9"/>
            <color indexed="81"/>
            <rFont val="Tahoma"/>
            <family val="2"/>
          </rPr>
          <t xml:space="preserve">
</t>
        </r>
      </text>
    </comment>
    <comment ref="H33" authorId="0" shapeId="0" xr:uid="{00000000-0006-0000-1600-00000F000000}">
      <text>
        <r>
          <rPr>
            <b/>
            <sz val="9"/>
            <color indexed="81"/>
            <rFont val="Tahoma"/>
            <family val="2"/>
          </rPr>
          <t xml:space="preserve">Variable 1: Numerador </t>
        </r>
        <r>
          <rPr>
            <sz val="9"/>
            <color indexed="81"/>
            <rFont val="Tahoma"/>
            <family val="2"/>
          </rPr>
          <t xml:space="preserve">
</t>
        </r>
      </text>
    </comment>
    <comment ref="I33" authorId="0" shapeId="0" xr:uid="{00000000-0006-0000-1600-000010000000}">
      <text>
        <r>
          <rPr>
            <b/>
            <sz val="9"/>
            <color indexed="81"/>
            <rFont val="Tahoma"/>
            <family val="2"/>
          </rPr>
          <t>Variable 2: Numerador</t>
        </r>
        <r>
          <rPr>
            <sz val="9"/>
            <color indexed="81"/>
            <rFont val="Tahoma"/>
            <family val="2"/>
          </rPr>
          <t xml:space="preserve">
</t>
        </r>
      </text>
    </comment>
    <comment ref="J33" authorId="0" shapeId="0" xr:uid="{00000000-0006-0000-1600-000011000000}">
      <text>
        <r>
          <rPr>
            <b/>
            <sz val="9"/>
            <color indexed="81"/>
            <rFont val="Tahoma"/>
            <family val="2"/>
          </rPr>
          <t>Reultado:</t>
        </r>
        <r>
          <rPr>
            <sz val="9"/>
            <color indexed="81"/>
            <rFont val="Tahoma"/>
            <family val="2"/>
          </rPr>
          <t xml:space="preserve">
 Producto de la operación </t>
        </r>
      </text>
    </comment>
    <comment ref="K33" authorId="0" shapeId="0" xr:uid="{00000000-0006-0000-1600-000012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9" authorId="0" shapeId="0" xr:uid="{00000000-0006-0000-1600-000013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7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7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xr:uid="{00000000-0006-0000-1700-000003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700-000004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700-000005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700-000006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700-000007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700-000008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700-000009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700-00000A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700-00000B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700-00000C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700-00000D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0000000-0006-0000-1700-00000E000000}">
      <text>
        <r>
          <rPr>
            <b/>
            <sz val="9"/>
            <color indexed="81"/>
            <rFont val="Tahoma"/>
            <family val="2"/>
          </rPr>
          <t>Mensual
trimestral
semetral:</t>
        </r>
        <r>
          <rPr>
            <sz val="9"/>
            <color indexed="81"/>
            <rFont val="Tahoma"/>
            <family val="2"/>
          </rPr>
          <t xml:space="preserve">
</t>
        </r>
      </text>
    </comment>
    <comment ref="H32" authorId="0" shapeId="0" xr:uid="{00000000-0006-0000-1700-00000F000000}">
      <text>
        <r>
          <rPr>
            <b/>
            <sz val="9"/>
            <color indexed="81"/>
            <rFont val="Tahoma"/>
            <family val="2"/>
          </rPr>
          <t xml:space="preserve">Variable 1: Numerador </t>
        </r>
        <r>
          <rPr>
            <sz val="9"/>
            <color indexed="81"/>
            <rFont val="Tahoma"/>
            <family val="2"/>
          </rPr>
          <t xml:space="preserve">
</t>
        </r>
      </text>
    </comment>
    <comment ref="I32" authorId="0" shapeId="0" xr:uid="{00000000-0006-0000-1700-000010000000}">
      <text>
        <r>
          <rPr>
            <b/>
            <sz val="9"/>
            <color indexed="81"/>
            <rFont val="Tahoma"/>
            <family val="2"/>
          </rPr>
          <t>Variable 2: Numerador</t>
        </r>
        <r>
          <rPr>
            <sz val="9"/>
            <color indexed="81"/>
            <rFont val="Tahoma"/>
            <family val="2"/>
          </rPr>
          <t xml:space="preserve">
</t>
        </r>
      </text>
    </comment>
    <comment ref="J32" authorId="0" shapeId="0" xr:uid="{00000000-0006-0000-1700-000011000000}">
      <text>
        <r>
          <rPr>
            <b/>
            <sz val="9"/>
            <color indexed="81"/>
            <rFont val="Tahoma"/>
            <family val="2"/>
          </rPr>
          <t>Reultado:</t>
        </r>
        <r>
          <rPr>
            <sz val="9"/>
            <color indexed="81"/>
            <rFont val="Tahoma"/>
            <family val="2"/>
          </rPr>
          <t xml:space="preserve">
 Producto de la operación </t>
        </r>
      </text>
    </comment>
    <comment ref="K32" authorId="0" shapeId="0" xr:uid="{00000000-0006-0000-1700-000012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1700-000013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F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F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F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F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F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F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F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F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F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F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F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F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F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F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F00-00000F000000}">
      <text>
        <r>
          <rPr>
            <b/>
            <sz val="9"/>
            <color indexed="81"/>
            <rFont val="Tahoma"/>
            <family val="2"/>
          </rPr>
          <t>Mensual
trimestral
semetral:</t>
        </r>
        <r>
          <rPr>
            <sz val="9"/>
            <color indexed="81"/>
            <rFont val="Tahoma"/>
            <family val="2"/>
          </rPr>
          <t xml:space="preserve">
</t>
        </r>
      </text>
    </comment>
    <comment ref="H32" authorId="0" shapeId="0" xr:uid="{00000000-0006-0000-0F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F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F00-000012000000}">
      <text>
        <r>
          <rPr>
            <b/>
            <sz val="9"/>
            <color indexed="81"/>
            <rFont val="Tahoma"/>
            <family val="2"/>
          </rPr>
          <t>Reultado:</t>
        </r>
        <r>
          <rPr>
            <sz val="9"/>
            <color indexed="81"/>
            <rFont val="Tahoma"/>
            <family val="2"/>
          </rPr>
          <t xml:space="preserve">
 Producto de la operación </t>
        </r>
      </text>
    </comment>
    <comment ref="K32" authorId="0" shapeId="0" xr:uid="{00000000-0006-0000-0F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0F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2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2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2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2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2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2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2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2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2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2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2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2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2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2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200-00000F000000}">
      <text>
        <r>
          <rPr>
            <b/>
            <sz val="9"/>
            <color indexed="81"/>
            <rFont val="Tahoma"/>
            <family val="2"/>
          </rPr>
          <t>Mensual
trimestral
semetral:</t>
        </r>
        <r>
          <rPr>
            <sz val="9"/>
            <color indexed="81"/>
            <rFont val="Tahoma"/>
            <family val="2"/>
          </rPr>
          <t xml:space="preserve">
</t>
        </r>
      </text>
    </comment>
    <comment ref="H32" authorId="0" shapeId="0" xr:uid="{00000000-0006-0000-12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12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1200-000012000000}">
      <text>
        <r>
          <rPr>
            <b/>
            <sz val="9"/>
            <color indexed="81"/>
            <rFont val="Tahoma"/>
            <family val="2"/>
          </rPr>
          <t>Reultado:</t>
        </r>
        <r>
          <rPr>
            <sz val="9"/>
            <color indexed="81"/>
            <rFont val="Tahoma"/>
            <family val="2"/>
          </rPr>
          <t xml:space="preserve">
 Producto de la operación </t>
        </r>
      </text>
    </comment>
    <comment ref="K32" authorId="0" shapeId="0" xr:uid="{00000000-0006-0000-12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xr:uid="{00000000-0006-0000-12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3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3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3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3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3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3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3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3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3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3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3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3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3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3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300-00000F000000}">
      <text>
        <r>
          <rPr>
            <b/>
            <sz val="9"/>
            <color indexed="81"/>
            <rFont val="Tahoma"/>
            <family val="2"/>
          </rPr>
          <t>Mensual
trimestral
semetral:</t>
        </r>
        <r>
          <rPr>
            <sz val="9"/>
            <color indexed="81"/>
            <rFont val="Tahoma"/>
            <family val="2"/>
          </rPr>
          <t xml:space="preserve">
</t>
        </r>
      </text>
    </comment>
    <comment ref="H32" authorId="0" shapeId="0" xr:uid="{00000000-0006-0000-13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13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1300-000012000000}">
      <text>
        <r>
          <rPr>
            <b/>
            <sz val="9"/>
            <color indexed="81"/>
            <rFont val="Tahoma"/>
            <family val="2"/>
          </rPr>
          <t>Reultado:</t>
        </r>
        <r>
          <rPr>
            <sz val="9"/>
            <color indexed="81"/>
            <rFont val="Tahoma"/>
            <family val="2"/>
          </rPr>
          <t xml:space="preserve">
 Producto de la operación </t>
        </r>
      </text>
    </comment>
    <comment ref="K32" authorId="0" shapeId="0" xr:uid="{00000000-0006-0000-13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xr:uid="{00000000-0006-0000-13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4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4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W13" authorId="0" shapeId="0" xr:uid="{00000000-0006-0000-14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4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4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4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P20" authorId="0" shapeId="0" xr:uid="{00000000-0006-0000-14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W20" authorId="0" shapeId="0" xr:uid="{00000000-0006-0000-14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4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C26" authorId="0" shapeId="0" xr:uid="{00000000-0006-0000-1400-00000A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400-00000B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N28" authorId="0" shapeId="0" xr:uid="{00000000-0006-0000-1400-00000C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400-00000D000000}">
      <text>
        <r>
          <rPr>
            <b/>
            <sz val="9"/>
            <color indexed="81"/>
            <rFont val="Tahoma"/>
            <family val="2"/>
          </rPr>
          <t>Mensual
trimestral
semetral:</t>
        </r>
        <r>
          <rPr>
            <sz val="9"/>
            <color indexed="81"/>
            <rFont val="Tahoma"/>
            <family val="2"/>
          </rPr>
          <t xml:space="preserve">
</t>
        </r>
      </text>
    </comment>
    <comment ref="H32" authorId="0" shapeId="0" xr:uid="{00000000-0006-0000-1400-00000E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1400-00000F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1400-000010000000}">
      <text>
        <r>
          <rPr>
            <b/>
            <sz val="9"/>
            <color indexed="81"/>
            <rFont val="Tahoma"/>
            <family val="2"/>
          </rPr>
          <t>Reultado:</t>
        </r>
        <r>
          <rPr>
            <sz val="9"/>
            <color indexed="81"/>
            <rFont val="Tahoma"/>
            <family val="2"/>
          </rPr>
          <t xml:space="preserve">
 Producto de la operación </t>
        </r>
      </text>
    </comment>
    <comment ref="N32" authorId="0" shapeId="0" xr:uid="{00000000-0006-0000-1400-000011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1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1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1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1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1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1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1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1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1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1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1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1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1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1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100-00000F000000}">
      <text>
        <r>
          <rPr>
            <b/>
            <sz val="9"/>
            <color indexed="81"/>
            <rFont val="Tahoma"/>
            <family val="2"/>
          </rPr>
          <t>Mensual
trimestral
semetral:</t>
        </r>
        <r>
          <rPr>
            <sz val="9"/>
            <color indexed="81"/>
            <rFont val="Tahoma"/>
            <family val="2"/>
          </rPr>
          <t xml:space="preserve">
</t>
        </r>
      </text>
    </comment>
    <comment ref="N57" authorId="0" shapeId="0" xr:uid="{00000000-0006-0000-1100-000010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A0049BD7-C766-490C-81A7-92EC17CF9ECA}">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8CAA7F53-41ED-4A8D-BBF7-EA814CA1FDF1}">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C90A8E83-75A8-487B-B5BC-D22BB5B29CE9}">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ECF96532-2CEA-49F6-ADD7-24F941DDE763}">
      <text>
        <r>
          <rPr>
            <b/>
            <sz val="9"/>
            <color indexed="81"/>
            <rFont val="Tahoma"/>
            <family val="2"/>
          </rPr>
          <t>Objetivo:</t>
        </r>
        <r>
          <rPr>
            <sz val="9"/>
            <color indexed="81"/>
            <rFont val="Tahoma"/>
            <family val="2"/>
          </rPr>
          <t xml:space="preserve"> Señala el para qué se establece el indicador y qué mide.
</t>
        </r>
      </text>
    </comment>
    <comment ref="C18" authorId="0" shapeId="0" xr:uid="{F2F4C4DF-7D55-465E-8AD9-CD84262102A1}">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6E0C35A2-9FC1-4096-88A7-CD4B868D71CB}">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A6AEAAB-6CAA-46B1-B0F8-1328209DBDFF}">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55F469B6-724A-4255-A02F-D0B4222F513F}">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9E0E4A27-2C74-41E1-B25A-A259B1818DEF}">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D9881E39-22F3-493C-B1BD-3BAD538B88C2}">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7BC8CD82-05CE-49D4-A96A-AA7B78194273}">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735F7010-A7C8-43D0-875E-802DBE43BE6A}">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38686B0F-5AB0-4DCF-8026-F71D6996589C}">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A23734B9-879D-421B-87EF-1944AB1DEBE7}">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41D9F1D4-C7D0-45A2-8833-2940A4D891AA}">
      <text>
        <r>
          <rPr>
            <b/>
            <sz val="9"/>
            <color indexed="81"/>
            <rFont val="Tahoma"/>
            <family val="2"/>
          </rPr>
          <t>Mensual
trimestral
semetral:</t>
        </r>
        <r>
          <rPr>
            <sz val="9"/>
            <color indexed="81"/>
            <rFont val="Tahoma"/>
            <family val="2"/>
          </rPr>
          <t xml:space="preserve">
</t>
        </r>
      </text>
    </comment>
    <comment ref="N57" authorId="0" shapeId="0" xr:uid="{15F995EA-3B93-448E-A4BC-0A25D9D89327}">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Alexander Perea Mena</author>
  </authors>
  <commentList>
    <comment ref="O1" authorId="0" shapeId="0" xr:uid="{00000000-0006-0000-0100-000001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P1" authorId="0" shapeId="0" xr:uid="{00000000-0006-0000-0100-000002000000}">
      <text>
        <r>
          <rPr>
            <b/>
            <sz val="9"/>
            <color indexed="81"/>
            <rFont val="Tahoma"/>
            <family val="2"/>
          </rPr>
          <t>Variable 2: Denominador</t>
        </r>
        <r>
          <rPr>
            <sz val="9"/>
            <color indexed="81"/>
            <rFont val="Tahoma"/>
            <family val="2"/>
          </rPr>
          <t xml:space="preserve">
regitrar el nombre del denominador de la formula del indicador.   
</t>
        </r>
      </text>
    </comment>
    <comment ref="Q1" authorId="0" shapeId="0" xr:uid="{00000000-0006-0000-0100-000003000000}">
      <text>
        <r>
          <rPr>
            <b/>
            <sz val="9"/>
            <color indexed="81"/>
            <rFont val="Tahoma"/>
            <family val="2"/>
          </rPr>
          <t>Reultado:</t>
        </r>
        <r>
          <rPr>
            <sz val="9"/>
            <color indexed="81"/>
            <rFont val="Tahoma"/>
            <family val="2"/>
          </rPr>
          <t xml:space="preserve">
 Producto de la operación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DD0EE4CD-5B8F-4485-BCC3-E5BD9A48E33F}">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7EF0A086-2421-48E3-9A17-8BF7E40E8FD2}">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ADD095E8-2A4A-489D-B0DD-C383E80693D7}">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DC106A7-687B-4A0D-9C75-47485BDDC99C}">
      <text>
        <r>
          <rPr>
            <b/>
            <sz val="9"/>
            <color indexed="81"/>
            <rFont val="Tahoma"/>
            <family val="2"/>
          </rPr>
          <t>Objetivo:</t>
        </r>
        <r>
          <rPr>
            <sz val="9"/>
            <color indexed="81"/>
            <rFont val="Tahoma"/>
            <family val="2"/>
          </rPr>
          <t xml:space="preserve"> Señala el para qué se establece el indicador y qué mide.
</t>
        </r>
      </text>
    </comment>
    <comment ref="C18" authorId="0" shapeId="0" xr:uid="{381FC69A-165A-4E56-A96C-5E1DA9E31DA6}">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172283B8-7986-46F1-BF91-D39401F7FCF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5F512F6E-AE0F-4590-B3A5-60E92A1D8E4A}">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F3B83D61-ED7D-4EA0-8120-9BE758A0BCD2}">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1B5E8C05-08AE-4EE9-B5CC-08A13684B823}">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AF6D84BC-309D-4D72-8D47-00BF5D4A4749}">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34DD30A8-2DC0-4D60-A1F1-36779FFFD85A}">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878B3A9E-1A25-430B-88D6-2BF8DDE50CA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727E7F3C-A120-448B-9046-78E44F9DA6CB}">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C8F5BAEB-D389-401A-9B2C-A9F874647DFF}">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EEC3928A-D47E-40A9-AC4E-561B994191B6}">
      <text>
        <r>
          <rPr>
            <b/>
            <sz val="9"/>
            <color indexed="81"/>
            <rFont val="Tahoma"/>
            <family val="2"/>
          </rPr>
          <t>Mensual
trimestral
semetral:</t>
        </r>
        <r>
          <rPr>
            <sz val="9"/>
            <color indexed="81"/>
            <rFont val="Tahoma"/>
            <family val="2"/>
          </rPr>
          <t xml:space="preserve">
</t>
        </r>
      </text>
    </comment>
    <comment ref="N57" authorId="0" shapeId="0" xr:uid="{C334B31C-E766-41F7-8276-6147B5E2A065}">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8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8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8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8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8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8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8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8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8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8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8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8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8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8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800-00000F000000}">
      <text>
        <r>
          <rPr>
            <b/>
            <sz val="9"/>
            <color indexed="81"/>
            <rFont val="Tahoma"/>
            <family val="2"/>
          </rPr>
          <t>Mensual
trimestral
semetral:</t>
        </r>
        <r>
          <rPr>
            <sz val="9"/>
            <color indexed="81"/>
            <rFont val="Tahoma"/>
            <family val="2"/>
          </rPr>
          <t xml:space="preserve">
</t>
        </r>
      </text>
    </comment>
    <comment ref="H32" authorId="0" shapeId="0" xr:uid="{00000000-0006-0000-18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18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1800-000012000000}">
      <text>
        <r>
          <rPr>
            <b/>
            <sz val="9"/>
            <color indexed="81"/>
            <rFont val="Tahoma"/>
            <family val="2"/>
          </rPr>
          <t>Reultado:</t>
        </r>
        <r>
          <rPr>
            <sz val="9"/>
            <color indexed="81"/>
            <rFont val="Tahoma"/>
            <family val="2"/>
          </rPr>
          <t xml:space="preserve">
 Producto de la operación </t>
        </r>
      </text>
    </comment>
    <comment ref="K32" authorId="0" shapeId="0" xr:uid="{00000000-0006-0000-18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5" authorId="0" shapeId="0" xr:uid="{00000000-0006-0000-18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D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D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D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D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D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D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D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D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D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D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D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D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D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D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D00-00000F000000}">
      <text>
        <r>
          <rPr>
            <b/>
            <sz val="9"/>
            <color indexed="81"/>
            <rFont val="Tahoma"/>
            <family val="2"/>
          </rPr>
          <t>Mensual
trimestral
semetral:</t>
        </r>
        <r>
          <rPr>
            <sz val="9"/>
            <color indexed="81"/>
            <rFont val="Tahoma"/>
            <family val="2"/>
          </rPr>
          <t xml:space="preserve">
</t>
        </r>
      </text>
    </comment>
    <comment ref="K32" authorId="0" shapeId="0" xr:uid="{00000000-0006-0000-0D00-000010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6" authorId="0" shapeId="0" xr:uid="{00000000-0006-0000-0D00-000011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E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E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E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E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E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E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E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E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E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E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E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E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E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E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E00-00000F000000}">
      <text>
        <r>
          <rPr>
            <b/>
            <sz val="9"/>
            <color indexed="81"/>
            <rFont val="Tahoma"/>
            <family val="2"/>
          </rPr>
          <t>Mensual
trimestral
semetral:</t>
        </r>
        <r>
          <rPr>
            <sz val="9"/>
            <color indexed="81"/>
            <rFont val="Tahoma"/>
            <family val="2"/>
          </rPr>
          <t xml:space="preserve">
</t>
        </r>
      </text>
    </comment>
    <comment ref="K32" authorId="0" shapeId="0" xr:uid="{00000000-0006-0000-0E00-000010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4" authorId="0" shapeId="0" xr:uid="{00000000-0006-0000-0E00-000011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A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A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A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A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A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A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A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A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A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A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A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A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A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A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A00-00000F000000}">
      <text>
        <r>
          <rPr>
            <b/>
            <sz val="9"/>
            <color indexed="81"/>
            <rFont val="Tahoma"/>
            <family val="2"/>
          </rPr>
          <t>Mensual
trimestral
semetral:</t>
        </r>
        <r>
          <rPr>
            <sz val="9"/>
            <color indexed="81"/>
            <rFont val="Tahoma"/>
            <family val="2"/>
          </rPr>
          <t xml:space="preserve">
</t>
        </r>
      </text>
    </comment>
    <comment ref="J32" authorId="0" shapeId="0" xr:uid="{00000000-0006-0000-0A00-000010000000}">
      <text>
        <r>
          <rPr>
            <b/>
            <sz val="9"/>
            <color indexed="81"/>
            <rFont val="Tahoma"/>
            <family val="2"/>
          </rPr>
          <t>Reultado:</t>
        </r>
        <r>
          <rPr>
            <sz val="9"/>
            <color indexed="81"/>
            <rFont val="Tahoma"/>
            <family val="2"/>
          </rPr>
          <t xml:space="preserve">
 Producto de la operación </t>
        </r>
      </text>
    </comment>
    <comment ref="K32" authorId="0" shapeId="0" xr:uid="{00000000-0006-0000-0A00-000011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xr:uid="{00000000-0006-0000-0A00-000012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B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B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B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B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B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B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B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B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B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B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B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B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B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B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0000000-0006-0000-0B00-00000F000000}">
      <text>
        <r>
          <rPr>
            <b/>
            <sz val="9"/>
            <color indexed="81"/>
            <rFont val="Tahoma"/>
            <family val="2"/>
          </rPr>
          <t>Mensual
trimestral
semetral:</t>
        </r>
        <r>
          <rPr>
            <sz val="9"/>
            <color indexed="81"/>
            <rFont val="Tahoma"/>
            <family val="2"/>
          </rPr>
          <t xml:space="preserve">
</t>
        </r>
      </text>
    </comment>
    <comment ref="H32" authorId="0" shapeId="0" xr:uid="{00000000-0006-0000-0B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B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B00-000012000000}">
      <text>
        <r>
          <rPr>
            <b/>
            <sz val="9"/>
            <color indexed="81"/>
            <rFont val="Tahoma"/>
            <family val="2"/>
          </rPr>
          <t>Reultado:</t>
        </r>
        <r>
          <rPr>
            <sz val="9"/>
            <color indexed="81"/>
            <rFont val="Tahoma"/>
            <family val="2"/>
          </rPr>
          <t xml:space="preserve">
 Producto de la operación </t>
        </r>
      </text>
    </comment>
    <comment ref="K32" authorId="0" shapeId="0" xr:uid="{00000000-0006-0000-0B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0B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D0DDFEE6-F076-4EA4-9044-CFE79F959CDE}">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BC3C2ABB-E26E-420F-9B15-E0EBA2CE12FA}">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AF2F50DF-4EB8-4EFE-B4BC-BC25B06CE2AB}">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C12109AD-322D-4600-BE1B-3919C6353EC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6B1FDAEC-DE0D-4864-ADA5-845A87384717}">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44015075-9023-44D5-B8A7-0B76A1A6EBC3}">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CE704E8D-B970-4C5D-8C03-A9D1AEDBFE8A}">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6E1F5519-E4A7-40C7-B8F3-263B95293308}">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F40CFBA7-64DB-43AA-9DEF-E8EF1D7BCCDF}">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3967C400-BFAD-40FE-ACCE-678B8E220C1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1DBCAE64-E18C-4CDE-BF52-58C97F076ABD}">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5FABB1A-151F-4D7D-A798-A81675C07F0E}">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3C8FE129-D4D4-47CE-B24C-486F7245FF14}">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F56AD385-667D-4FDE-B9E6-CCB6FE65079F}">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458ED7C1-7C4F-4015-92B6-8D5C43B6C6EA}">
      <text>
        <r>
          <rPr>
            <b/>
            <sz val="9"/>
            <color indexed="81"/>
            <rFont val="Tahoma"/>
            <family val="2"/>
          </rPr>
          <t>Mensual
trimestral
semestral:</t>
        </r>
        <r>
          <rPr>
            <sz val="9"/>
            <color indexed="81"/>
            <rFont val="Tahoma"/>
            <family val="2"/>
          </rPr>
          <t xml:space="preserve">
</t>
        </r>
      </text>
    </comment>
    <comment ref="K32" authorId="0" shapeId="0" xr:uid="{11DDD3A4-5211-47D3-BE05-86DFB434A351}">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N57" authorId="0" shapeId="0" xr:uid="{B78411DD-F6A6-4EFB-91DD-F7555D7C74EC}">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7DF7BA7-311B-4099-9F29-95F3F2FF9575}">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664292AA-7326-497E-9D57-5EA0F5C46E98}">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E4D68591-1F38-4F3A-A697-17A01080A937}">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E80211D7-35C2-4E4F-9C48-398001152535}">
      <text>
        <r>
          <rPr>
            <b/>
            <sz val="9"/>
            <color indexed="81"/>
            <rFont val="Tahoma"/>
            <family val="2"/>
          </rPr>
          <t>Objetivo:</t>
        </r>
        <r>
          <rPr>
            <sz val="9"/>
            <color indexed="81"/>
            <rFont val="Tahoma"/>
            <family val="2"/>
          </rPr>
          <t xml:space="preserve"> Señala el para qué se establece el indicador y qué mide.
</t>
        </r>
      </text>
    </comment>
    <comment ref="C18" authorId="0" shapeId="0" xr:uid="{B7234454-EBE4-4E57-AB47-8DBDE5A83E96}">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8A62F676-05CF-40AC-8E6B-3C8B19F0F78F}">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8E76DCE2-C1FA-4475-9F64-8D7FF1E4A90A}">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23B822FC-5AB9-48B2-9900-3DA20109E6EF}">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2C39FBD6-8FAB-47C6-AEC1-69E86DE069E5}">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CB7BF075-FAB8-4BF0-BFD2-1ACED464BBB2}">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C56FD439-82C3-4823-83C1-632B5BEA6E9E}">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678B792C-61AE-4733-A211-5CFAA56C561F}">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657EC484-F673-4433-9BFF-E0FFF10B7EC1}">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88248153-66B9-401F-842F-C25829C47A48}">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1AF15953-6089-4A89-A156-10AF74E380F1}">
      <text>
        <r>
          <rPr>
            <b/>
            <sz val="9"/>
            <color indexed="81"/>
            <rFont val="Tahoma"/>
            <family val="2"/>
          </rPr>
          <t>Mensual
trimestral
semestral:</t>
        </r>
        <r>
          <rPr>
            <sz val="9"/>
            <color indexed="81"/>
            <rFont val="Tahoma"/>
            <family val="2"/>
          </rPr>
          <t xml:space="preserve">
</t>
        </r>
      </text>
    </comment>
    <comment ref="K32" authorId="0" shapeId="0" xr:uid="{E5120D4A-C2C6-4493-A031-FE07C90EAF01}">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xr:uid="{7E0608E5-E88A-4EA4-8DDD-B0611581571A}">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3AF36DAC-FAE4-433D-84D6-85C10036241C}">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6504E07D-43B6-40BE-A17E-F0BB957EE2C3}">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697BFFA7-FA83-4671-8FFB-7D15F451CA61}">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54F867DB-F892-44D2-9D47-0CE252246285}">
      <text>
        <r>
          <rPr>
            <b/>
            <sz val="9"/>
            <color indexed="81"/>
            <rFont val="Tahoma"/>
            <family val="2"/>
          </rPr>
          <t>Objetivo:</t>
        </r>
        <r>
          <rPr>
            <sz val="9"/>
            <color indexed="81"/>
            <rFont val="Tahoma"/>
            <family val="2"/>
          </rPr>
          <t xml:space="preserve"> Señala el para qué se establece el indicador y qué mide.
</t>
        </r>
      </text>
    </comment>
    <comment ref="C18" authorId="0" shapeId="0" xr:uid="{2541B57E-9348-4351-9B5D-05DF173A37F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71A33E29-5A30-464C-8210-0F11136B35DB}">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91B07603-F877-48D7-BC3B-9F2D2F3CFEF3}">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2F6D69FD-6EF6-4A8F-ABC5-A8FAEDDBFFB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51141E62-9F37-4C53-BFD7-11C17ECA507F}">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5D13D3C5-B7F5-48F4-9484-E4ED66453D89}">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764BDF72-C8AD-4CD7-8325-53EEA3E768C2}">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A07D3E45-43A4-48E6-B1C2-49C6D21A36F6}">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70B3A7F1-3527-4788-A20E-F60D02B1789A}">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6DA42125-9D26-40E9-9FA8-8A7340084FA8}">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12858EC7-7620-4779-9B06-8924354678CB}">
      <text>
        <r>
          <rPr>
            <b/>
            <sz val="9"/>
            <color indexed="81"/>
            <rFont val="Tahoma"/>
            <family val="2"/>
          </rPr>
          <t>Mensual
trimestral
semetral:</t>
        </r>
        <r>
          <rPr>
            <sz val="9"/>
            <color indexed="81"/>
            <rFont val="Tahoma"/>
            <family val="2"/>
          </rPr>
          <t xml:space="preserve">
</t>
        </r>
      </text>
    </comment>
    <comment ref="J32" authorId="0" shapeId="0" xr:uid="{B96187F7-4FF0-4563-B1C0-1E7BCEC8F6A6}">
      <text>
        <r>
          <rPr>
            <b/>
            <sz val="9"/>
            <color indexed="81"/>
            <rFont val="Tahoma"/>
            <family val="2"/>
          </rPr>
          <t>Reultado:</t>
        </r>
        <r>
          <rPr>
            <sz val="9"/>
            <color indexed="81"/>
            <rFont val="Tahoma"/>
            <family val="2"/>
          </rPr>
          <t xml:space="preserve">
 Producto de la operación </t>
        </r>
      </text>
    </comment>
    <comment ref="K32" authorId="0" shapeId="0" xr:uid="{D5876627-A6F8-45BD-9803-C7A1580A497C}">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4" authorId="0" shapeId="0" xr:uid="{71BBF992-2026-4D86-A3A7-D0E5072DC9AE}">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5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5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5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5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5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5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5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5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5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5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5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5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5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5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0000000-0006-0000-0500-00000F000000}">
      <text>
        <r>
          <rPr>
            <b/>
            <sz val="9"/>
            <color indexed="81"/>
            <rFont val="Tahoma"/>
            <family val="2"/>
          </rPr>
          <t>Mensual
trimestral
semetral:</t>
        </r>
        <r>
          <rPr>
            <sz val="9"/>
            <color indexed="81"/>
            <rFont val="Tahoma"/>
            <family val="2"/>
          </rPr>
          <t xml:space="preserve">
</t>
        </r>
      </text>
    </comment>
    <comment ref="H32" authorId="0" shapeId="0" xr:uid="{00000000-0006-0000-05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500-000011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2" authorId="0" shapeId="0" xr:uid="{00000000-0006-0000-0500-000012000000}">
      <text>
        <r>
          <rPr>
            <b/>
            <sz val="9"/>
            <color indexed="81"/>
            <rFont val="Tahoma"/>
            <family val="2"/>
          </rPr>
          <t>Reultado:</t>
        </r>
        <r>
          <rPr>
            <sz val="9"/>
            <color indexed="81"/>
            <rFont val="Tahoma"/>
            <family val="2"/>
          </rPr>
          <t xml:space="preserve">
 Producto de la operación </t>
        </r>
      </text>
    </comment>
    <comment ref="K32" authorId="0" shapeId="0" xr:uid="{00000000-0006-0000-05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xr:uid="{00000000-0006-0000-05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6BE4FC5B-88A1-40BF-8D0A-DCFC1E98BA49}">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3A59A9CF-2283-41B5-A539-9F48AB95F1CD}">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xr:uid="{0E577F49-2CCE-4E3A-8865-43967968EA84}">
      <text>
        <r>
          <rPr>
            <b/>
            <sz val="9"/>
            <color indexed="81"/>
            <rFont val="Tahoma"/>
            <family val="2"/>
          </rPr>
          <t>Objetivo:</t>
        </r>
        <r>
          <rPr>
            <sz val="9"/>
            <color indexed="81"/>
            <rFont val="Tahoma"/>
            <family val="2"/>
          </rPr>
          <t xml:space="preserve"> Señala el para qué se establece el indicador y qué mide.
</t>
        </r>
      </text>
    </comment>
    <comment ref="C18" authorId="0" shapeId="0" xr:uid="{6A78F07B-6925-4298-A8CF-386C32A30B64}">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29120A56-7C6B-4D34-93B0-4B2734C766B4}">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D00776AC-D0BD-4DFA-ABE7-5980010A61F8}">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EEBF3A0A-74D9-417C-B12E-835EF5F989D5}">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35791DD4-450E-4F30-B34F-E789B77E0663}">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FE47A738-BF30-40DC-8705-ED63588EC2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698626E2-8453-4230-AC4D-276E167CD7CA}">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644C5022-6CFA-4A13-BE21-0BAEDF0F8338}">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991F36FC-7816-4DB8-A1F9-0A26F94D7984}">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18FF59FB-A480-4716-9D09-B1FB9B283B6A}">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2A1B4C6D-2BE7-4A3E-A310-B8CFF69C33A2}">
      <text>
        <r>
          <rPr>
            <b/>
            <sz val="9"/>
            <color indexed="81"/>
            <rFont val="Tahoma"/>
            <family val="2"/>
          </rPr>
          <t>Mensual
trimestral
semetral:</t>
        </r>
        <r>
          <rPr>
            <sz val="9"/>
            <color indexed="81"/>
            <rFont val="Tahoma"/>
            <family val="2"/>
          </rPr>
          <t xml:space="preserve">
</t>
        </r>
      </text>
    </comment>
    <comment ref="H32" authorId="0" shapeId="0" xr:uid="{A2813204-F666-40B4-9EC2-C9063B5F8B2E}">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F49FA9F8-DEAD-4FAE-A650-2B0971F52B6F}">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3E089D21-D7A7-46B2-8836-B5CAD5D6B24D}">
      <text>
        <r>
          <rPr>
            <b/>
            <sz val="9"/>
            <color indexed="81"/>
            <rFont val="Tahoma"/>
            <family val="2"/>
          </rPr>
          <t>Reultado:</t>
        </r>
        <r>
          <rPr>
            <sz val="9"/>
            <color indexed="81"/>
            <rFont val="Tahoma"/>
            <family val="2"/>
          </rPr>
          <t xml:space="preserve">
 Producto de la operación </t>
        </r>
      </text>
    </comment>
    <comment ref="K32" authorId="0" shapeId="0" xr:uid="{DE1F9B38-B378-4D78-8E8A-0DF07E96ACCA}">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9" authorId="0" shapeId="0" xr:uid="{1D8F1523-BA80-4F92-B0A5-70F3EEA86103}">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6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6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6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6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6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6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6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6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6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6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6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6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6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6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0000000-0006-0000-0600-00000F000000}">
      <text>
        <r>
          <rPr>
            <b/>
            <sz val="9"/>
            <color indexed="81"/>
            <rFont val="Tahoma"/>
            <family val="2"/>
          </rPr>
          <t>Mensual
trimestral
semetral:</t>
        </r>
        <r>
          <rPr>
            <sz val="9"/>
            <color indexed="81"/>
            <rFont val="Tahoma"/>
            <family val="2"/>
          </rPr>
          <t xml:space="preserve">
</t>
        </r>
      </text>
    </comment>
    <comment ref="H32" authorId="0" shapeId="0" xr:uid="{00000000-0006-0000-06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6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600-000012000000}">
      <text>
        <r>
          <rPr>
            <b/>
            <sz val="9"/>
            <color indexed="81"/>
            <rFont val="Tahoma"/>
            <family val="2"/>
          </rPr>
          <t>Reultado:</t>
        </r>
        <r>
          <rPr>
            <sz val="9"/>
            <color indexed="81"/>
            <rFont val="Tahoma"/>
            <family val="2"/>
          </rPr>
          <t xml:space="preserve">
 Producto de la operación </t>
        </r>
      </text>
    </comment>
    <comment ref="K32" authorId="0" shapeId="0" xr:uid="{00000000-0006-0000-06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06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7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7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7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7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7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7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7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7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7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7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7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7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7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7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0000000-0006-0000-0700-00000F000000}">
      <text>
        <r>
          <rPr>
            <b/>
            <sz val="9"/>
            <color indexed="81"/>
            <rFont val="Tahoma"/>
            <family val="2"/>
          </rPr>
          <t>Mensual
trimestral
semetral:</t>
        </r>
        <r>
          <rPr>
            <sz val="9"/>
            <color indexed="81"/>
            <rFont val="Tahoma"/>
            <family val="2"/>
          </rPr>
          <t xml:space="preserve">
</t>
        </r>
      </text>
    </comment>
    <comment ref="H32" authorId="0" shapeId="0" xr:uid="{00000000-0006-0000-07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7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700-000012000000}">
      <text>
        <r>
          <rPr>
            <b/>
            <sz val="9"/>
            <color indexed="81"/>
            <rFont val="Tahoma"/>
            <family val="2"/>
          </rPr>
          <t>Reultado:</t>
        </r>
        <r>
          <rPr>
            <sz val="9"/>
            <color indexed="81"/>
            <rFont val="Tahoma"/>
            <family val="2"/>
          </rPr>
          <t xml:space="preserve">
 Producto de la operación </t>
        </r>
      </text>
    </comment>
    <comment ref="K32" authorId="0" shapeId="0" xr:uid="{00000000-0006-0000-07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07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8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8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8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8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8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8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8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8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8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8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8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8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8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8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0000000-0006-0000-0800-00000F000000}">
      <text>
        <r>
          <rPr>
            <b/>
            <sz val="9"/>
            <color indexed="81"/>
            <rFont val="Tahoma"/>
            <family val="2"/>
          </rPr>
          <t>Mensual
trimestral
semetral:</t>
        </r>
        <r>
          <rPr>
            <sz val="9"/>
            <color indexed="81"/>
            <rFont val="Tahoma"/>
            <family val="2"/>
          </rPr>
          <t xml:space="preserve">
</t>
        </r>
      </text>
    </comment>
    <comment ref="H32" authorId="0" shapeId="0" xr:uid="{00000000-0006-0000-08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8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800-000012000000}">
      <text>
        <r>
          <rPr>
            <b/>
            <sz val="9"/>
            <color indexed="81"/>
            <rFont val="Tahoma"/>
            <family val="2"/>
          </rPr>
          <t>Reultado:</t>
        </r>
        <r>
          <rPr>
            <sz val="9"/>
            <color indexed="81"/>
            <rFont val="Tahoma"/>
            <family val="2"/>
          </rPr>
          <t xml:space="preserve">
 Producto de la operación </t>
        </r>
      </text>
    </comment>
    <comment ref="K32" authorId="0" shapeId="0" xr:uid="{00000000-0006-0000-08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08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9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9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9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9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9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9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9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9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9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9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9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9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9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9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0000000-0006-0000-0900-00000F000000}">
      <text>
        <r>
          <rPr>
            <b/>
            <sz val="9"/>
            <color indexed="81"/>
            <rFont val="Tahoma"/>
            <family val="2"/>
          </rPr>
          <t>Mensual
trimestral
semetral:</t>
        </r>
        <r>
          <rPr>
            <sz val="9"/>
            <color indexed="81"/>
            <rFont val="Tahoma"/>
            <family val="2"/>
          </rPr>
          <t xml:space="preserve">
</t>
        </r>
      </text>
    </comment>
    <comment ref="H32" authorId="0" shapeId="0" xr:uid="{00000000-0006-0000-09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9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900-000012000000}">
      <text>
        <r>
          <rPr>
            <b/>
            <sz val="9"/>
            <color indexed="81"/>
            <rFont val="Tahoma"/>
            <family val="2"/>
          </rPr>
          <t>Reultado:</t>
        </r>
        <r>
          <rPr>
            <sz val="9"/>
            <color indexed="81"/>
            <rFont val="Tahoma"/>
            <family val="2"/>
          </rPr>
          <t xml:space="preserve">
 Producto de la operación </t>
        </r>
      </text>
    </comment>
    <comment ref="K32" authorId="0" shapeId="0" xr:uid="{00000000-0006-0000-09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09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C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C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C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C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C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C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C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C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C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C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C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C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C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C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0000000-0006-0000-0C00-00000F000000}">
      <text>
        <r>
          <rPr>
            <b/>
            <sz val="9"/>
            <color indexed="81"/>
            <rFont val="Tahoma"/>
            <family val="2"/>
          </rPr>
          <t>Mensual
trimestral
semetral:</t>
        </r>
        <r>
          <rPr>
            <sz val="9"/>
            <color indexed="81"/>
            <rFont val="Tahoma"/>
            <family val="2"/>
          </rPr>
          <t xml:space="preserve">
</t>
        </r>
      </text>
    </comment>
    <comment ref="H32" authorId="0" shapeId="0" xr:uid="{00000000-0006-0000-0C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C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C00-000012000000}">
      <text>
        <r>
          <rPr>
            <b/>
            <sz val="9"/>
            <color indexed="81"/>
            <rFont val="Tahoma"/>
            <family val="2"/>
          </rPr>
          <t>Reultado:</t>
        </r>
        <r>
          <rPr>
            <sz val="9"/>
            <color indexed="81"/>
            <rFont val="Tahoma"/>
            <family val="2"/>
          </rPr>
          <t xml:space="preserve">
 Producto de la operación </t>
        </r>
      </text>
    </comment>
    <comment ref="K32" authorId="0" shapeId="0" xr:uid="{00000000-0006-0000-0C00-000013000000}">
      <text>
        <r>
          <rPr>
            <b/>
            <sz val="9"/>
            <color indexed="81"/>
            <rFont val="Tahoma"/>
            <family val="2"/>
          </rPr>
          <t xml:space="preserve">Evaluación Cualitativa: </t>
        </r>
        <r>
          <rPr>
            <sz val="9"/>
            <color indexed="81"/>
            <rFont val="Tahoma"/>
            <family val="2"/>
          </rPr>
          <t>Comentarios que deban tenerse en cuenta sobre el resultado del indicador, que se consideran pertinentes y que no se pueden expresar a traves de la simple 
operación matemática</t>
        </r>
      </text>
    </comment>
    <comment ref="N57" authorId="0" shapeId="0" xr:uid="{00000000-0006-0000-0C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5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5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U13" authorId="0" shapeId="0" xr:uid="{00000000-0006-0000-15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5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5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5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N20" authorId="0" shapeId="0" xr:uid="{00000000-0006-0000-15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U20" authorId="0" shapeId="0" xr:uid="{00000000-0006-0000-15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5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R23" authorId="0" shapeId="0" xr:uid="{00000000-0006-0000-1500-00000A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500-00000B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500-00000C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L28" authorId="0" shapeId="0" xr:uid="{00000000-0006-0000-1500-00000D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500-00000E000000}">
      <text>
        <r>
          <rPr>
            <b/>
            <sz val="9"/>
            <color indexed="81"/>
            <rFont val="Tahoma"/>
            <family val="2"/>
          </rPr>
          <t>Mensual
trimestral
semestral:</t>
        </r>
        <r>
          <rPr>
            <sz val="9"/>
            <color indexed="81"/>
            <rFont val="Tahoma"/>
            <family val="2"/>
          </rPr>
          <t xml:space="preserve">
</t>
        </r>
      </text>
    </comment>
    <comment ref="I32" authorId="0" shapeId="0" xr:uid="{00000000-0006-0000-1500-00000F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xr:uid="{00000000-0006-0000-1500-000010000000}">
      <text>
        <r>
          <rPr>
            <b/>
            <sz val="9"/>
            <color indexed="81"/>
            <rFont val="Tahoma"/>
            <family val="2"/>
          </rPr>
          <t>Variable 2: Denominador</t>
        </r>
        <r>
          <rPr>
            <sz val="9"/>
            <color indexed="81"/>
            <rFont val="Tahoma"/>
            <family val="2"/>
          </rPr>
          <t xml:space="preserve">
registrar el nombre del denominador de la formula del indicador.   
</t>
        </r>
      </text>
    </comment>
    <comment ref="K32" authorId="0" shapeId="0" xr:uid="{00000000-0006-0000-1500-000011000000}">
      <text>
        <r>
          <rPr>
            <b/>
            <sz val="9"/>
            <color indexed="81"/>
            <rFont val="Tahoma"/>
            <family val="2"/>
          </rPr>
          <t>Resultado:</t>
        </r>
        <r>
          <rPr>
            <sz val="9"/>
            <color indexed="81"/>
            <rFont val="Tahoma"/>
            <family val="2"/>
          </rPr>
          <t xml:space="preserve">
 Producto de la operación </t>
        </r>
      </text>
    </comment>
    <comment ref="L32" authorId="0" shapeId="0" xr:uid="{00000000-0006-0000-1500-000012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O62" authorId="0" shapeId="0" xr:uid="{00000000-0006-0000-1500-000013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1D4ED361-61B2-4D83-8109-7AFD1CE077FF}">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D402637A-D229-4D8C-9B0F-322609DAD8EC}">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14EFA591-4E61-4DF4-8C6F-22B5BD3294BC}">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A30C7C72-BC48-4EB9-ADDC-51B38FF7C54C}">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A4370AA-0B5E-482B-A6B8-66756F6527D8}">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93188AD7-3321-4BF9-9FEB-A95645734909}">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A1923C10-8A64-4FB1-8D0A-8003655BE25C}">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8F183FD3-FA66-4440-8C8C-8A9B26A2F6A4}">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D694E736-4FA0-4B7A-BEF9-BB3B51E45AC8}">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31E15E9B-36EB-4EE0-8AAD-B04157311F7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DFE8E08D-20C2-405C-ABFF-85C66D9CCCD1}">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20AA2CB4-BB68-42CC-AE6A-E3A138FB7454}">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57C55DF1-AC4B-492C-841F-3896F9F3F6FC}">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CE71DBD5-C7AC-4FB6-921D-A4F5CBDA7134}">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746A8C99-2E47-423D-863A-F0C9EA3D3D59}">
      <text>
        <r>
          <rPr>
            <b/>
            <sz val="9"/>
            <color indexed="81"/>
            <rFont val="Tahoma"/>
            <family val="2"/>
          </rPr>
          <t>Mensual
trimestral
semetral:</t>
        </r>
        <r>
          <rPr>
            <sz val="9"/>
            <color indexed="81"/>
            <rFont val="Tahoma"/>
            <family val="2"/>
          </rPr>
          <t xml:space="preserve">
</t>
        </r>
      </text>
    </comment>
    <comment ref="H32" authorId="0" shapeId="0" xr:uid="{AC401995-EB3D-422F-9A6D-E8B20E2D7522}">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7231EA78-2418-4505-893B-53341D2037B8}">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8E679D11-EDA5-4E12-AF55-BCB3A75ACA52}">
      <text>
        <r>
          <rPr>
            <b/>
            <sz val="9"/>
            <color indexed="81"/>
            <rFont val="Tahoma"/>
            <family val="2"/>
          </rPr>
          <t>Reultado:</t>
        </r>
        <r>
          <rPr>
            <sz val="9"/>
            <color indexed="81"/>
            <rFont val="Tahoma"/>
            <family val="2"/>
          </rPr>
          <t xml:space="preserve">
 Producto de la operación </t>
        </r>
      </text>
    </comment>
    <comment ref="K32" authorId="0" shapeId="0" xr:uid="{22A4195F-1326-4E16-894A-D3942B0BDD46}">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xr:uid="{1A42DAFF-A4FC-42FA-AD33-DBC65CE7641B}">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2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2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U13" authorId="0" shapeId="0" xr:uid="{00000000-0006-0000-02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2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2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2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N20" authorId="0" shapeId="0" xr:uid="{00000000-0006-0000-02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U20" authorId="0" shapeId="0" xr:uid="{00000000-0006-0000-02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2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K23" authorId="0" shapeId="0" xr:uid="{00000000-0006-0000-02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R23" authorId="0" shapeId="0" xr:uid="{00000000-0006-0000-02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2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2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L28" authorId="0" shapeId="0" xr:uid="{00000000-0006-0000-02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200-00000F000000}">
      <text>
        <r>
          <rPr>
            <b/>
            <sz val="9"/>
            <color indexed="81"/>
            <rFont val="Tahoma"/>
            <family val="2"/>
          </rPr>
          <t>Mensual
trimestral
semetral:</t>
        </r>
        <r>
          <rPr>
            <sz val="9"/>
            <color indexed="81"/>
            <rFont val="Tahoma"/>
            <family val="2"/>
          </rPr>
          <t xml:space="preserve">
</t>
        </r>
      </text>
    </comment>
    <comment ref="J32" authorId="0" shapeId="0" xr:uid="{00000000-0006-0000-0200-000010000000}">
      <text>
        <r>
          <rPr>
            <b/>
            <sz val="9"/>
            <color indexed="81"/>
            <rFont val="Tahoma"/>
            <family val="2"/>
          </rPr>
          <t>Variable 2: Denominador</t>
        </r>
        <r>
          <rPr>
            <sz val="9"/>
            <color indexed="81"/>
            <rFont val="Tahoma"/>
            <family val="2"/>
          </rPr>
          <t xml:space="preserve">
regitrar el nombre del denominador de la formula del indicador.   
</t>
        </r>
      </text>
    </comment>
    <comment ref="K32" authorId="0" shapeId="0" xr:uid="{00000000-0006-0000-0200-000011000000}">
      <text>
        <r>
          <rPr>
            <b/>
            <sz val="9"/>
            <color indexed="81"/>
            <rFont val="Tahoma"/>
            <family val="2"/>
          </rPr>
          <t>Reultado:</t>
        </r>
        <r>
          <rPr>
            <sz val="9"/>
            <color indexed="81"/>
            <rFont val="Tahoma"/>
            <family val="2"/>
          </rPr>
          <t xml:space="preserve">
 Producto de la operación </t>
        </r>
      </text>
    </comment>
    <comment ref="L32" authorId="0" shapeId="0" xr:uid="{00000000-0006-0000-0200-000012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O57" authorId="0" shapeId="0" xr:uid="{00000000-0006-0000-0200-000013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3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3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3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3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3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3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3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3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3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3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3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3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3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3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300-00000F000000}">
      <text>
        <r>
          <rPr>
            <b/>
            <sz val="9"/>
            <color indexed="81"/>
            <rFont val="Tahoma"/>
            <family val="2"/>
          </rPr>
          <t>Mensual
trimestral
semetral:</t>
        </r>
        <r>
          <rPr>
            <sz val="9"/>
            <color indexed="81"/>
            <rFont val="Tahoma"/>
            <family val="2"/>
          </rPr>
          <t xml:space="preserve">
</t>
        </r>
      </text>
    </comment>
    <comment ref="H32" authorId="0" shapeId="0" xr:uid="{00000000-0006-0000-03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3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300-000012000000}">
      <text>
        <r>
          <rPr>
            <b/>
            <sz val="9"/>
            <color indexed="81"/>
            <rFont val="Tahoma"/>
            <family val="2"/>
          </rPr>
          <t>Reultado:</t>
        </r>
        <r>
          <rPr>
            <sz val="9"/>
            <color indexed="81"/>
            <rFont val="Tahoma"/>
            <family val="2"/>
          </rPr>
          <t xml:space="preserve">
 Producto de la operación </t>
        </r>
      </text>
    </comment>
    <comment ref="K32" authorId="0" shapeId="0" xr:uid="{00000000-0006-0000-03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xr:uid="{00000000-0006-0000-03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Alexander Perea Mena</author>
  </authors>
  <commentList>
    <comment ref="C28" authorId="0" shapeId="0" xr:uid="{D2C4D45C-3A1F-4728-960D-F0C4E8965761}">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9A228763-F30F-4A1D-A372-B7D982F4F5F3}">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O74" authorId="0" shapeId="0" xr:uid="{C7FA07F7-3970-4DD9-BBA1-9FA2FFC9E3E4}">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Alexander Perea Mena</author>
  </authors>
  <commentList>
    <comment ref="C28" authorId="0" shapeId="0" xr:uid="{851CF81D-5599-4982-B9E7-D757F1B32928}">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5D06230E-2BFA-4A05-B94E-254DC414C1C7}">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O57" authorId="0" shapeId="0" xr:uid="{087C9C32-2036-4612-ADD6-7D20CE70C7DA}">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478C505A-3D4E-413C-835A-31C683F2428F}">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5A491306-2C12-47D5-BD7B-977301EB46AA}">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U13" authorId="0" shapeId="0" xr:uid="{2C726140-3031-4D0F-9442-F19784929CDD}">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BFEC6F58-C4A6-4EFF-9875-5C4C43D97491}">
      <text>
        <r>
          <rPr>
            <b/>
            <sz val="9"/>
            <color indexed="81"/>
            <rFont val="Tahoma"/>
            <family val="2"/>
          </rPr>
          <t>Objetivo:</t>
        </r>
        <r>
          <rPr>
            <sz val="9"/>
            <color indexed="81"/>
            <rFont val="Tahoma"/>
            <family val="2"/>
          </rPr>
          <t xml:space="preserve"> Señala el para qué se establece el indicador y qué mide.
</t>
        </r>
      </text>
    </comment>
    <comment ref="C18" authorId="0" shapeId="0" xr:uid="{626FF37F-02C2-41DB-969F-4187C00A5577}">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50FE3358-5D67-463B-9A4C-ED6443BDAC62}">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N20" authorId="0" shapeId="0" xr:uid="{8407868D-CD6B-4E0A-8CFB-B4CDE311E3A8}">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U20" authorId="0" shapeId="0" xr:uid="{4844600B-0D69-44F5-BDD5-3FF5F73EE2B7}">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A38D65E1-0306-4EBE-87A6-F0902EBFF34B}">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K23" authorId="0" shapeId="0" xr:uid="{04921AE1-3A2F-4DFE-965A-65233B577638}">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R23" authorId="0" shapeId="0" xr:uid="{384AD6CC-46FC-49EA-A0BC-5E1F150B7A8A}">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3B01890D-2A7D-43A5-B544-8FF1C08E7969}">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72C666C8-A48D-462E-AE0F-8D57E33D14A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L28" authorId="0" shapeId="0" xr:uid="{F6F5D84F-7696-42C9-A15E-12B13FB83268}">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529966F6-A027-4274-98E4-8EB28CB33FE0}">
      <text>
        <r>
          <rPr>
            <b/>
            <sz val="9"/>
            <color indexed="81"/>
            <rFont val="Tahoma"/>
            <family val="2"/>
          </rPr>
          <t>Mensual
trimestral
semetral:</t>
        </r>
        <r>
          <rPr>
            <sz val="9"/>
            <color indexed="81"/>
            <rFont val="Tahoma"/>
            <family val="2"/>
          </rPr>
          <t xml:space="preserve">
</t>
        </r>
      </text>
    </comment>
    <comment ref="H32" authorId="0" shapeId="0" xr:uid="{AE21D2C9-E9A0-4440-8975-37262F3D8FE9}">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BDEFBB4F-7473-403A-8E22-DA3BC191DAD5}">
      <text>
        <r>
          <rPr>
            <b/>
            <sz val="9"/>
            <color indexed="81"/>
            <rFont val="Tahoma"/>
            <family val="2"/>
          </rPr>
          <t>Variable 2: Denominador</t>
        </r>
        <r>
          <rPr>
            <sz val="9"/>
            <color indexed="81"/>
            <rFont val="Tahoma"/>
            <family val="2"/>
          </rPr>
          <t xml:space="preserve">
regitrar el nombre del denominador de la formula del indicador.   
</t>
        </r>
      </text>
    </comment>
    <comment ref="K32" authorId="0" shapeId="0" xr:uid="{26E138BD-8634-4AB4-8B7A-40F5B25ED6E0}">
      <text>
        <r>
          <rPr>
            <b/>
            <sz val="9"/>
            <color indexed="81"/>
            <rFont val="Tahoma"/>
            <family val="2"/>
          </rPr>
          <t>Reultado:</t>
        </r>
        <r>
          <rPr>
            <sz val="9"/>
            <color indexed="81"/>
            <rFont val="Tahoma"/>
            <family val="2"/>
          </rPr>
          <t xml:space="preserve">
 Producto de la operación </t>
        </r>
      </text>
    </comment>
    <comment ref="L32" authorId="0" shapeId="0" xr:uid="{B6F2D0FE-1094-490C-9835-930F1BEF0A01}">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O57" authorId="0" shapeId="0" xr:uid="{6BE8D14E-0776-4AD9-B2C4-F70A40A7BA0A}">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4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4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4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4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4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4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4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4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4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4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4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4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4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4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400-00000F000000}">
      <text>
        <r>
          <rPr>
            <b/>
            <sz val="9"/>
            <color indexed="81"/>
            <rFont val="Tahoma"/>
            <family val="2"/>
          </rPr>
          <t>Mensual
trimestral
semetral:</t>
        </r>
        <r>
          <rPr>
            <sz val="9"/>
            <color indexed="81"/>
            <rFont val="Tahoma"/>
            <family val="2"/>
          </rPr>
          <t xml:space="preserve">
</t>
        </r>
      </text>
    </comment>
    <comment ref="H32" authorId="0" shapeId="0" xr:uid="{00000000-0006-0000-04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4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400-000012000000}">
      <text>
        <r>
          <rPr>
            <b/>
            <sz val="9"/>
            <color indexed="81"/>
            <rFont val="Tahoma"/>
            <family val="2"/>
          </rPr>
          <t>Reultado:</t>
        </r>
        <r>
          <rPr>
            <sz val="9"/>
            <color indexed="81"/>
            <rFont val="Tahoma"/>
            <family val="2"/>
          </rPr>
          <t xml:space="preserve">
 Producto de la operación </t>
        </r>
      </text>
    </comment>
    <comment ref="K32" authorId="0" shapeId="0" xr:uid="{00000000-0006-0000-04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5" authorId="0" shapeId="0" xr:uid="{00000000-0006-0000-04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<sst xmlns="http://schemas.openxmlformats.org/spreadsheetml/2006/main" count="3225" uniqueCount="754">
  <si>
    <t>FORMATO INDICADOR DE GESTIÓN</t>
  </si>
  <si>
    <t>CÓDIGO: PES-FM-001</t>
  </si>
  <si>
    <t>PROCESO:</t>
  </si>
  <si>
    <t xml:space="preserve">CÓDIGO </t>
  </si>
  <si>
    <t>NOMBRE DEL INDICADOR:</t>
  </si>
  <si>
    <t xml:space="preserve"> VERSIÓN:</t>
  </si>
  <si>
    <t>META:</t>
  </si>
  <si>
    <t xml:space="preserve">TIPO DE INDICADOR: </t>
  </si>
  <si>
    <t xml:space="preserve">OBJETIVO: </t>
  </si>
  <si>
    <t xml:space="preserve">DESCRICIÓN </t>
  </si>
  <si>
    <r>
      <rPr>
        <b/>
        <sz val="11"/>
        <rFont val="Arial"/>
        <family val="2"/>
      </rPr>
      <t>Fecha de Actualización:</t>
    </r>
    <r>
      <rPr>
        <sz val="11"/>
        <rFont val="Arial"/>
        <family val="2"/>
      </rPr>
      <t xml:space="preserve"> </t>
    </r>
  </si>
  <si>
    <t>Frecuencia:</t>
  </si>
  <si>
    <t>Unidad de Medida:</t>
  </si>
  <si>
    <t>Fuente de Información:</t>
  </si>
  <si>
    <t>Proceso(s) generador(es)  de la información:</t>
  </si>
  <si>
    <t xml:space="preserve">Responsable del Indicador: </t>
  </si>
  <si>
    <t xml:space="preserve">Forma de Cálculo: </t>
  </si>
  <si>
    <t>LINEA BASE</t>
  </si>
  <si>
    <t>SENTIDO DEL INDICADOR</t>
  </si>
  <si>
    <t>CUADRO DE SEGUIMIENTO</t>
  </si>
  <si>
    <t>PERIODO DE MEDICIÓN</t>
  </si>
  <si>
    <t>VARIABLE 1</t>
  </si>
  <si>
    <t>VARIABLE 2</t>
  </si>
  <si>
    <t>RESULTADO</t>
  </si>
  <si>
    <t xml:space="preserve">EVALUACIÓN CUALITATIVA </t>
  </si>
  <si>
    <t>TOTAL</t>
  </si>
  <si>
    <t>REPRESENTACIÓN GRÁFICA</t>
  </si>
  <si>
    <t>Incluir la gráfica acorde con el indicador</t>
  </si>
  <si>
    <t>FECHA DE APLICACIÓN: JUNIO 2018</t>
  </si>
  <si>
    <t>Aumento</t>
  </si>
  <si>
    <t>Mantenimiento</t>
  </si>
  <si>
    <t>Reducción</t>
  </si>
  <si>
    <t>Aquí es importantes listar los tipos de indicador</t>
  </si>
  <si>
    <t>ACCIÓN DE MEJORA</t>
  </si>
  <si>
    <t>RESULTADOS
VIGENCIA ANTERIOR</t>
  </si>
  <si>
    <t xml:space="preserve">RESULTADOS 
VIGENCIA ACTUAL </t>
  </si>
  <si>
    <t>TRIMESTRE 1</t>
  </si>
  <si>
    <t>VERSIÓN: 5</t>
  </si>
  <si>
    <t>Ascendente</t>
  </si>
  <si>
    <t xml:space="preserve"> Descendente</t>
  </si>
  <si>
    <t>GESTIÓN AMBIENTAL</t>
  </si>
  <si>
    <t xml:space="preserve">CUMPLIMIENTO PLAN DE ACCIÓN PIGA </t>
  </si>
  <si>
    <t>GAM-IND-001</t>
  </si>
  <si>
    <t>VERSIÓN: 5.0</t>
  </si>
  <si>
    <t>CUMPLIR CON EL 100% DE LAS ACTIVIDADES APROBADAS POR COMITÉ DIRECTIVO PARA  EL PLAN DE ACCION PIGA DE LA VIGENCIA 2018</t>
  </si>
  <si>
    <t>EFICIENCIA</t>
  </si>
  <si>
    <t>Propender por el uso racional de los recursos y un ambiente saludable, seguro, propicio, diverso, incluyente y participativo en las sedes de la Entidad actuando responsablemente con el ambiente; lo anterior articulado con lo dispuesto en el Plan de Desarrollo Distrital en su eje transversal – Sostenibilidad ambiental basada en la eficiencia energética.</t>
  </si>
  <si>
    <t xml:space="preserve">DESCRIPCIÓN </t>
  </si>
  <si>
    <t>Se requiere medir el cumplimiento de cada una de las actividades planteadas al inicio de cada vigencia en el  plan de accion del PIGA enviado a la SDA. Este plan de accion contiene todos los aspectos ambientales a tener en cuenta para el cumplimiento de la normatividad ambiental y para el mejoramiento continuo del componente ambiental de la entidad</t>
  </si>
  <si>
    <t>Semestral</t>
  </si>
  <si>
    <t>Porcentaje</t>
  </si>
  <si>
    <t xml:space="preserve">Consumo de agua y energia
Cantidad de RCD´s generados /reutilizados /aprovechados y materiales utilizados en frentes de obra
Consumo combustibles
Consumo de insumos, elementos con caractristicas de peligrosidad
Contratos suscritos con clausulas ambientales
</t>
  </si>
  <si>
    <t>*Producción - PRO
*Operación de Maquinaria -ODM
*Contratación-CON
*Administración de Bienes e Infraestructura - ABI
*Intervención de la Malla Vial Local - IMV</t>
  </si>
  <si>
    <t>Gerencia ambiental social y atencion al usuario</t>
  </si>
  <si>
    <t>% de ejecución del Plan de Accion PIGA  = [(Número de actividades ejecutadas /número de actividades programadas)*100]</t>
  </si>
  <si>
    <t>18 actividades por ejecutar</t>
  </si>
  <si>
    <t>x</t>
  </si>
  <si>
    <t>No. De actividades ejecutadas</t>
  </si>
  <si>
    <t>No. De actividaddes programadas</t>
  </si>
  <si>
    <t xml:space="preserve">De las 21 actividades contempladas y aprobadas por Comité Directivo para implementar en el año 2018 en el componente ambiental de la entidad, 20 se programaron para iniciar en el primer semestre del año en curso. 
De las 20 Actividades programadas en el primer semestre, todas se han estado ejecutando logrando un avance de ejecución del 65% en promedio. </t>
  </si>
  <si>
    <t>01-enero a 30 de junio de 2018</t>
  </si>
  <si>
    <t>Es la primera vez que se muestra el indicador</t>
  </si>
  <si>
    <t>PLANIFICACIÓN DEL DESARROLLO VIAL LOCAL</t>
  </si>
  <si>
    <t xml:space="preserve">INTERVENCIONES PRIORIZADAS </t>
  </si>
  <si>
    <t>PDV-IND-001</t>
  </si>
  <si>
    <t>VERSIÓN: 2.0</t>
  </si>
  <si>
    <t>PRIORIZAR  100% DE LA META PROGRAMADA ANUAL DE MISIONALIDAD Y CAMPAÑA SALVANDO VIDAS (300 KM-CARRIL DE IMPACTO)</t>
  </si>
  <si>
    <t>EFICACIA</t>
  </si>
  <si>
    <t xml:space="preserve">Medir avance en las vias priorizadas, con el fin de garantizar que la UAERMV atraves de la SPI dé cumplimiento a la meta de intervención de la Entidad. </t>
  </si>
  <si>
    <t>Teniendo en cuenta las funciones asignadas a la SMVL y con el fin de dar cumplimiento a la meta de intervención definida para la vigencia en el Plan de Desarrollo Distrital, se generó por parte de esta Subdirección un indicador que midiera el avance de lo anteriormente descrito. En ese orden de ideas se estableció medir trimestralmente los kilometros carril priorizados por esta dependencia a la Subdirección Técnica de Producción e Intervención.</t>
  </si>
  <si>
    <t>TRIMESTRAL</t>
  </si>
  <si>
    <t>PORCENTAJE</t>
  </si>
  <si>
    <t>Reporte de kms/carril de vias diagnosticadas y evaluadas por la SMVL</t>
  </si>
  <si>
    <t>Planificación del Desarrollo Vial Local</t>
  </si>
  <si>
    <t xml:space="preserve">Subdirección de Mejoramiento de la Malla Vial </t>
  </si>
  <si>
    <t>(( Total de kms/carril de impacto priorizados/Meta  programada anual) *100)</t>
  </si>
  <si>
    <t>300 KM-CARRIL</t>
  </si>
  <si>
    <t>X</t>
  </si>
  <si>
    <t>1 TRIMESTRE</t>
  </si>
  <si>
    <r>
      <t xml:space="preserve">Durante el primer trimestre se evaluaron y priorizaron </t>
    </r>
    <r>
      <rPr>
        <b/>
        <sz val="11"/>
        <rFont val="Arial"/>
        <family val="2"/>
      </rPr>
      <t>341</t>
    </r>
    <r>
      <rPr>
        <sz val="11"/>
        <rFont val="Arial"/>
        <family val="2"/>
      </rPr>
      <t xml:space="preserve"> PK y </t>
    </r>
    <r>
      <rPr>
        <b/>
        <sz val="11"/>
        <rFont val="Arial"/>
        <family val="2"/>
      </rPr>
      <t>341</t>
    </r>
    <r>
      <rPr>
        <sz val="11"/>
        <rFont val="Arial"/>
        <family val="2"/>
      </rPr>
      <t xml:space="preserve"> CIV segmentos viales que corresponden a </t>
    </r>
    <r>
      <rPr>
        <b/>
        <sz val="11"/>
        <rFont val="Arial"/>
        <family val="2"/>
      </rPr>
      <t>58,53 Km/Carril</t>
    </r>
    <r>
      <rPr>
        <sz val="11"/>
        <rFont val="Arial"/>
        <family val="2"/>
      </rPr>
      <t xml:space="preserve"> de la meta proyectada para el año.</t>
    </r>
  </si>
  <si>
    <t>TRIMESTRE</t>
  </si>
  <si>
    <t>AVANCE DEL TRIM (km-carril)</t>
  </si>
  <si>
    <t>ACUMULADO (km-carril)</t>
  </si>
  <si>
    <t>META (km-carril)</t>
  </si>
  <si>
    <t>2 TRIMESTRE</t>
  </si>
  <si>
    <r>
      <t xml:space="preserve">Durante el segundo trimestre se evaluaron y priorizaron </t>
    </r>
    <r>
      <rPr>
        <b/>
        <sz val="11"/>
        <rFont val="Arial"/>
        <family val="2"/>
      </rPr>
      <t>794</t>
    </r>
    <r>
      <rPr>
        <sz val="11"/>
        <rFont val="Arial"/>
        <family val="2"/>
      </rPr>
      <t xml:space="preserve"> PK y</t>
    </r>
    <r>
      <rPr>
        <b/>
        <sz val="11"/>
        <rFont val="Arial"/>
        <family val="2"/>
      </rPr>
      <t xml:space="preserve"> 726</t>
    </r>
    <r>
      <rPr>
        <sz val="11"/>
        <rFont val="Arial"/>
        <family val="2"/>
      </rPr>
      <t xml:space="preserve"> CIV, segmentos viales que corresponden a </t>
    </r>
    <r>
      <rPr>
        <b/>
        <sz val="11"/>
        <rFont val="Arial"/>
        <family val="2"/>
      </rPr>
      <t>159,95 Km/Carril</t>
    </r>
    <r>
      <rPr>
        <sz val="11"/>
        <rFont val="Arial"/>
        <family val="2"/>
      </rPr>
      <t xml:space="preserve"> de la meta proyectada para el año.</t>
    </r>
  </si>
  <si>
    <t>TRIM1</t>
  </si>
  <si>
    <t>3 TRIMESTRE</t>
  </si>
  <si>
    <t>TRIM2</t>
  </si>
  <si>
    <t>4 TRIMESTRE</t>
  </si>
  <si>
    <t>TRIM3</t>
  </si>
  <si>
    <t>TRIM4</t>
  </si>
  <si>
    <t>NO APLICA</t>
  </si>
  <si>
    <t>TRIMESTRE 2</t>
  </si>
  <si>
    <t>TRIMESTRE 3</t>
  </si>
  <si>
    <t>TRIMESTRE 4</t>
  </si>
  <si>
    <t>DISEÑOS DE ESTRUCTURA DE PAVIMENTOS EN VIAS PROGRAMADAS</t>
  </si>
  <si>
    <t>PDV-IND-004</t>
  </si>
  <si>
    <t>VERSIÓN: 1.0</t>
  </si>
  <si>
    <t>30% DE LA META PROGRAMADA ANUAL EN EL PLAN DE DESARROLLO DE ACUERDO A LA VIGENCIA (90 km-carril)</t>
  </si>
  <si>
    <t>Medir avance en vías priorizadas con diseños de estructura de pavimentos elaborados en la SMVL.</t>
  </si>
  <si>
    <t>De la meta de intrevención para la vigencia (300km-carril) se estableció como meta que el 30% de las intervenciones (90km-carril) deben ser de cambio de carpeta y/o rehabilitación las cuales requieren diseños, por lo tanto es importante medir el avance en la actividad descrita.</t>
  </si>
  <si>
    <t>Km/Carril de vías priorizadas en la SMVL programadas para diseño de estructura de pavimentos</t>
  </si>
  <si>
    <t>Subdirección de Mejoramiento de la Malla Vial Local</t>
  </si>
  <si>
    <t>(Km/Carril de impacto con diseños de pavimentos elaborados y entregados/Total Km/Carril de impacto de vías programadas para diseño de estructura de pavimentos)*100</t>
  </si>
  <si>
    <t>90 KM-CARRIL</t>
  </si>
  <si>
    <t>PARA ESTE PERIODO SE ENTREGARON DISEÑOS DE 264 ELEMENTOS PK, CORRESPONDIENTES A 216 SEGMENTOS O CIV, EQUIVALENTES A 41,81 KM- CARRIL DE IMPACTO</t>
  </si>
  <si>
    <t>N/A</t>
  </si>
  <si>
    <t>EN 2017 NO HABÍA INDICADOR EN ESTE PERIODO</t>
  </si>
  <si>
    <t>SEGUIMIENTO A INTERVENCIONES  EJECUTADAS</t>
  </si>
  <si>
    <t>PDV-IND-005</t>
  </si>
  <si>
    <t>REALIZAR EL 100% DE VISITAS DE SEGUIMIENTO A VIAS PROGRAMADAS PARA SEGUIMIENTO (INTERVENCION DE CAMBIO DE CARPETA Y REHABILITACION) EN LA VIGENCIA</t>
  </si>
  <si>
    <t>REALIZAR SEGUIMIENTO A INTERVENCIONES (CAMBIO DE CARPETA Y REHABILITACION) EJECUTADAS</t>
  </si>
  <si>
    <t>COMO PARTE DE LA IMPLEMENTACIÓN DE UN SISTEMA DE GESTIÓN DE PAVIMENTOS, SE DEBE REALIZAR EL SEGUIMIENTO A LAS INTERVENCIONES REALIZADAS POR LA UAERMV QUE FUERON EJECUTADAS CON INTERVENCIÓN DE REHABILITACIÓN Y/O CAMBIO DE CARPETA.</t>
  </si>
  <si>
    <t>Reporte de Km/Carril priorizados de la SMVL ejecutados con cambio de carpeta y rehabilitación</t>
  </si>
  <si>
    <t>(Segmentos viales con visita de  seguimiento (CC y RH)/Segmentos viales programados para seguimiento) *100</t>
  </si>
  <si>
    <t>600 SEGMENTOS VIALES</t>
  </si>
  <si>
    <t>AVANCE DEL TRIM (# DE PK)</t>
  </si>
  <si>
    <t>ACUMULADO (# DE PK)</t>
  </si>
  <si>
    <t>META (# DE PK)</t>
  </si>
  <si>
    <t>EN LA VIGENCIA 2017 NO ESTABA ESTABLECIDO EL INDICADOR PARA ESTE PERIODO</t>
  </si>
  <si>
    <t>SE INCLUYÓ EN SEGUIMIENTO LOS SEGMENTOS VIALES DEL CONVENIO 1292 Y DE LOS PROGRAMAS DE LICITACIÓN,</t>
  </si>
  <si>
    <t>EN 2017 NO SE REALIZARON VISITAS DE SEGUIMIENTO POR QUE YA SE HABÍA CUMPLIDO LA META</t>
  </si>
  <si>
    <t xml:space="preserve">EJECUCIÓN PRESUPUESTAL </t>
  </si>
  <si>
    <t>NOMBRE DEL INDICADOR</t>
  </si>
  <si>
    <t>Sistema Integrado de Gestión</t>
  </si>
  <si>
    <t>Planeación Estratégica</t>
  </si>
  <si>
    <t>Comunicaciones</t>
  </si>
  <si>
    <t>Apoyo Interinstitucional</t>
  </si>
  <si>
    <t>Producción</t>
  </si>
  <si>
    <t>Intervención de la Malla Vial Local</t>
  </si>
  <si>
    <t>Gestión Ambiental</t>
  </si>
  <si>
    <t>Gestión Social y de Atención a Partes Interesadas</t>
  </si>
  <si>
    <t>Atención al Ciudadano</t>
  </si>
  <si>
    <t>Jurídica</t>
  </si>
  <si>
    <t>Contratación</t>
  </si>
  <si>
    <t>Gestión Documental</t>
  </si>
  <si>
    <t>Sistemas de Información y Tecnología</t>
  </si>
  <si>
    <t>Financiera</t>
  </si>
  <si>
    <t>Talento Humano</t>
  </si>
  <si>
    <t>Control Disciplinario Interno</t>
  </si>
  <si>
    <t>Administración de Bienes e Infraestructura</t>
  </si>
  <si>
    <t>Operación de Maquinaria</t>
  </si>
  <si>
    <t>Control para el Mejoramiento Continuo de la Gestión</t>
  </si>
  <si>
    <t xml:space="preserve"> Total de kms/carril de impacto priorizados</t>
  </si>
  <si>
    <t>Meta  programada anual</t>
  </si>
  <si>
    <t>VERSIÓN</t>
  </si>
  <si>
    <t>Km/Carril de impacto con diseños de pavimentos elaborados y entregados</t>
  </si>
  <si>
    <t>Total Km/Carril de impacto de vías programadas para diseño de estructura de pavimentos</t>
  </si>
  <si>
    <t>Segmentos viales con visita de  seguimiento (CC y RH)</t>
  </si>
  <si>
    <t>Segmentos viales programados para seguimiento</t>
  </si>
  <si>
    <t>Durante el segundotrimestre se realizaron 664 visitas de seguimientolo que equivale al 111% de la meta programada para el año, el aumento de visitas se debe a que por indicaciones de la Dirección General, se incluyeron los segmentos del conv enio1292 y de los programas de licitación, en el programa de seguimiento.</t>
  </si>
  <si>
    <t>UMPLIR CON EL 100% DE LAS ACTIVIDADES APROBADAS POR COMITÉ DIRECTIVO PARA  EL PLAN DE ACCION PIGA DE LA VIGENCIA 2018</t>
  </si>
  <si>
    <t>[(Número de actividades ejecutadas /número de actividades programadas)*100]</t>
  </si>
  <si>
    <t>PRODUCCIÓN</t>
  </si>
  <si>
    <t>PORCENTAJE DE CONTROL DE CALIDAD A LA PRODUCCIÓN Y MATERIAS PRIMAS</t>
  </si>
  <si>
    <t>PRO-IND-002</t>
  </si>
  <si>
    <t>CUMPLIR CON EL 90% DEL CONTROL DE CALIDAD A LOS PRODUCTOS GENERADOS Y MATERIAS PRIMAS ENTREGADAS POR LA GERENCIA DE PRODUCCIÓN.</t>
  </si>
  <si>
    <t>Identificar el porcentaje de control de calidad realizado a los productos generados y materias primas entregadas por la Gerencia de Producción, ensayos realizados por laboratorio.</t>
  </si>
  <si>
    <t>El indicador mide el numero de muestras realizadas y las requeridas para identificar la calidad de los productos generados y las materias primas entregadas por la sede de producción.</t>
  </si>
  <si>
    <t>Abril 2018</t>
  </si>
  <si>
    <t>Trimestral</t>
  </si>
  <si>
    <t>Control de Toma de Muestras.</t>
  </si>
  <si>
    <t>Proceso de Producción</t>
  </si>
  <si>
    <t>Gerencia Producción</t>
  </si>
  <si>
    <t>Sumatoria de muestras tomadas y ensayadas para la entrega de producción y materia prima / Total de muestras requeridas.
De acuerdo al Plan de Ensayos de la UAERMV.</t>
  </si>
  <si>
    <t>Promedio de cumplimiento año 2017: 96%</t>
  </si>
  <si>
    <t># DE MUESTRAS TOMADAS</t>
  </si>
  <si>
    <t xml:space="preserve"> # MUESTRAS REQUERIDAS</t>
  </si>
  <si>
    <t>% DE EFICACIA DE ENSAYOS</t>
  </si>
  <si>
    <t>Trimestre 1</t>
  </si>
  <si>
    <t>En el 1 trimestre se requirieron 203  muestras de las cuales se tomaron  201, lo anterior teniendo en cuenta que se debe tomar una muestra por cada lote de 0 a 120 m3 para mezcla asfáltica y  por cada lote de 0 a 40 m3 para concreto hidráulico,  lo que indica un porcentaje de cumplimiento del 99,01%.
En la siguiente tabla se especifica el número de muestras requeridas y en el número de muestras tomadas:</t>
  </si>
  <si>
    <t>Trimestre 2</t>
  </si>
  <si>
    <t>En el  trimestre se requirieron 183  muestras de las cuales se tomaron  180, lo anterior teniendo en cuenta que se debe tomar una muestra por cada lote de 0 a 120 m3 para mezcla asfáltica y  por cada lote de 0 a 40 m3 para concreto hidráulico,  lo que indica un porcentaje de cumplimiento del 98,4%.
En la siguiente tabla se especifica el número de muestras requeridas y en el número de muestras tomadas:</t>
  </si>
  <si>
    <t>Trimestre 3</t>
  </si>
  <si>
    <t>Trimestre 4</t>
  </si>
  <si>
    <t>No aplica al superarse la meta del 90% del cumplimiento.</t>
  </si>
  <si>
    <t>PORCENTAJE DE CUMPLIMIENTO DE ENTREGAS DE PRODUCCIÓN Y MATERIAS PRIMAS PROGRAMADOS</t>
  </si>
  <si>
    <t>PRO-IND-001</t>
  </si>
  <si>
    <t>CUMPLIR CON EL 90% DE LOS REQUERIMIENTOS DE PRODUCCIÓN Y MATERIA PRIMA PARA LAS INTERVENCIONES DE LA UMV Y CLIENTES EXTERNOS.</t>
  </si>
  <si>
    <t>Cumplir con las necesidades de mezcla, concreto, fresado y materiales granulares suministradas por la Gerencia de Producción a las intervenciones de la UMV y clientes externos.</t>
  </si>
  <si>
    <t>El indicador mide las entregas de lo producido y despachado de materias primas de la sede de producción, buscando generar el control del cumplimiento a las solicitudes realizadas al proceso de producción.</t>
  </si>
  <si>
    <t>Registros de Consolidado de Producción de Despachos Generados.</t>
  </si>
  <si>
    <t>(Total de metros cúbicos entregados de producción y materia prima para las intervenciones de la UMV y clientes externos / # total de metros cúbicos programados)*100</t>
  </si>
  <si>
    <t>TOTAL M3 PRODUCIDOS Y ENTREGADOS</t>
  </si>
  <si>
    <t># TOTAL M3 PROGRAMADOS O REQUERIDOS</t>
  </si>
  <si>
    <t>% CUMPLIMIENTO PRODUCCIÓN Y ENTREGA</t>
  </si>
  <si>
    <t xml:space="preserve">En el trimestre de enero a marzo se produjeron en total 12.769,97 m3 de mezcla asfáltica densa y concreto y se programaron 12.820,65 m3  dando un cumpliendo al 99,6% de la mezcla programada, en la tabla a continuación se describe mes a mes lo producido y lo programado para cada una de las mezclas:
</t>
  </si>
  <si>
    <t>En el trimestre de abril a junio se produjeron en total 12.191,11 m3 de mezcla asfáltica densa y concreto y se programaron 12.425,38 m3  dando un cumpliendo al 98,1% de la mezcla programada, en la tabla a continuación se describe mes a mes lo producido y lo programado para cada una de las mezclas:</t>
  </si>
  <si>
    <t>PORCENTAJE DE CUMPLIMIENTO DE LAS ESPECIFICACIONES TÉCNICAS DE LA PRODUCCIÓN DE MEZCLA ASFALTICA EN CALIENTE</t>
  </si>
  <si>
    <t>PRO-IND-003</t>
  </si>
  <si>
    <t>CUMPLIR CON LAS ESPECIFICACIONES TÉCNCAS DE LA PRODUCCIÓN Y ENTREGA DE MEZCLA ASFALTICA  PARA LAS INTERVENCIONES DE LA UAERMV Y CLIENTES EXTERNOS.</t>
  </si>
  <si>
    <t>EFECTIVIDAD</t>
  </si>
  <si>
    <t>Medir el cumplimiento de las especificaciones técnicas, obtenidas mediante resultados de los ensayos de laboratorio, realizados a la producción y entrega de la mezcla asfáltica para las intervenciones de la UAERMV y clientes externos.</t>
  </si>
  <si>
    <t>El indicador mide los porcentajes de cumplimiento de las especificaciones técnicas de los productos generados y entregados de mezcla asfaltica para identificar la calidad de estas.</t>
  </si>
  <si>
    <t>Sumatoria de porcentajes de cumplimiento de cada uno de los parámetros con respecto al volumen total producido en el periodo / Número de parámetros evaluados.
Para el indicador se tiene en cuenta cuatro (4) de los seis (6) parámetros (estabilidad, flujo, vacíos con aire y relación estabilidad/flujo).
El resultado del indicador establece:
1) Es buena, cuando en el trimestre, la calidad de las muestras ensayadas, el porcentaje de cumplimiento de los 4 parámetros es mayor o igual al 85%. 
2) Es aceptable, cuando en el trimestre, la calidad de las muestras ensayadas, el porcentaje de cumplimiento de los 4 parámetros es mayor o igual al 70% y menor al 85%. 
3) Es deficiente, cuando en el trimestre, la calidad de las muestras ensayadas, el porcentaje de cumplimiento de los 4 parámetros es menor al 70%.
Nota: Para el grano caucho los criterios de aceptación son todos los anteriores, menos la relación estabilidad flujo.</t>
  </si>
  <si>
    <t>Promedio de cumplimiento año 2017: 83,08%</t>
  </si>
  <si>
    <t>SUMATORIA DEL % DE CUMPLIMIENTO DE PARAMETROS</t>
  </si>
  <si>
    <t>NÚMERO DE PARAMETROS EVALUADOS</t>
  </si>
  <si>
    <t>% DE CUMPLIMIENTO DE ESPECIFICACIONES TÉCNICAS</t>
  </si>
  <si>
    <t>CALIDAD DEL CONJUNTO DE LAS MUESTRAS ENSAYADAS EN EL TRIMESTRE, QUE SE TOMAN A LA MEZCLA ASFALTICA PRODUCIDA POR LA UAERMV</t>
  </si>
  <si>
    <t>(BUENA)</t>
  </si>
  <si>
    <t>(ACEPTABLE)</t>
  </si>
  <si>
    <t>(DEFICIENTE)</t>
  </si>
  <si>
    <t xml:space="preserve">En el 1° trimestre  se tomaron un total de 201 muestras, las cuales se le verificaron 4 parámetros para efectos de la medición de la calidad, lo que nos da un total de  804 datos, de estos 802 cumplen con las especificaciones técnicas lo que nos indica un porcentaje de cumplimiento de 99,16% evidenciando una mejora en la calidad, la siguiente tabla muestra los resultados de los parámetros:
</t>
  </si>
  <si>
    <t xml:space="preserve">En el 2° trimestre  se tomaron un total de 135 muestras, las cuales se le verificaron 4 parámetros para efectos de la medición de la calidad, lo que nos da un total de 540 datos, estos cumplen con las especificaciones técnicas lo que nos indica un porcentaje de cumplimiento de 100% evidenciando una mejora en la calidad, la siguiente tabla muestra los resultados de los parámetros:
</t>
  </si>
  <si>
    <t>OPERACIÓN DE MAQUINARIA</t>
  </si>
  <si>
    <t>DISPONIBILIDAD DE LA VEHÍCULOS, MAQUINARIA Y EQUIPOS</t>
  </si>
  <si>
    <t>ODM-IND-001</t>
  </si>
  <si>
    <t>VERSIÓN: 7.0</t>
  </si>
  <si>
    <t>VEHÍCULOS, MAQUINARIA Y EQUIPOS EN UN MÍNIMO DEL 70% DISPONIBLE.</t>
  </si>
  <si>
    <t>Eficiencia</t>
  </si>
  <si>
    <t>Identificar el estado real de la maquinaria y equipos de la UMV (Disponible - En mantenimiento).</t>
  </si>
  <si>
    <t>Se medirá el numero de vehículos, maquinarias y equipos con que se cuentan para el uso de las actividades a realizar en la misionalidad de la UAERMV, con el objetivo de obtener un control de cuales, cuantas y que porcentaje de disponibilidad cuenta la unidad.</t>
  </si>
  <si>
    <t>Parque Automotor de la entidad. Planilla de disponibilidad.</t>
  </si>
  <si>
    <t>(# de unidades de maquinaria y equipos disponibles/numero total de unidades de maquinaria y equipos existentes)*100</t>
  </si>
  <si>
    <t>Promedio de disponibilidad año 2017:
76%</t>
  </si>
  <si>
    <t>ESTADO DE LA MAQUINARIA</t>
  </si>
  <si>
    <t># MAQUINARIA</t>
  </si>
  <si>
    <t>Disponible</t>
  </si>
  <si>
    <t>Para el primer trimestre del año 2018, se cumple con la meta establecida de mínimo el 70% de equipo y maquinaria de la entidad, ya que se cumplió, ya que se cuenta con el contrato de mantenimiento en ejecución hasta el mes de abril de 2018, haciéndose los respectivos ajustes para garantizar la continuidad del servicio de mantenimiento.</t>
  </si>
  <si>
    <t>En mantto.</t>
  </si>
  <si>
    <t>Para el segundo trimestre del año 2018, se mantiene el cumplimiento de  la meta establecida de mínimo el 70% de equipo y maquinaria de la entidad, cumpliéndose con un 79% de disponibilidad, lo anterior teniendo en cuenta que se cuenta con el contrato de mantenimiento en ejecución hasta el mes de abril de 2018 y se adjudicaron 2 contratos más (uno CTO 312-2018 para vehículos y otro CTO 313-2018 para maquinaria) que iniciaron en el mes de mayo.</t>
  </si>
  <si>
    <t>1TRIMESTRE DE 2018</t>
  </si>
  <si>
    <t>No aplica al superarse la meta del 70% de disponibilidad.</t>
  </si>
  <si>
    <t>2TRIMESTRE DE 2018</t>
  </si>
  <si>
    <t>3TRIMESTRE DE 2018</t>
  </si>
  <si>
    <t>4TRIMESTRE DE 2018</t>
  </si>
  <si>
    <t>JULIO DE 2018</t>
  </si>
  <si>
    <t>APOYO INTERINSTITUCIONAL</t>
  </si>
  <si>
    <t>EMERGENCIAS PRESENTADAS Y ATENDIDAS</t>
  </si>
  <si>
    <t>AII-IND-001</t>
  </si>
  <si>
    <t>ATENDER EL 100% DE LAS EMERGENCIAS PRESENTADAS Y/O SITUACIONES IMPREVISTAS QUE AFECTEN LA MOVILIDAD</t>
  </si>
  <si>
    <t>Calcular la cantidad de emergencias atendidas por la entidad</t>
  </si>
  <si>
    <t>La Subdirección Técnica de Producción e Intervención, en cumplimiento del artículo 109 del Acuerdo Distrital 257 de 2006, en el cual se estipula que la UAERMV tiene por objeto programar y ejecutar las obras necesarias para garantizar rehabilitación y el mantenimiento periódico de la malla vial local; así como la atención inmediata de todo el subsistema de la malla vial cuando se presenten situaciones imprevistas que dificulten la movilidad en el Distrito Capital.</t>
  </si>
  <si>
    <t>JUNIO DE 2018</t>
  </si>
  <si>
    <t>Registro de Emergencias: Subdirección de Producción e Intervención (Metas Físicas)</t>
  </si>
  <si>
    <t>Intervención</t>
  </si>
  <si>
    <t>Subdirección Técnica de Producción e Intervención - Gerencia de Intervención</t>
  </si>
  <si>
    <t>(Número de emergencias atendidas /  Total de emegencias presentadas)*100</t>
  </si>
  <si>
    <t># EMERGENCIAS ATENDIDAS</t>
  </si>
  <si>
    <t>TOTAL EMERGENCIAS PRESENTADAS</t>
  </si>
  <si>
    <t>% DE ATENCIÓN DE EMERGENCIAS</t>
  </si>
  <si>
    <t xml:space="preserve">Se presentaron y se atendieron siete (7) emergencias durante este trimestre. </t>
  </si>
  <si>
    <t xml:space="preserve">Se presentaron y se atendieron cinco (5) emergencias durante este trimestre. </t>
  </si>
  <si>
    <t>100% DE EMERGENCIAS ATENDIDAS</t>
  </si>
  <si>
    <t>VERSIÓN: 6.0</t>
  </si>
  <si>
    <t xml:space="preserve"> SATISFACCIÓN DE PARTES INTERESADAS</t>
  </si>
  <si>
    <t>SAP-IND-001</t>
  </si>
  <si>
    <t>LOGRAR QUE EL RESULTADO DE LA SATISFACCIÓN DE PARTES INTERESADAS, SEA MAYOR O IGUAL AL 80% DE LA CALIFICACIÓN MÁXIMA POSIBLE DE 5,0 PUNTOS</t>
  </si>
  <si>
    <t>Medir la satisfacción de las partes interesadas de la UAERMV para obtener su percepción respecto de los productos misionales ofrecidos y/o servicios conformes, gestiones y/o intervenciones realizadas, con el fin de identificar posibles aspectos de mejora</t>
  </si>
  <si>
    <t xml:space="preserve">Este indicador se utiliza para medir el nivel de satisfacción de las partes interesadas de la UAERMV y saber su percepción respecto a los productos misionales y los servicios ofrecidos así como las gestiones e intervenciones realizadas con el fin de identificar posibles acpectos a mejorar. </t>
  </si>
  <si>
    <t>(Resultado de encuestas aplicadas con calificación mayor o igual a 80% / # encuestas aplicadas) *100</t>
  </si>
  <si>
    <t>GESTIÓN SOCIAL Y DE ATENCIÓN A PARTES INTERESADAS</t>
  </si>
  <si>
    <t>SEMESTRAL</t>
  </si>
  <si>
    <t>Registro: Gestión Social  - Formato Encuesta de satisfacción partes interesadas</t>
  </si>
  <si>
    <t xml:space="preserve">Gerencia GASA
Oficina Asesora de Planeación </t>
  </si>
  <si>
    <t>Subdirección de Producción e Intervención - Gerencia GASA</t>
  </si>
  <si>
    <t>Resultado de encuestas aplicadas con calificación mayor o igual a 80%</t>
  </si>
  <si>
    <t># Encuestas aplicadas</t>
  </si>
  <si>
    <t>% de satisfacción de partes interesadas</t>
  </si>
  <si>
    <t>Semestre I</t>
  </si>
  <si>
    <t xml:space="preserve">En el primer semestre se evidencia a la comunidad en un 
del 100% de los encuestados en donde 1263 ciudadanos manifestaron estar satisfechos con las obras, es decir el 88% de encuestados. El 4% (61) de los encuestados manifestaron NO estar satisfechos y el 8% (120) no respondieron.
</t>
  </si>
  <si>
    <t>Semestre II</t>
  </si>
  <si>
    <r>
      <t xml:space="preserve">No se documenta o realiza acción de mejora al respecto por cuanto se evidencia que el indicador ha mejorado en comparación con los resultados de la vigencia anterior, mostrando un progreso ascendente. </t>
    </r>
    <r>
      <rPr>
        <b/>
        <i/>
        <sz val="8"/>
        <rFont val="Arial"/>
        <family val="2"/>
      </rPr>
      <t/>
    </r>
  </si>
  <si>
    <t xml:space="preserve">GESTIÓN SOCIAL EN FRENTES DE TRABAJO </t>
  </si>
  <si>
    <t>SAP-IND-002</t>
  </si>
  <si>
    <t>LOGRAR SOCIALIZAR ANTICIPADAMENTE A LA COMUNIDAD EL 100% DE LAS INTERVENCIONES A EJECUTAR EN CADA FRENTE DE TRABAJO</t>
  </si>
  <si>
    <t>Verificar la cantidad de frentes de trabajo que fueron socializados de manera anticipada, para que la comunidad del área de influencia directa donde se realizarán las intervenciones de la UAERMV, se haga partícipe y se sensibilice sobre éstas.</t>
  </si>
  <si>
    <t>Este indicador permite medir el número de frentes de trabajo socializados de manera anticipada y esto le permite a la entidad mitigar los impactos generados a la ciudadanía.</t>
  </si>
  <si>
    <t xml:space="preserve">Gerencia GASA - INTERVENCIÓN
Oficina Asesora de Planeación </t>
  </si>
  <si>
    <t>(# de frentes de trabajo socializados anticipidamente / # de frentes de trabajo ejecutados) *100</t>
  </si>
  <si>
    <t># de frentes de trabajo socializados anticipidamente</t>
  </si>
  <si>
    <t># de frentes de trabajo ejecutados</t>
  </si>
  <si>
    <t>% de gestión social realizada anticipadamente</t>
  </si>
  <si>
    <t xml:space="preserve">Para el primer tirmestre se logró socializar antes de iniciar las intervenciones el 99,67% de las mismas acorde con las programaciones entregadas por la Gerencia de Intervención. El 0,33%  equivale a 3 CVIs que no se lograron socializar y éstos corresponden a intervenciones nocturnas.
</t>
  </si>
  <si>
    <t>GESTIÓN SOCIAL EN FRENTES DE TRABAJO</t>
  </si>
  <si>
    <t>INTERVENCION DE LA MALLA VIAL</t>
  </si>
  <si>
    <t>CUMPLIMIENTO DE METAS DE INTERVENCION DE VIAS</t>
  </si>
  <si>
    <t xml:space="preserve">IMV-IND-001     </t>
  </si>
  <si>
    <t xml:space="preserve">VERSIÓN: 7.0     </t>
  </si>
  <si>
    <t xml:space="preserve">CUMPLIR EN UN 85% LA INTERVENCIÓN DE LOS KILÓMETROS CARRIL PROGRAMADOS EN LA ENTIDAD PARA ACATAMIENTO DE LA META DISTRITAL          
</t>
  </si>
  <si>
    <t>Calcular el total de Km-Carril de impacto intervenidos mensualmente y compararlos con los Km-Carril de impacto a intervenir según las metas establecidas.</t>
  </si>
  <si>
    <t>Indicador generado para llevar la tendencia del comportamiento de la meta fisica de la entidad en su unidad de medida en Km Carril por periocidad hasta ver el cumplimiento de la meta que se establece en el plan de desarrollo</t>
  </si>
  <si>
    <t xml:space="preserve">TRIMESTRAL      </t>
  </si>
  <si>
    <t xml:space="preserve">PORCENTAJE     </t>
  </si>
  <si>
    <t>Registro: Subdirección de Producción e Intervención (Metas Físicas)</t>
  </si>
  <si>
    <t>Subdirección de Producción e Intervención - Gerencia Intervención</t>
  </si>
  <si>
    <t>(km-carril de impacto intervendios em rehabilitación+ km-carril de impacto intervenidos en mantenimiento) /  km-carril de impacto programados para el periodo)*100</t>
  </si>
  <si>
    <t>75 Km Carril</t>
  </si>
  <si>
    <t xml:space="preserve"># KM-CARRIL DE IMPACTO INTERVENIDOS </t>
  </si>
  <si>
    <t xml:space="preserve">KMS-CARRIL DE IMPACTO PROGRAMADOS PARA EL AÑO </t>
  </si>
  <si>
    <t>% DE INTERVENCIÓN PARA EL CUMPLIMIENTO DE METAS</t>
  </si>
  <si>
    <t>JUSTIFICACION</t>
  </si>
  <si>
    <t xml:space="preserve">La ejecución corresponde a interveciones realizadas en el marco de las estrategias: Rehabilitación Vial como complemento al mejoramiento de la Infraestructura de Servicios Públicos en los Barrios e Infraestructura y Gestión del transito en terminos de km carril, el acumulado para el primer semestre de la vigencia 2018, se han ejecutado 4,82 km carril de la estrategia de Rehabilitación y 140,90 Km carril de la estrategia de Infraestructura para un total de aporte a la meta de 145,72 km carril con un avance del 48,57%. </t>
  </si>
  <si>
    <t>Se analiza en fortalecer la adquisicion de contratos por insumos y la logistica en general de la entidad</t>
  </si>
  <si>
    <t>IMV-IND-001</t>
  </si>
  <si>
    <t xml:space="preserve">VERSIÓN: 7.0  </t>
  </si>
  <si>
    <t xml:space="preserve">CUMPLIR EN UN 85% LA INTERVENCIÓN DE LOS KILÓMETROS CARRIL PROGRAMADOS EN LA ENTIDAD PARA ACATAMIENTO DE LA META DISTRITAL      </t>
  </si>
  <si>
    <t xml:space="preserve">POBLACIÓN BENEFICIADA          </t>
  </si>
  <si>
    <t>IMV-IND-002</t>
  </si>
  <si>
    <t xml:space="preserve">EFICACIA </t>
  </si>
  <si>
    <t>MEDIR LA CANTIDAD DE POBLACIÓN BENEFICIADA CON LAS INTERVENCIONES DE LA UAERMV</t>
  </si>
  <si>
    <t>Calcular el total de población beneficiada con las intervenciones de la UMV</t>
  </si>
  <si>
    <t>Indicador generado para conocer el beneficio que se tiene de la poblacion en determinada zona donde la entidad interviene y da pronta movilidad de acceso generando un impacto satisfactorio a la comunidad y a sus alrededores</t>
  </si>
  <si>
    <t>(# Habitantes Beneficiados por la intervención de la malla vial local de la UMV en el periodo / Número de habitantes a beneficiar existentes)*100</t>
  </si>
  <si>
    <t>GESTIÓN DE LAS ACCIONES DISCIPLINARIAS</t>
  </si>
  <si>
    <t>CDI-IND-001</t>
  </si>
  <si>
    <t>LLEVAR A CABO EL 100%  DEL  EJERCICIO DE LA ACCIÓN DISCIPLINARIA BAJO CRITERIOS DE CELERIDAD, OPORTUNIDAD, RESPONSABILIDAD, CALIDAD Y EFECTIVIDAD.</t>
  </si>
  <si>
    <t>Investigar y juzgar oportuna y consistentemente las conductas de los Servidores Publicos de la Unidad Administrativa</t>
  </si>
  <si>
    <t xml:space="preserve">El indicador tiene como fin establecer el numero de expedientes tramitados dentro los terminos establecidos por ley sobre el numero de expedientes impulsados en el periodo. Es importante tener el control sobre los terminos estipulados por ley respecto al tramite de cada proceso. </t>
  </si>
  <si>
    <t>(N° de expedientes tramitados  dentro de términos legales / N° de expedientes tramitados en el periodo)*100</t>
  </si>
  <si>
    <t>CONTROL DISCIPLINARIO INTERNO</t>
  </si>
  <si>
    <t>Expedientes Disciplinarios</t>
  </si>
  <si>
    <t xml:space="preserve">Control Disciplinario Interno </t>
  </si>
  <si>
    <t xml:space="preserve">SECRETARIA GENERAL </t>
  </si>
  <si>
    <t>N° de expedientes tramitados  dentro de términos legales</t>
  </si>
  <si>
    <t>No. De expediente tramitados en el periodo</t>
  </si>
  <si>
    <t>Todos los procesos del 2014, 2015 y 2016 se encontraban con terminos vencidos y parte del 2017, por tal razon se reporta un total de 26 expedientes tramitados en el periodo mencionado  de los cuales 13 expendientes fueron tramitados dentro de los terminos legales.</t>
  </si>
  <si>
    <t xml:space="preserve">A 30 de junio de 2018 se encuentran activos los siguientes procesos:33 Investigaciones Disciplinairas y 8 Indagaciones Preliminares.
En el periodo se dio trámite a 33 procesos, todos ellos dentro de los terminos establecidos por ley. </t>
  </si>
  <si>
    <t>IDENTIFICAR Y REPORTAR EL 100% DE ACCIDENTES E INCIDENTES LABORALES PRESENTADOS EN LA ENTIDAD.</t>
  </si>
  <si>
    <t>THU-IND-001</t>
  </si>
  <si>
    <t>Identificar y reportar la totalidad de los accidentes e incidentes laborales presentados en un periodo de tiempo determinado que involucre al personal de planta y trabajadores oficiales de conformidad con el SG-SST (SISTEMA DE GESTION SEGURIDAD Y SALUD EN EL TRABAJO)</t>
  </si>
  <si>
    <t xml:space="preserve">El indicador tiene como proposito medir la totalidad de los accidentes e incidentes laborales presentados en un periodo de tiempo determinado y hacer una comparacion respecto al mismo periodo de la vigencia anterior. </t>
  </si>
  <si>
    <t>(No. de accidentes reportados en el periodo + No. incidentes reportados en el periodo) / Σ de eventos reportados en el mismo periodo de la vigencia anterior</t>
  </si>
  <si>
    <t>TALENTO HUMANO</t>
  </si>
  <si>
    <t>ACCIDENTES E INCIDENTES LABORALES</t>
  </si>
  <si>
    <t>Registro: Estadísticas ARL de la entidad</t>
  </si>
  <si>
    <t>No. De accidentes e incidentes reportados en la actual vigencia</t>
  </si>
  <si>
    <t>No. De accidentes e incidentes reportados en la vigencia anterior</t>
  </si>
  <si>
    <t>Se presentaron cuatro accidentes laborales los cuales fueron: Genaro Absalon Prieto Castillo ocurrido el 16 de enero 2018 trabajador oficial; Marlene Bello contratista enero 12 de 2018; Ediberto Castillo Contratista marzo 1 de 2018; Luis Hernando Campo Gomez Trabajador oficial marzo 1 de 2018. En comparacion con el primer trimestre de 2017 el numero de accidentes para este periodo aumento en dos casos.</t>
  </si>
  <si>
    <t>Durante el segundo trimestre del 2018 se presentaron tres accidentes laborales relacionados con los siguientes servidores publicos: Hugo Armando Murillo , Jorge Enrique Marroquin trabajadores oficiales y Martin Troncoso (contratista). En comparacion con el segundo trimestre de 2017 el numero de accidentes disminuyo en 1.</t>
  </si>
  <si>
    <t>Programar periodicamente charlas sobre seguridad en el trabajo dirigidas a todos los colaboradores de la entidad.</t>
  </si>
  <si>
    <t>ENFERMEDADES LABORALES</t>
  </si>
  <si>
    <t>THU-IND-002</t>
  </si>
  <si>
    <t xml:space="preserve">IDENTIFICAR Y HACER SEGUIMIENTO 100% DE LAS ENFERMEDADES LABORALES DEL PERSONAL DE PLANTA Y TRABAJADORES OFICIALES DE LA ENTIDAD </t>
  </si>
  <si>
    <t>Llevar a cabo el seguimiento de las enfermedades laborales del  personal de planta y trabajadores oficiales reportadas a la ARL de conformidad con el SG-SST (SISTEMA DE GESTION SEGURIDAD Y SALUD EN EL TRABAJO)</t>
  </si>
  <si>
    <t xml:space="preserve">El indicador pretende medir el numero de seguimientos realizados a enfermedades laborales sobre el numero de personas calificadas con enfermedad laboral. </t>
  </si>
  <si>
    <t>No. De seguimientos realizados / No. De personas calificadas con enfermedad laboral.</t>
  </si>
  <si>
    <t>No. De seguimientos realizados</t>
  </si>
  <si>
    <t>No. De personas calificadas con enfermedas laboral</t>
  </si>
  <si>
    <t>Con el acompañamiento de la ARL COLPATRIA se realizó mesa de trabajo para el seguimiento de enfermedades calificadas de origen laboral.</t>
  </si>
  <si>
    <t>Durante el segundo trimestre del presente año se realizó reunion con la ARL COLPATRIA para el seguimiento a 2 casos de enfermedades laborales. Se mantiene en numero de enfermedades laborales calificadas por la ARL, sin embargo a la fecha se encuentra en revision por parte de la ARL dos casos con posibles calificacion de enfermedades  laborales en la entidad.</t>
  </si>
  <si>
    <t>Se mantiene el diagnostico sobre dos casos calificados como enfermedades laborales.</t>
  </si>
  <si>
    <t xml:space="preserve">CUMPLIMIENTO DEL PLAN INSTITUCIONAL DE CAPACITACIÓN. </t>
  </si>
  <si>
    <t xml:space="preserve">ADELANTAR LAS ACTIVIDADES PARA EJECUTAR AL 100% EL PLAN INSTITUCIONAL DE CAPACITACIÓN </t>
  </si>
  <si>
    <t>THU-IND-003</t>
  </si>
  <si>
    <t>Lograr el desarrollo de la totalidad las actividades programadas del Plan Institucional de Capacitación para el periodo</t>
  </si>
  <si>
    <t>El indicador pretende medir el numero de actividades ejecutadas del PIC en el periodo sobre el numero de actividades programadas para el periodo.</t>
  </si>
  <si>
    <t xml:space="preserve">No. De Actividades del plan ejecutadas en el periodo / No. De actividades del plan programadas para el periodo </t>
  </si>
  <si>
    <t xml:space="preserve">CUMPLIMIENTO DEL PLAN DE SEGURIDAD Y SALUD EN EL TRABAJO </t>
  </si>
  <si>
    <t>THU-IND-004</t>
  </si>
  <si>
    <t xml:space="preserve">ADELANTAR LAS ACTIVIDADES PARA EJECUTAR AL 100% EL PLAN DE SEGURIDAD Y SALUD EN EL TRABAJO </t>
  </si>
  <si>
    <t>Lograr el desarrollo de la totalidad las actividades programadas del Plan de seguridad y salud en el trabajo</t>
  </si>
  <si>
    <t>El indicador pretende medir el numero de acciones ejecutadas en el Plan de Seguridad y Salud en el trabajo sobre el total de actividades programadas en el Plan.</t>
  </si>
  <si>
    <t>Plan de Seguridad y Salud en el Trabajo</t>
  </si>
  <si>
    <t>No. De actividades del plan ejecutadas</t>
  </si>
  <si>
    <t>No. De actividades programadas</t>
  </si>
  <si>
    <t>En cumplimiento al cronograma de actividades se realizaron las siguientes: 
Diagnostico de riesgo quimico 
Matriz de peligro sede produccion 
Contratacion Emermedica. 
Mesa de ayuda con enfermedades laborales ARL.
Diagnostico actividades subestandares sede produccion, sede operativa. 
Socializacion y plan de trabajo sobre el diagnostico de condiciones subestandares.</t>
  </si>
  <si>
    <t xml:space="preserve">De acuerdo al cronograma de actividades previstas en el Plan de Seguridad y Salud en el trabajo para este periodo se desarrollaron 6 accciones las cuales fueron 
Charla sobre riesgo quimico y biologico; 
Charla sobre drogadicccion y alcoholismo; 
Charla sobre seguridad vial; 
Tips seguridad en el trabajo; 
Socializacion de la Politica de Seguridad y Salud en el trabajo.
Está en ejecucion curso con el SENA relacionado con la la prestacion de primeros auxilios.
</t>
  </si>
  <si>
    <t>Plan Institucional de Capactación-PIC</t>
  </si>
  <si>
    <t>No de actividades del plan programadas</t>
  </si>
  <si>
    <t>De acuerdo al plan de accion 2018  se programo las actividades tendientes a la construccion del PIC a partir del mes de abril, como quiera que durante el primer trimestre esta en ejecucion el PIC vigencia 2017.</t>
  </si>
  <si>
    <t>Durante el primer semestre del año se ejecutaron acciones previstas en el PIC 2017. Se elaboró el Plan Institucional de Capacitacion vigencia  2018  y fue adoptado mediante Resolucion 287 de junio 25 de 2018 por consiguiente las actividades previstas en el Plan seran ejecutadas a partir del mes de julio de 2018.</t>
  </si>
  <si>
    <t>Con la puesta en marcha del PIC 2018 se tiene previsto desarrollar las actividades dentro de los terminos establecidos y reportar sus respectivos avances para el proximo periodo.</t>
  </si>
  <si>
    <t>CUMPLIMIENTO DEL PLAN DE BIENESTAR E INCENTIVOS</t>
  </si>
  <si>
    <t>THU-IND-005</t>
  </si>
  <si>
    <t>ADELANTAR LAS ACTIVIDADES PARA EJECUTAR AL 100% EL PLAN DE BIENESTAR E INCENTIVOS</t>
  </si>
  <si>
    <t>Lograr el desarrollo de la totalidad las actividades programadas del Plan de Bienestar e Incentivos</t>
  </si>
  <si>
    <t>El indicador pretende medir la gestion adelantada respecto al desarrollo de las actividades del plan ejecutadas en el periodo sobre el total de actividades del plan programadas para el periodo.</t>
  </si>
  <si>
    <t>No. De Actividades del plan ejecutadas en el periodo / No. De actividades del plan programadas para el periodo</t>
  </si>
  <si>
    <t xml:space="preserve">Lograr el desarrollo de la totalidad las actividades programadas del Plan de Bienestar e Incentivos </t>
  </si>
  <si>
    <t>Plan de Bienestar e Incentivos</t>
  </si>
  <si>
    <t>No. De actividades del plan programadas</t>
  </si>
  <si>
    <t>De acuerdo al plan de accion 2018  se programo las actividades tendientes a la construccion del Plan de Bienestar e incentivos a partir del mes de abril, como quiera que durante el primer trimestre esta en ejecucion el de la vigencia 2017.</t>
  </si>
  <si>
    <t>Se elaboró Plan Anual de Estímulos e Incentivos 2018 y fue adoptado  mediante Resolucion 283 de junio 21 de 2018. Por consiguiente se tiene previsto dar inicio a las actividades previstas en el Plan en el mes de julio del presente año.</t>
  </si>
  <si>
    <t xml:space="preserve">Desarrrollar las acciones previstas en el Plan de Bienestar 2018 dentro de los terminos establecidos y para el proximo reporte evidenciar avance en las acciones planteadas. </t>
  </si>
  <si>
    <t>CONTRATACIÓN</t>
  </si>
  <si>
    <t>SEGUIMIENTO A PLAN DE ADQUISICIONES</t>
  </si>
  <si>
    <t>CON-IND-002</t>
  </si>
  <si>
    <t>CUMPLIMIENTO DEL 100% DE LA EJECUCIÓN DEL PLAN DE ADQUISICIONES VIGENTE DE LA UNIDAD</t>
  </si>
  <si>
    <t>Verificar el cumplimiento en la ejecución del plan de adquisiciones de la vigencia</t>
  </si>
  <si>
    <t>Se realiza la medición del número de procesos definidos en el plan anual de adquisiciones de la vigencia, frente a los procesos programados para el periodo, con el objetivo de hacer seguimiento a la adecuada ejecución de procesos y del presupuesto asociado.</t>
  </si>
  <si>
    <t>Plan de Adquisiciones, base de datos contratos</t>
  </si>
  <si>
    <t>Contratual</t>
  </si>
  <si>
    <t>Secretaría General</t>
  </si>
  <si>
    <t>(Número de procesos contractuales inicados en el periodo /Número de procesos contractuales programados en el Plan de Adquisiciones para el periodo)*100</t>
  </si>
  <si>
    <t>NA</t>
  </si>
  <si>
    <t>Número de procesos contractuales iniciados en el periodo</t>
  </si>
  <si>
    <t xml:space="preserve"> # de procesos contractuales programados en el Plan de Adquisiciones para el periodo</t>
  </si>
  <si>
    <t>Para el primer periodo de 2018 se tenia previsto dar inicio a 75 procesos de contratación, sin embargo, con corte a 30 de marzo únicamente se encuentra celebrados o publicados 22 procesos contractuales.
No obstante, de los procesos restantes se han adelantado labores de elaboración de estudios previos y estudios de sector, y a la fecha se cuenta con 14 procesos adicionales en estado de avance.</t>
  </si>
  <si>
    <t>Para el primer semestre de 2018, luego de realizadas modificaciones en el PAA, se tenian previsto dar inicio a 50 proceso de contratación de los cuales con corte a 30 de junio se encuentran celebrados o publicados en la plataforma SECOP II 46 procesos.
Además, se evidencia que a la fecha se ha adelantado labores de elaboración de estudios previos y estudios de sector en 2 procesos adicionales.</t>
  </si>
  <si>
    <t>VERSIÓN: 3.0</t>
  </si>
  <si>
    <t xml:space="preserve">GESTION DOCUMENTAL </t>
  </si>
  <si>
    <t xml:space="preserve">Cumplimiento Programa de Gestion Documental </t>
  </si>
  <si>
    <t>GDO-IND-003</t>
  </si>
  <si>
    <t xml:space="preserve">DESARROLLAR EL 100% DE LAS ACTIVIDADES REGISTRADAS EN EL PROGRAMA DE GESTIÓN DOCUMENTAL </t>
  </si>
  <si>
    <t>Lograr llevar a cabo el desarrollo de la totalidad las actividades registradas en el programa de gestión documental.</t>
  </si>
  <si>
    <t>El indicador pretende medir el numero de acciones ejecutados del PGD sobre el numero de acciones programadas en el PGD en un periodo determinado</t>
  </si>
  <si>
    <t>Programa de Gestión Documental</t>
  </si>
  <si>
    <t>(Acciones o productos ejecutados / Acciones o productos programados en el programa de gestión documental) X 100</t>
  </si>
  <si>
    <t>Acciones o productos ejecutados</t>
  </si>
  <si>
    <t>Acciones o productos programados</t>
  </si>
  <si>
    <t>Se organizó la totalidad de los contratos y del Historial de CIVs derivados del desarrollo del convenio 1292 de 2012
En este periodo se realizaron, verficaron y ajustaron las Tablas de Retención Documental TRD, quedando pendiente firmas para trámite de Convalidación</t>
  </si>
  <si>
    <t>Durante este periodo se programaron 5 actividades en relacion al PGD las cuales se cumplieron todas dentro de los terminos establecidos como lo fue: Implementación de 3 TRDS Gerencia de Produccion, Juridica y Subdireccion  Tecnica de mejoramiento malla vial local; primer avance  del Plan Institucional de Archivos - PINAR; Socializar en el manejo de los procedimientos de gestión documental  a 196 colaboradores.; primera parte del programa de documento electrónico y archivo - PDGA y primera entrega del documento del Sistema Integrado de Conservación - SIC.</t>
  </si>
  <si>
    <t xml:space="preserve">CUMPLIMIENTO PROGRAMA DE GESTION DOCUMENTAL </t>
  </si>
  <si>
    <t>COMUNICACIONES</t>
  </si>
  <si>
    <t xml:space="preserve">SEGUIDORES Y VISUALIZACIONES EN REDES </t>
  </si>
  <si>
    <t>COM-IND-002</t>
  </si>
  <si>
    <t>Incrementar en un 1% los seguidores y las interacciones en twitter con respecto a la medición del periodo anterior</t>
  </si>
  <si>
    <t>Promover el posicionamiento de marca a traves del incremento de la cantidad de seguidores y las interacciones de las publicaciones enTwitter</t>
  </si>
  <si>
    <t>MENSUAL</t>
  </si>
  <si>
    <t>((Número de seguidores + número de interacciones del periodo)  / (Número de seguidores + número de interacciones identificados en la ultima medición)) -1</t>
  </si>
  <si>
    <t>Σ seguidores y de interacciones del periodo</t>
  </si>
  <si>
    <r>
      <rPr>
        <b/>
        <sz val="8"/>
        <rFont val="Arial"/>
        <family val="2"/>
      </rPr>
      <t>Σ seguidores y  de interacciones identificados en la última</t>
    </r>
    <r>
      <rPr>
        <b/>
        <sz val="11"/>
        <rFont val="Arial"/>
        <family val="2"/>
      </rPr>
      <t xml:space="preserve"> </t>
    </r>
  </si>
  <si>
    <t>Porcentaje de incremento</t>
  </si>
  <si>
    <t>DICIEMBRE</t>
  </si>
  <si>
    <t>Esta métrica fue realizada a partir de Twitter Analytic. Se miden a partir de diciembre seguidores e interacciones. En este mes se obtuvieron 132 nuevos seguidores, 323 mil impresiones, 5300 visitas al perfil y 1290 menciones.</t>
  </si>
  <si>
    <t xml:space="preserve">* En diciembre el indicador se obtuvo con la formúla que se utiliza desde enero de 2018 ya que en el 2017 se median variables diferentes (seguidores + visualizaciones) </t>
  </si>
  <si>
    <t>,</t>
  </si>
  <si>
    <t>ENERO</t>
  </si>
  <si>
    <t>Esta métrica fue realizada a partir de Twitter Analytic. Frente al periodo el indicador bajó un 6% ya que las redes estuvieron inactivas por unos días mientras se generó el nuevo contrato además por ser temporada de vacaciones las interacciónes tienden a bajar. En este mes se obtuvieron 201 nuevos seguidores, 302 mil impresiones, 4618 visitas al perfil y 1241 menciones.</t>
  </si>
  <si>
    <t>FEBRERO</t>
  </si>
  <si>
    <t>Esta métrica fue realizada a partir de Twitter Analytic. Frente al periodo el indicador subió un 12% ya que aumentó el número de seguidores, generando una mayor interacción con los mensajes publicados. En este mes se obtuvieron 250 nuevos seguidores, 252 mil impresiones, 5231 visitas al perfil y 1415 menciones.</t>
  </si>
  <si>
    <t>MARZO</t>
  </si>
  <si>
    <t>Esta métrica fue realizada a partir de Twitter Analytic. Frente al periodo el indicador subió un 16% ya que las interacciones y las impresiones fueron mayores a las de febrero. En este mes se obtuvieron 195 nuevos seguidores, 271 mil impresiones, 5499 visitas al perfil y 1243 menciones.</t>
  </si>
  <si>
    <t>ABRIL</t>
  </si>
  <si>
    <t>Esta métrica fue realizada a partir de Twitter Analytic. Frente al periodo el indicador bajó un 4% ya que el número de interacciones fue menor al de marzo sin embargo aumentaron las impresiones y el número de seguidores. En este mes se obtuvieron 685 nuevos seguidores, 568 mil impresiones, 7261 visitas al perfil y 1203 menciones.</t>
  </si>
  <si>
    <t>MAYO</t>
  </si>
  <si>
    <t>Esta métrica fue realizada a partir de Twitter Analytic. Frente al periodo el indicador subió un 17% ya que las  interacciones e impresiones aumentaron. En este mes se obtuvieron 624 nuevos seguidores, 814 mil impresiones, 9735 visitas al perfil y 1160 menciones.</t>
  </si>
  <si>
    <t>JUNIO</t>
  </si>
  <si>
    <t>Esta métrica fue realizada a partir de Twitter Analytic. Frente al periodo el indicador subió un 24% ya que las  interacciones aumentaron con relación al periodo anterior. En este mes se obtuvieron 156 nuevos seguidores, 391 mil impresiones, 4232 visitas al perfil y 814 menciones.</t>
  </si>
  <si>
    <t>JULIO</t>
  </si>
  <si>
    <t>AGOSTO</t>
  </si>
  <si>
    <t>SEPTIEMBRE</t>
  </si>
  <si>
    <t>OCTUBRE</t>
  </si>
  <si>
    <t>NOVIEMBRE</t>
  </si>
  <si>
    <t xml:space="preserve">Durante el 2017 se promovió el posicionamiento de las redes a partir del incremento de la cantidad de seguidores y las visualizaciones de las publicaciones en Twitter, para el 2018 la formúla cambió y se miden de acuerdo al incremento de los seguidores y las interacciones por lo cual no se realiza la comparación. </t>
  </si>
  <si>
    <t xml:space="preserve">OCTUBRE </t>
  </si>
  <si>
    <t xml:space="preserve">En twitter entre más interacciones temga el contenido publicado se obtiene un mayor alcance, además las publicaciones serán más veces compartidas lo que nos permite atraer a más usuarios a nuestra cuenta. Estos nuevos seguidores e interacciones contribuyen al posicionamiento y mejora de la imagen de la Unidad. en tal sentido resulta indispensable ejecer un control y una medición de este aspecto </t>
  </si>
  <si>
    <t>SISTEMA INTEGRADO DE GESTIÓN</t>
  </si>
  <si>
    <t>SATISFACCIÓN DEL CLIENTE INTERNO</t>
  </si>
  <si>
    <t>SIG-IND-002</t>
  </si>
  <si>
    <t>LOGRAR QUE EL RESULTADO DE LA SATISFACCIÓN DE CLIENTE INTERNO, SEA MAYOR O IGUAL AL 80% DE LA CALIFICACIÓN MÁXIMA POSIBLE DE 100%</t>
  </si>
  <si>
    <t>Medir la satisfacción del Cliente Interno UAERMV</t>
  </si>
  <si>
    <t xml:space="preserve">El indicador de autoevaluación permite que el Responsable Directivo revise la gestión para asegurarse de la operación eficaz y el control del proceso;con el fin de buscar la mejora continua </t>
  </si>
  <si>
    <r>
      <rPr>
        <b/>
        <sz val="10"/>
        <rFont val="Arial"/>
        <family val="2"/>
      </rPr>
      <t>Fecha de Actualización:</t>
    </r>
    <r>
      <rPr>
        <sz val="10"/>
        <rFont val="Arial"/>
        <family val="2"/>
      </rPr>
      <t xml:space="preserve"> </t>
    </r>
  </si>
  <si>
    <t>Resultado de la Encuesta de Satisfacción del Cliente Interno</t>
  </si>
  <si>
    <t>Todos los procesos</t>
  </si>
  <si>
    <t>Oficina Asesora de Planeación</t>
  </si>
  <si>
    <t>(Sumatoria del Resultado de Satisfacción ) / # de aspectos de satisfacción)</t>
  </si>
  <si>
    <t>Safisfacción con mi trabajo</t>
  </si>
  <si>
    <t>Conocimiento del SIG UMV</t>
  </si>
  <si>
    <t>Satisfacción con otros Procesos</t>
  </si>
  <si>
    <t>2 Semestre 2017</t>
  </si>
  <si>
    <t xml:space="preserve">En total diligenciaron la encuesta virtual:  92 servidores públicos de planta  y contratistas de prestación de servicios,  con un resultado de:   3,76 sobre 5 puntos = 75,1%
Se calificaron los siguientes aspectos:
Conocimiento del SIG UMV → 3,49/5 = 69,9%
Satisfacción Proceso Propio→ 4,24/5 = 84,8%  
Satisfacción Otros Procesos→ 3,54/5 = 70,8%  
</t>
  </si>
  <si>
    <t>1 Semestre 2018</t>
  </si>
  <si>
    <t xml:space="preserve">En total diligenciaron la encuesta virtual:  109 colaboradores de la UMV, con un resultado de 83,1%
Se calificaron los siguientes aspectos:
Safisfacción con mi trabajo  → 92,0%
Satisfacción con otros Procesos→ 74,2%  </t>
  </si>
  <si>
    <t>AUTOEVALUACIÓN  DE LA CALIDAD DE LOS PROCESOS</t>
  </si>
  <si>
    <t>SIG-IND-003</t>
  </si>
  <si>
    <t>LOGRAR UN 90% DE AVANCE EN EL DESEMPEÑO DE LOS PROCESOS PARA EL MEJORAMIENTO CONTINUO DE LA GESTIÓN</t>
  </si>
  <si>
    <t xml:space="preserve">Determinar de manera cuantitativa si se está cumpliendo adecuadamente con su propósito, la conformidad de los productos ofrecidos y servicios prestados por cada proceso, que permita definir oportunidades de mejora. </t>
  </si>
  <si>
    <t>Formatos de Autoevaluación de la Calidad de los Procesos</t>
  </si>
  <si>
    <t>(Sumatoria del Resultado de la Autoevaluación de cada Proceso / Total de Procesos)*100</t>
  </si>
  <si>
    <t>Sumatoria del Resultado de la Autoevaluación</t>
  </si>
  <si>
    <t>Total de Procesos</t>
  </si>
  <si>
    <t>Las autoevaluaciones mas altas fueron: SIG = 100%  y CMG-AII-IMV =  97,5% Las autoevaluaciones mas bajas fueron: THU = 65% - CON= 75% - CDI = 80% EN TOTAL: el promedio de autoevaluación de los procesos fue de 86,4%
Estuvieron 18 procesos por encima del 80%</t>
  </si>
  <si>
    <t>Las autoevaluaciones más altas fueron : AII, IMV, GAM , SAP, JUR
Los aspectos más reiterados por mejorar fueron: La actualización de la información documentada, la utilización de los indicadores o de otras herrmanientas para implementar planes de mejoramiento, la revisión de las politicas de operación y el normograma.</t>
  </si>
  <si>
    <t>PES-IND-001</t>
  </si>
  <si>
    <t>Talento Iumano</t>
  </si>
  <si>
    <t>FECIA DE APLICACIÓN: OCTUBRE 2016</t>
  </si>
  <si>
    <t>PLANEACIÓN ESTRATÉGICA</t>
  </si>
  <si>
    <t>programado</t>
  </si>
  <si>
    <t>ejecutado</t>
  </si>
  <si>
    <t>SEGUIMIENTO AL CUMPLIMIENTO DEL PLAN DE ACCIÓN DE CADA UNO DE LOS PROCESOS</t>
  </si>
  <si>
    <t xml:space="preserve">CODÍGO </t>
  </si>
  <si>
    <t>LLEVAR A CABO EL SEGUIMIENTO, EVALUACIÓN Y OBSERVACIONES A QUE IAYA LUGAR EN LO REFERENTE AL AVANCE EN LA EJECUCIÓN DE LA TOTALIDAD DE LOS PLANES DE ACCIÓN DE LOS PROCESOS</t>
  </si>
  <si>
    <t>Verificar el cumplimiento de los Planes de Acción por Procesos</t>
  </si>
  <si>
    <t xml:space="preserve">FecIa de Actualización: </t>
  </si>
  <si>
    <t xml:space="preserve"> Informes de de ejecución de Planes de Acción de los procesos- Tablero de Control</t>
  </si>
  <si>
    <t>PRIMER TRIMESTRE</t>
  </si>
  <si>
    <t>SEGUNDO TRIMESTRE</t>
  </si>
  <si>
    <t>Sumatoria de los porcentajes de avance de la ejecución de los planes de acción por proceso</t>
  </si>
  <si>
    <t>TERCER TRIMESTRE</t>
  </si>
  <si>
    <t>CUARTO TRIMESTRE</t>
  </si>
  <si>
    <t>PROCESO</t>
  </si>
  <si>
    <t>TOTAL
ACUMULADO</t>
  </si>
  <si>
    <t>JUSTIFICACIÓN</t>
  </si>
  <si>
    <t>PROGRAMADO</t>
  </si>
  <si>
    <t>EJECUTADO</t>
  </si>
  <si>
    <t>FECHA DE APLICACIÓN: OCTUBRE 2016</t>
  </si>
  <si>
    <t>SEGUIMIENTO A LA EJECUCIÓN DE LOS OBJETIVOS INSTITUCIONALES DE LA UAERMV</t>
  </si>
  <si>
    <t>PES-IND-002</t>
  </si>
  <si>
    <t>VERSIÓN: 8.0</t>
  </si>
  <si>
    <t>LLEVAR A CABO EL SEGUIMIENTO, EVALUACIÓN Y OBSERVACIONES A QUE HAYA LUGAR EN LO REFERENTE AL AVANCE EN LA EJECUCIÓN DE LA TOTALIDAD DE LOS OBJETIVOS INSTITUCIONALES DEL PLAN ESTRATÉGICO</t>
  </si>
  <si>
    <t>Verificar el cumplimiento de los objetivos institucionales de la UAERMV para la toma de decisiones por la Alta Dirección</t>
  </si>
  <si>
    <t>Sumatorias del avance mensual, trimestral y semestral de cada uno de los procesos</t>
  </si>
  <si>
    <t>OBJETIVO INSTITUCIONAL</t>
  </si>
  <si>
    <t xml:space="preserve">PONDERACIÓN </t>
  </si>
  <si>
    <t>SEMESTRE 1</t>
  </si>
  <si>
    <t>SEMESTRE 2</t>
  </si>
  <si>
    <t>ACUMULADO</t>
  </si>
  <si>
    <t>Mejorar las condiciones de movilidad y seguridad vial de la malla vial local a través de los programas de mantenimiento y/o rehabilitación de la Entidad, así como  la atención de situaciones imprevistas que impidan la movilidad en el Distrito Capital</t>
  </si>
  <si>
    <t>Mejorar la gestión y que-hacer institucional de la Entidad a través de la implementación de acciones que promuevan la transparencia, el fortalecimiento del servicio al ciudadano y partes interesadas, así como la eficiencia de los procesos y procedimientos.</t>
  </si>
  <si>
    <t>Integrar la gestión de la información  normalizada, asertiva y oportuna,  acorde con el plan estratégico y visión de entidad con el propósito de generar confianza para la toma de decisiones y soporte para las diferentes políticas del Distrito.</t>
  </si>
  <si>
    <t>Adecuar la infraestructura física y organizacional de la UAERMV, con el fin que esta responda a la capacidad instalada con que cuenta la Entidad para el cumplimiento de su misionalidad.</t>
  </si>
  <si>
    <t>ADMINISTRACION DE BIENES E INFRAESTRUCTURA</t>
  </si>
  <si>
    <t>REPORTE DE MOVIMIENTOS DE ACTIVOS</t>
  </si>
  <si>
    <t>ABI-IND-001</t>
  </si>
  <si>
    <t>VERSIÓN 2.0</t>
  </si>
  <si>
    <t>REGISTRAR LOS MOVIMIENTOS (INGRESOS, PUESTA EN SERVICIO Y/O TRASLADOS) DE LOS ACTIVOS DE PROPIEDAD DE LA UAERMV.</t>
  </si>
  <si>
    <t xml:space="preserve">Medir el número de movimientos efectuados por el Almacén General relacionados con el recibo, entrega y/o traslado de Activos, para la atención de las solicitudes programadas por Administración y para los proyectos de inversión. </t>
  </si>
  <si>
    <t>El presente indicador se estableció para ofrecer al proceso ABI la posibilidad de determinar el número de movimientos atendidos por Almacén para los elementos de propiedad de la Unidad clasificados como activos y para los cuales se realiza su causación contable.</t>
  </si>
  <si>
    <t>MAYO 2018</t>
  </si>
  <si>
    <t xml:space="preserve">Unidad </t>
  </si>
  <si>
    <t>Comprobantes de ingresos y traslados.</t>
  </si>
  <si>
    <t>Secretaria General</t>
  </si>
  <si>
    <t>Sumatoria de ingresos y traslados de Activos realizados por el Almacén General</t>
  </si>
  <si>
    <t>INGRESOS</t>
  </si>
  <si>
    <t>TRASLADOS</t>
  </si>
  <si>
    <t>En el primer mes del año se realizaron 4 Ingresos por $1.389.198.397, que corresponden a 27 elementos y no se realizaron traslados de activos</t>
  </si>
  <si>
    <t xml:space="preserve">Almacén realizó 3 Ingresos por $ 474.809.303, que corresponden a 25 elementos, en este mes no se efectuaron traslados de activos </t>
  </si>
  <si>
    <t>En este mes se realizó 1 ingreso por $ 190.758.100, que corresponde a 17 elementos, a la par se efectuaron 16 traslados de bodega a funcionario o puestas en servicio de activos.</t>
  </si>
  <si>
    <t xml:space="preserve">Almacén realizó en el primer mes del segundo trimestre 5 ingresos que corresponden a 40 elementos, efectuando 34 traslados de bodega a funcionario correspondiente a 352 elementos, 1 traslado entre funcionarios por 4 elementos y 2 traslados de funcionario a bodega para 21 elementos.  Debido al proceso de estabilización del Sistema de Control de Inventarios Sí Capital y la unificación del inventario, en este mes se realizaron las validaciones de las asignaciones de los elementos de propiedad de la Unidad, por tal razón se presenta un incremento en el registro de traslados.             
</t>
  </si>
  <si>
    <t>En este mes se realizaron 3 ingresos correspondientes a 6 elementos y 4 traslados de bodega a funcionario para el mismo número de elementos.</t>
  </si>
  <si>
    <t xml:space="preserve">En el sexto mes el año Almacén realizó 3 ingresos correspondientes a 8 activos y 4 traslados de Bodega a funcionario por 6 elementos y 6 movimientos entre funcionarios correspondientes a 7 elementos. </t>
  </si>
  <si>
    <t>REPORTE DE MOVIMIENTOS DE ELEMENTOS DE CONTROL ADMINISTRATIVO - CONSUMO</t>
  </si>
  <si>
    <t>ABI-IND-002</t>
  </si>
  <si>
    <t xml:space="preserve">REGISTRAR LOS MOVIMIENTOS DE LOS ELEMENTOS DE CONTROL ADMINISTRATIVO DE CONSUMO DE PROPIEDAD DE LA UAERMV. </t>
  </si>
  <si>
    <t>Medir el número de movimientos efectuados por el Almacén General relacionados con el recibo y entrega de los elementos de Control Administrativo de Consumo, para la atención de las solicitudes programadas para funcionamiento y para los proyectos de inversión.</t>
  </si>
  <si>
    <t>El presente indicador se estableció para permitir al proceso ABI la posibilidad de determinar el número de movimientos que realiza el Almacén General en el trimestre para el registro de los elementos de control administrativo de consumo (de acuerdo a la nueva clasificación por el Nuevo Marco Noramtivo Contable), como los egresos registrados para atender las diferentes solicitudes de las diferentes áreas de la Unidad.</t>
  </si>
  <si>
    <t xml:space="preserve">Comprobantes de Ingresos y Egresos de Almacén     </t>
  </si>
  <si>
    <t xml:space="preserve">  Administración de Bienes e Infraestructura       
</t>
  </si>
  <si>
    <t xml:space="preserve">Secretaría General        </t>
  </si>
  <si>
    <t>Sumatoria de ingresos y egresos (entregas registradas) realizadas por el Almacén General para los elementos de control administrativo de consumo.</t>
  </si>
  <si>
    <t>EGRESOS</t>
  </si>
  <si>
    <t xml:space="preserve">En el primer mes del año Almacén realizó 20 ingresos y 149 egresos o entregas de elementos de control administrativo de consumo. </t>
  </si>
  <si>
    <t>Almacén en el segundo mes realizó 63 ingresos y 167 entregas de elementos de control administrativo de consumo.</t>
  </si>
  <si>
    <t xml:space="preserve">De acuerdo a las solicitudes Almacén en el tercer mes Almacén realizó 48 ingresos y 148 egresos o entregas de elementos de control administrativo de consumo.  </t>
  </si>
  <si>
    <t>En este mes se realizaron 30 ingresos correpondientes a 1176 elementos y 158 entregas de elementos de control adinistrativo de consumo</t>
  </si>
  <si>
    <t xml:space="preserve">Almacén en el quinto mes del año realizó 16 ingresos correspondientes a 21144 elementos y la entrega de 152 elementos de control administrativo de consumo  </t>
  </si>
  <si>
    <t>En el sexto mes el año Almacén realizaron 30 ingresos por 111.577 elementos y se entregaron 69 elementos de control administraivo de consumo</t>
  </si>
  <si>
    <t>REPORTE DE MOVIMIENTOS DE ELEMENTOS DE CONTROL ADMINISTRATIVO - DEVOLUTIVOS</t>
  </si>
  <si>
    <t>ABI-IND-003</t>
  </si>
  <si>
    <t xml:space="preserve">REGISTRAR LOS MOVIMIENTOS (INGRESOS Y TRASLADOS) DE LOS ELEMENTOS DE CONTROL ADMINISTRATIVO DEVOLUTIVOS DE PROPIEDAD DE LA UAERMV. </t>
  </si>
  <si>
    <t xml:space="preserve">Medir el número de movimientos efectuados por el Almacén General relacionados con el recibo, entrega y traslado de los elementos de Control Administrativo - Devolutivos, para la atención de las solicitudes programadas para funcionamiento y para los proyectos de inversión.  </t>
  </si>
  <si>
    <t>El presente indicador se estableció para ofrecer al proceso ABI la posibilidad de determinar el número de movimientos atendidos por Almacén para los elementos de propiedad de la Unidad clasificados como elementos de control administrativo-Devolutivos y para los cuales  no se realiza causación contable, por contabilizarse como un gasto, de acuerdo al Nuevo Marco Normativo Contable.</t>
  </si>
  <si>
    <t>Sumatoria de ingresos y traslados de los elementos de control administrativo (devolutivos) realizados por el Almacén General.</t>
  </si>
  <si>
    <t>TRALADOS</t>
  </si>
  <si>
    <t>En el primer mes el Almacén general realizó 5 ingresos de elementos de control administrativo devolutivos y no se realizaron traslados.</t>
  </si>
  <si>
    <t xml:space="preserve">Almacén efectuó 4 ingresos y no se realizó traslados de elementos de control administrativo devolutivos </t>
  </si>
  <si>
    <t>En este mes se efectuó 1 ingreso y 1 traslado, de acuerdo a las solicitudes recibidas por Almacén para los elementos de Control Administrativo devolutivos</t>
  </si>
  <si>
    <t>En el mes se realizaron ingresos por 18 elementos y 1 traslado de elementos de Control Administrativo devolutivos</t>
  </si>
  <si>
    <t>Almacén realizó la atención de 4 ingresos correspondientes a 121 elementos y 1 traslado de elmentos de Control Administrativo devolutivos</t>
  </si>
  <si>
    <t xml:space="preserve">En este mes se realizaron 2 ingresos correspondientes a 18 elementos y el traslado de 3 elementos de Control Administrativo devolutivos </t>
  </si>
  <si>
    <t>FINANCIERA</t>
  </si>
  <si>
    <t>EJECUCIÓN DEL PAC (PLAN ANUALIZADO DE CAJA)</t>
  </si>
  <si>
    <t>FIN-IND-003</t>
  </si>
  <si>
    <t xml:space="preserve">ESTABLECER EL PORCENTAJE DEL PAGO DE LAS OBLIGACIONES EJECUTADAS POR LA UNIDAD, DE CONFORMIDAD CON LA PROGRAMACIÓN ESTABLECIDA POR LAS ÁREAS RESPONSABLES </t>
  </si>
  <si>
    <t>Establecer el porcentaje del pago de las obligaciones ejecutadas por la Unidad, de conformidad con la programación establecida por las áreas responsables</t>
  </si>
  <si>
    <t>Este indicador mide el porcentaje de ejecución del PAC, es decir el porcentaje de cumplimiento en la programación de los pagos a realizar en el período contra los realmente efectuados en el período establecido</t>
  </si>
  <si>
    <t>Sistema de información PAC Tesorería Distrital</t>
  </si>
  <si>
    <t>(Ejecución de pagos en el periodo / Presupuesto programado para el periodo)*100</t>
  </si>
  <si>
    <t xml:space="preserve">Ejecución de pagos en el periodo </t>
  </si>
  <si>
    <t>Presupuesto programado para el periodo</t>
  </si>
  <si>
    <t>% de ejecución del PAC</t>
  </si>
  <si>
    <t xml:space="preserve">En el primer trimestre del año 2018 se ejecutaron el 76,65% de los pagos programados para realizar en el período evaluado, es importante mencionar que se observa que los pagos ejecutados corresponden a las reservas presupuestales aunque para los proyectos de inversión aún no se han registrado pagos.  </t>
  </si>
  <si>
    <t xml:space="preserve">En el segundo trimestre del año 2018 se ejecutó el 93,22% de los pagos programados, este indicador es importante ya que permite visualizar que en este período sólo se tuvo un 6,78% de desviación con relación a  los pagos programados contra los realizados.  </t>
  </si>
  <si>
    <t>EJECUCIÓN PRESUPUESTAL PASIVOS EXIGIBLES</t>
  </si>
  <si>
    <t>FIN-IND-004</t>
  </si>
  <si>
    <t xml:space="preserve">EJECUTAR LOS PASIVOS EXIGIBLES EN UN PORCENTAJE SUPERIOR AL 85% </t>
  </si>
  <si>
    <t>Llevar el seguimiento de la gestión efectiva en la ejecución de los Pasivos exigibles que deben ejecutar las áreas comprometidas con un porcentaje superior al 85%</t>
  </si>
  <si>
    <t>El presente indicador permite realizar el seguimiento de la ejecución de los pasivos exigibles programados para ser ejecutados en la presente vigencia, es importante asegurar que se realicen los pagos de vigencias anteriores programados para la presente vigencia.</t>
  </si>
  <si>
    <t>Predis</t>
  </si>
  <si>
    <t>(Valor de la ejecución de pasivos exigibles/ Presupuesto total de Pasivos Exigibles)*100</t>
  </si>
  <si>
    <t>Valor de la ejecución de pasivos exigibles</t>
  </si>
  <si>
    <t>Presupuesto de pasivos exigibles en la vigencia</t>
  </si>
  <si>
    <t>% de cumplimiento de ejecución de pasivos exigibles</t>
  </si>
  <si>
    <t>El 20,69% de pasivos exigibles fueron girados en el primer trimestre de 2018.</t>
  </si>
  <si>
    <t xml:space="preserve">En el segundo trimestre se ejecutaron el 6% de los pasivos exigibles presupuestados para el 2018 </t>
  </si>
  <si>
    <t xml:space="preserve">Se tiene un comité de pasivos compuesto por varias áreas para gestionar su utilización durante la vigencia </t>
  </si>
  <si>
    <t xml:space="preserve"> EFICACIA</t>
  </si>
  <si>
    <t>EJECUCIÓN DE RESERVAS PRESUPUESTALES</t>
  </si>
  <si>
    <t>FIN-IND-005</t>
  </si>
  <si>
    <t xml:space="preserve">EJECUTAR LAS RESERVAS EN UN PORCENTAJE SUPERIOR AL 85% </t>
  </si>
  <si>
    <t>Realizar seguimiento de la ejecución de las reservas presupuestales asignadas con el fin de lograr el cumplimiento del 85% de la ejecución del presupuesto de reservas de la Unidad</t>
  </si>
  <si>
    <t>El presente indicador permite realizar el seguimiento de la ejecución de las reservas presupuestales que se programaron el año anterior para ser ejecutados en la presente vigencia, es importante realizar su seguimiento para asegurara su ejecución, a fin de prevenir que se conviertan en pasivos exigibles.</t>
  </si>
  <si>
    <t>(Valor de la ejecución de reservas/ Presupuesto total de reservas)*100</t>
  </si>
  <si>
    <t>Valor de la ejecución de reservas</t>
  </si>
  <si>
    <t>Presupuesto de reservas en la vigencia</t>
  </si>
  <si>
    <t>% de cumplimiento de ejecución de reservas</t>
  </si>
  <si>
    <t>En el primer trimestre del año se ha ejecutado el 29,62% de las reservas presupuestales, que se constituyeron para cumplir con eventos que se presentaron en dicho período de tiempo.</t>
  </si>
  <si>
    <t>En el segundo trimestre del año se utilizaron el 33,81% de las reservas presupuestales, constituidas para cumplir con eventos que se  presentaron en dicho período de tiempo.</t>
  </si>
  <si>
    <t>Se tiene un comité de pasivos compuesto por varias áreas para gestionar su utilización durante la vigencia</t>
  </si>
  <si>
    <t>CAMPAÑAS REALIZADAS</t>
  </si>
  <si>
    <t>COM-IND-001</t>
  </si>
  <si>
    <t>REALIZAR EL 100% DE LAS CAMPAÑAS PROGRAMADAS TANTO INTERNA COMO EXTERNAS SEGÚN  LO ESTABLECIDO EN EL PLAN DE COMUNICACIONES</t>
  </si>
  <si>
    <t>Medir el cumplimiento de la gestión de las Comunicaciones internas y externas en la entidad establecido en el Plan de Comunicaciones.</t>
  </si>
  <si>
    <t>Las campañas externas e internas que se realizan buscan cumplir el objetivo de aumentar el índice de satisfacción de las partes interesadas y es por eso que es necesario medir la cantidad de actividades que se realizan y el impacto que queda de ellas.</t>
  </si>
  <si>
    <t>Registro: Gestión Comunicacional - Formato Campañas</t>
  </si>
  <si>
    <t xml:space="preserve">Comunicaciones </t>
  </si>
  <si>
    <t xml:space="preserve">Oficina Asesora de Planeación </t>
  </si>
  <si>
    <t>(Número de campañas internas realizadas+Número de campañas externas realizadas / Número total de Campañas Internas  y Externas Programadas) * 100</t>
  </si>
  <si>
    <t># Campañas internas ejecutadas</t>
  </si>
  <si>
    <t># Campañas externas ejecutadas</t>
  </si>
  <si>
    <t># Campañas totales programadas</t>
  </si>
  <si>
    <t>En cumplimiento a este indicador desde las campañas internas se puede refererir, Día de No Carro, Conoce el SIG, Prepárate para el CENSO, Concurso Anota el Dato y 
Programa de radio.</t>
  </si>
  <si>
    <t>En el trimestre indicado se realizadon las siguientes campañas: Dia de la madre, día del padre, día del abogado, campañas SIG en las sedes, campañas de sistemas (Orfeo), campañas de género y mujer y mundial ambiental.</t>
  </si>
  <si>
    <t>CUMPLIMIENTO DEL PLAN DE COMUNICACIONES</t>
  </si>
  <si>
    <t>COM-IND-003</t>
  </si>
  <si>
    <t>EJECUTAR EN UN 100% LAS ACTIVIDADES PROGRAMADAS EN EL PLAN DE COMUNICACIONES</t>
  </si>
  <si>
    <t>Medir la gestión del proceso a traves del cumplimiento del plan de comunicaciones.</t>
  </si>
  <si>
    <t>El Proceso de Comunicaciones debe asumir un rol importante con acciones efectivas que permitan a la Entidad dar a conocer a la comunidad su gestión y lograr que los diferentes públicos objetivos y las partes interesadas la identifiquen, valoren lo realizado en la malla vial de la ciudad y se mejore la percepción de lo ejecutado, es por eso que el plan estratégico de comunicaciones es el lineamiento en el que se basan las acciones y actividades para lograr dichos objetivos que deben medirse para evaluar su efectividad.</t>
  </si>
  <si>
    <t xml:space="preserve">PLAN DE COMUNICACIONES </t>
  </si>
  <si>
    <t xml:space="preserve">OFICINA ASESORA DE PLANEACIÓN </t>
  </si>
  <si>
    <t>(Número de actividades ejecutadas / Número actividades de programadas)*100</t>
  </si>
  <si>
    <t>Número de actividades ejecutadas</t>
  </si>
  <si>
    <t>Número de actividades programadas</t>
  </si>
  <si>
    <t>% de cumplimiento</t>
  </si>
  <si>
    <t xml:space="preserve">En este  trimestre se reportan actividades  del plan estrategico de las comunicaciones   teniendo en cuenta lo siguiente: campañas internas  (4)  y  externas (1) , construcciòn de la revista interna mi calle (3),envio de   correos institucionales  , actividades de comunicaciòn organizacional  como la  implementaciòn de carteleras  ,las actividades  con medios de comunicacion y actividades con el plan de medios ,,realizaciòn de boletines de prensa para  la pàgina web  ,mensajes de contenidos para las pantallas, cargue de la intranet  y manejo de redes sociales    </t>
  </si>
  <si>
    <t>En el segundo trimestre de este año se realizaron diferentes actividades del plan estrategico de las comunicaciones: Campañas internas y externas, diseño de la revista interna Mi Calle (3), envio masivo de correos institucionales , actividades de comunicaciòn organizacional como la implementación de carteleras, las actividades con medios de comunicacion y desarrollo del plan de medios, realización y envío de boletines de prensa anexados en la página web, mensajes de contenidos para las pantallas, cargue de la intranet  y manejo de redes sociales.</t>
  </si>
  <si>
    <t>CONTROL PARA EL MEJORAMIENTO CONTINUO DE LA GESTIÓN</t>
  </si>
  <si>
    <t>AUDITORIAS INTERNAS</t>
  </si>
  <si>
    <t>CMG-IND-001</t>
  </si>
  <si>
    <t>100% DE CUMPLIMIENTO DEL PROGRAMA ANUAL DE AUDITORIAS INTERNAS</t>
  </si>
  <si>
    <t>Medir la eficacia de la ejecución del Programa Anual de Auditorías,aprobado en el CICCI - Comité Institucional de Coordinación de Control Interno,  al inicio de la vigencia.</t>
  </si>
  <si>
    <t>Determinar el cumplimiento de la ejecución de las Auditorías internas que han sido aperturadas en un determinado periodo</t>
  </si>
  <si>
    <t>Programa Anual de Auditorías (seguimiento)</t>
  </si>
  <si>
    <t>CMG - Control para el Mejoramiento Continuo de la Gestión</t>
  </si>
  <si>
    <t>Oficina de Control Interno</t>
  </si>
  <si>
    <t xml:space="preserve">  (# Auditorías Ejecutadas  / # Total de Auditorías Programadas) * 100</t>
  </si>
  <si>
    <t>14 procesos programados en la vigencia 2018 para ejecutar auditorías internas</t>
  </si>
  <si>
    <t>Auditorías Ejecutadas</t>
  </si>
  <si>
    <t>Auditorías Programadas</t>
  </si>
  <si>
    <t>% Ejecución de Auditorías</t>
  </si>
  <si>
    <r>
      <t xml:space="preserve">Se realiza Auditoría Interna del Proceso </t>
    </r>
    <r>
      <rPr>
        <b/>
        <sz val="8"/>
        <rFont val="Arial"/>
        <family val="2"/>
      </rPr>
      <t>COM-Comunicaciones</t>
    </r>
    <r>
      <rPr>
        <sz val="8"/>
        <rFont val="Arial"/>
        <family val="2"/>
      </rPr>
      <t xml:space="preserve"> (Memorando 20181600022723 de 2018-03-09  de Apertura de la Auditoría).
Se reprograma Auditoría Interna del Proceso</t>
    </r>
    <r>
      <rPr>
        <b/>
        <sz val="8"/>
        <rFont val="Arial"/>
        <family val="2"/>
      </rPr>
      <t xml:space="preserve"> GDO-Gestión Documental</t>
    </r>
    <r>
      <rPr>
        <sz val="8"/>
        <rFont val="Arial"/>
        <family val="2"/>
      </rPr>
      <t xml:space="preserve"> →  para el mes 11/2018 (se recibe Memorando 20181120025063 de 2018-03-21 de solicitud por la Secretaria General MARCELA MARQUEZ  para la reprogramación).
Se reprograma Auditoría Interna del</t>
    </r>
    <r>
      <rPr>
        <b/>
        <sz val="8"/>
        <rFont val="Arial"/>
        <family val="2"/>
      </rPr>
      <t xml:space="preserve"> Proceso CDI-Control Disciplinario Intern</t>
    </r>
    <r>
      <rPr>
        <sz val="8"/>
        <rFont val="Arial"/>
        <family val="2"/>
      </rPr>
      <t>o → para el mes 10-2018 (por cesión de contrato 107/2018 de CARLOS REY a IGOR GUTIÉRREZ).</t>
    </r>
  </si>
  <si>
    <r>
      <t xml:space="preserve">Se realizan las siguiente cuatro (4) Auditorías Internas en los siguientes procesos: 
</t>
    </r>
    <r>
      <rPr>
        <b/>
        <sz val="8"/>
        <rFont val="Arial"/>
        <family val="2"/>
      </rPr>
      <t>Talento Humano</t>
    </r>
    <r>
      <rPr>
        <sz val="8"/>
        <rFont val="Arial"/>
        <family val="2"/>
      </rPr>
      <t xml:space="preserve"> (Apertura el día 24-05-2018, con Memorando 201816000333293 de 21-05-2018)
</t>
    </r>
    <r>
      <rPr>
        <b/>
        <sz val="8"/>
        <rFont val="Arial"/>
        <family val="2"/>
      </rPr>
      <t>Sistemas de Información y Tecnología</t>
    </r>
    <r>
      <rPr>
        <sz val="8"/>
        <rFont val="Arial"/>
        <family val="2"/>
      </rPr>
      <t xml:space="preserve"> (Apertura el día 09-05-2018, con Memorando 20181600031113 de 07-05-2018)
</t>
    </r>
    <r>
      <rPr>
        <b/>
        <sz val="8"/>
        <rFont val="Arial"/>
        <family val="2"/>
      </rPr>
      <t>Producción</t>
    </r>
    <r>
      <rPr>
        <sz val="8"/>
        <rFont val="Arial"/>
        <family val="2"/>
      </rPr>
      <t xml:space="preserve"> (Apertura el día 18-05-2018, con Memorando 20181600032783 de 17-05-2018)
</t>
    </r>
    <r>
      <rPr>
        <b/>
        <sz val="8"/>
        <rFont val="Arial"/>
        <family val="2"/>
      </rPr>
      <t xml:space="preserve">Jurídica </t>
    </r>
    <r>
      <rPr>
        <sz val="8"/>
        <rFont val="Arial"/>
        <family val="2"/>
      </rPr>
      <t xml:space="preserve">(Apertura el día 28-06-2018, con Memorando 201801600037693 de 22-06-2018)
</t>
    </r>
  </si>
  <si>
    <t>No requiere. Se da cumplimiento al PAA</t>
  </si>
  <si>
    <t>Ejecutar una estrategia alterna que consiste en realizar intervenciones de mantenimiento, las cuales son más cortas en términos de tiempo</t>
  </si>
  <si>
    <t xml:space="preserve">Continuar con la ejecución de la estrategia de mantenimiento incrementando los frentes de trabajo en cambios de carpeta </t>
  </si>
  <si>
    <t xml:space="preserve">
POBLACIÓN BENEFICIADA          
</t>
  </si>
  <si>
    <t xml:space="preserve">MEDIR LA CANTIDAD DE POBLACIÓN BENEFICIADA CON LAS INTERVENCIONES DE LA UAERMV
</t>
  </si>
  <si>
    <t xml:space="preserve">EFICACIA     
</t>
  </si>
  <si>
    <t># Hab. Por UPZ</t>
  </si>
  <si>
    <t>HABITANTES BENEFICIADOS POR LA INTERVENCIÓN</t>
  </si>
  <si>
    <t xml:space="preserve">HABITANTES A BENEFICIAR </t>
  </si>
  <si>
    <t>Se toma los datos estadisticos de poblacion  año 2015,  pendientes por censo 2018 por parte del DANE.</t>
  </si>
  <si>
    <t>Sujeta a las intervenciones prioirzaciones y programadas por la Entidad</t>
  </si>
  <si>
    <t xml:space="preserve">JUNIO DE 2018
</t>
  </si>
  <si>
    <t>EJECUCIÓN PRESUPUESTAL INVERSIÓN DE LA VIGENCIA</t>
  </si>
  <si>
    <t xml:space="preserve">IMV-IND-003	    </t>
  </si>
  <si>
    <t>ALCANZAR UNA EJECUCIÓN PRESUPUESTAL SUPERIOR AL 90% DEL PRESUPUESTO ASIGNADO AL PROYECTO DE INVERSIÓN 408</t>
  </si>
  <si>
    <t>Lograr que la ejecución del proyecto de inversión 408 llegue a un nivel óptimo para garantizar su eficacia y eficiencia</t>
  </si>
  <si>
    <t>Indicador generado para llevar la tendencia en alcanzar una ejecucion presupuestal optima de acuerdo a sus recursos de inversion para el cumplimiento de la meta que se establece en el plan de desarrollo</t>
  </si>
  <si>
    <t xml:space="preserve">JUNIO DE 2018   
</t>
  </si>
  <si>
    <t xml:space="preserve">TRIMESTRAL </t>
  </si>
  <si>
    <t xml:space="preserve">Registro: Predis						</t>
  </si>
  <si>
    <t>(Presupuesto ejecutado en giros del PI  en el periodo/valor total del presupuesto asignado para el proyecto de inversión)</t>
  </si>
  <si>
    <t>PRESUPUESTO EJECUTADO EN GIROS</t>
  </si>
  <si>
    <t>PRESUPUESTO ASIGNADO PARA LA VIGENCIA</t>
  </si>
  <si>
    <t>Informacion Acumulada. Adjudicación de los procesos de insumos, los cuales seran cancelados dependiendo al comportamiento de los contratos. Informacion generada a corte 25 de Junio de 2018</t>
  </si>
  <si>
    <t>IMV-IND-003</t>
  </si>
  <si>
    <t xml:space="preserve">Se busca tener un panorama integeral del estados de vance de la ejecuanción de Planes de Acción para generar las alertas a que haya lugar de manera oportuna y adecuada, de igual manera la información recoletada sirve como insumo para la evaluación de la evaluación de la gestión de los procesos en el alcance de sus objetivo y el cumplimiento de acciones de mejora determinadas. </t>
  </si>
  <si>
    <t xml:space="preserve">Proporcina información completa  estados de vance en el logro de los Objetivos Institucionales que permite generar las alertas a que haya lugar de manera oportuna y adecuada, de igual manera la información recoletada sirve como insumo para la evaluación del desempeño institucional. </t>
  </si>
  <si>
    <t xml:space="preserve">Se busca tener un panorama integeral del estados de vance de la ejecuanción de Planes de Acción para generar las alertas a que haya lugar de manera oportuna y adecuada, de igual manera la información recoletada sirve como insumo para la evaluación de la gestión de los procesos en el alcance de sus objetivo y el cumplimiento de acciones de mejora determinadas. </t>
  </si>
  <si>
    <t>||</t>
  </si>
  <si>
    <t xml:space="preserve">SEMESTRE 1 </t>
  </si>
  <si>
    <t>REVISIÓN DOCUMENTAL DE PROCESOS</t>
  </si>
  <si>
    <t>SIG-IND-001</t>
  </si>
  <si>
    <t>REVISAR QUE EL 100% DE LOS PROCESOS UAERMV TENGA LA INFORMACIÓN DOCUMENTADA NORMALIZADA</t>
  </si>
  <si>
    <t xml:space="preserve">Revisar por el Equipo Técnico SIG con los Enlaces de Procesos que la información documentada de cada proceso, sea conforme con la normatividad vigente en calidad y/o Lineamientos de los subsitemas que componen el Sistema Integrado de Gestión </t>
  </si>
  <si>
    <t>80%</t>
  </si>
  <si>
    <t>ANUAL</t>
  </si>
  <si>
    <t xml:space="preserve">PORCENTAJE </t>
  </si>
  <si>
    <t>Formato Revisión de Información Documentada de Procesos</t>
  </si>
  <si>
    <t>(Sumatoria del Resultado de la revisión documetal de cada Proceso / Total de Procesos)*100</t>
  </si>
  <si>
    <t>Sumatoria del Resultado de la revisión documetal de cada Proceso</t>
  </si>
  <si>
    <t>VERSIÓN: 4.0</t>
  </si>
  <si>
    <t xml:space="preserve">ANUAL </t>
  </si>
  <si>
    <t>Realizar seguimiento de la ejecución de los recursos asignados a la entidad con el fin de lograr la maxima eficiencia presupuestal.</t>
  </si>
  <si>
    <t>(Valor ejecutado (compromisos) del presupuesto / Valor total de presupuesto asignado) *100</t>
  </si>
  <si>
    <t>INSTITUCIONAL</t>
  </si>
  <si>
    <t xml:space="preserve">ESTRATEGICO </t>
  </si>
  <si>
    <t>ESTRATEGICO</t>
  </si>
  <si>
    <t xml:space="preserve"> CLASIFICACIÓN</t>
  </si>
  <si>
    <t>SATISFACCIÓN DE PARTES INTERESADAS</t>
  </si>
  <si>
    <t>#</t>
  </si>
  <si>
    <t>SIG</t>
  </si>
  <si>
    <t>PES</t>
  </si>
  <si>
    <t>COM</t>
  </si>
  <si>
    <t>PDV</t>
  </si>
  <si>
    <t>AII</t>
  </si>
  <si>
    <t>PRO</t>
  </si>
  <si>
    <t>IMV</t>
  </si>
  <si>
    <t>GAM</t>
  </si>
  <si>
    <t>SAP</t>
  </si>
  <si>
    <t>CON</t>
  </si>
  <si>
    <t>GDO</t>
  </si>
  <si>
    <t>FIN</t>
  </si>
  <si>
    <t>THU</t>
  </si>
  <si>
    <t>CDI</t>
  </si>
  <si>
    <t>ABI</t>
  </si>
  <si>
    <t>ODM</t>
  </si>
  <si>
    <t>CMG</t>
  </si>
  <si>
    <t xml:space="preserve">GESTIÓN </t>
  </si>
  <si>
    <t xml:space="preserve">Programar de manera adecuada y objetiva la realización de campañas en los periodos </t>
  </si>
  <si>
    <t>MAYO DE 2018</t>
  </si>
  <si>
    <t>Semestre 1</t>
  </si>
  <si>
    <t>Semestre 2</t>
  </si>
  <si>
    <t>NO REPORTÓ</t>
  </si>
  <si>
    <t>No.</t>
  </si>
  <si>
    <t>CÓD.</t>
  </si>
  <si>
    <t>DEPENDENCIA</t>
  </si>
  <si>
    <t>OAP</t>
  </si>
  <si>
    <t>SMVL</t>
  </si>
  <si>
    <t>CSE</t>
  </si>
  <si>
    <t>Comercialización de Servicios</t>
  </si>
  <si>
    <t>SPI</t>
  </si>
  <si>
    <t>GP</t>
  </si>
  <si>
    <t>GI</t>
  </si>
  <si>
    <t>GASA</t>
  </si>
  <si>
    <t>ACI</t>
  </si>
  <si>
    <t>SG</t>
  </si>
  <si>
    <t>JUR</t>
  </si>
  <si>
    <t>OAJ</t>
  </si>
  <si>
    <t>SIT</t>
  </si>
  <si>
    <t xml:space="preserve">Financiera </t>
  </si>
  <si>
    <t xml:space="preserve">Talento Humano </t>
  </si>
  <si>
    <t>OCI</t>
  </si>
  <si>
    <t xml:space="preserve">TOTAL </t>
  </si>
  <si>
    <t xml:space="preserve"> </t>
  </si>
  <si>
    <t>ANTERIOR</t>
  </si>
  <si>
    <t xml:space="preserve">NUEVO  </t>
  </si>
  <si>
    <t>FIN-IND-002</t>
  </si>
  <si>
    <t>EJECUTAR LOS RECURSOS DEL PRESUPUESTO DE GASTOS EN UN PORCENTAJE IGUAL O SUPERIOR AL 95% RESPECTO AL PRESUPUESTO ASIGNADO.</t>
  </si>
  <si>
    <t>Este indicador permite realizar el seguimiento de la ejecución presupuestal, es decir establecer la desviación entre el presupuesto asignado y el presupuesto ejecutado en el período, es  importante su medición, ya que permite asegurar que la ejecución programada del presupuesto, a fin de evitar sanciones o disminusiones presupuestales para las siguientes vigencias.</t>
  </si>
  <si>
    <t>Realizar seguimiento de la ejecución de los recursos asignados a la entidad con el fin de lograr la máxima eficiencia presupuestal.</t>
  </si>
  <si>
    <t>JUNIO DE 2016</t>
  </si>
  <si>
    <t>Valor ejecutado (compromisos) del presupuesto</t>
  </si>
  <si>
    <t>Valor total de presupuesto asignado</t>
  </si>
  <si>
    <t xml:space="preserve">En el primer trimestre la Unidad ha atendido el 21,37 % de los compromisos presupuestales planificados para el año 2018. </t>
  </si>
  <si>
    <t>La Unidad en el segundo trimestre del año ha realizado la atención del 15,77% de los compromisos presupuestales programados para la vigencia.</t>
  </si>
  <si>
    <t xml:space="preserve">Se remiten informes de seguimiento de ejecución del PAC a los Gerentes y Ordenadores del Gasto para incentivar la ejecución presupuestal y el pago de las cuentas. </t>
  </si>
  <si>
    <t xml:space="preserve">Gerencia de Producción </t>
  </si>
  <si>
    <t>Financiera - SG</t>
  </si>
  <si>
    <t xml:space="preserve">Gerencia de Gestión ambiental y atención a usuarios </t>
  </si>
  <si>
    <t xml:space="preserve">Subdireción Técnica de Mejoamiento de la Malla Vial Local </t>
  </si>
  <si>
    <t xml:space="preserve">ESTRATÉGIO </t>
  </si>
  <si>
    <t xml:space="preserve">INSTITUCIONAL </t>
  </si>
  <si>
    <t>%</t>
  </si>
  <si>
    <t>V. 2</t>
  </si>
  <si>
    <t>V. 1</t>
  </si>
  <si>
    <t xml:space="preserve">INDICADOR </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</si>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</sst>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C0A]mmm\-yy;@"/>
    <numFmt numFmtId="165" formatCode="_(&quot;$&quot;\ * #,##0.00_);_(&quot;$&quot;\ * \(#,##0.00\);_(&quot;$&quot;\ * &quot;-&quot;??_);_(@_)"/>
    <numFmt numFmtId="166" formatCode="_(* #,##0_);_(* \(#,##0\);_(* &quot;-&quot;??_);_(@_)"/>
    <numFmt numFmtId="167" formatCode="_(* #,##0.00_);_(* \(#,##0.00\);_(* &quot;-&quot;??_);_(@_)"/>
    <numFmt numFmtId="168" formatCode="0.0%"/>
    <numFmt numFmtId="169" formatCode="_-* #,##0\ _€_-;\-* #,##0\ _€_-;_-* &quot;-&quot;??\ _€_-;_-@_-"/>
    <numFmt numFmtId="170" formatCode="_-&quot;$&quot;\ * #,##0_-;\-&quot;$&quot;\ * #,##0_-;_-&quot;$&quot;\ * &quot;-&quot;??_-;_-@_-"/>
    <numFmt numFmtId="171" formatCode="_-* #,##0.00\ &quot;€&quot;_-;\-* #,##0.00\ &quot;€&quot;_-;_-* &quot;-&quot;??\ &quot;€&quot;_-;_-@_-"/>
    <numFmt numFmtId="172" formatCode="_-[$$-240A]\ * #,##0_-;\-[$$-240A]\ * #,##0_-;_-[$$-240A]\ * &quot;-&quot;??_-;_-@_-"/>
    <numFmt numFmtId="173" formatCode="_-[$$-240A]* #,##0_-;\-[$$-240A]* #,##0_-;_-[$$-240A]* &quot;-&quot;??_-;_-@_-"/>
    <numFmt numFmtId="174" formatCode="#,##0;[Red]#,##0"/>
    <numFmt numFmtId="175" formatCode="_-* #,##0_-;\-* #,##0_-;_-* &quot;-&quot;??_-;_-@_-"/>
  </numFmts>
  <fonts count="41"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sz val="11"/>
      <color theme="0" tint="-0.14999847407452621"/>
      <name val="Arial"/>
      <family val="2"/>
    </font>
    <font>
      <sz val="11"/>
      <color theme="2"/>
      <name val="Arial"/>
      <family val="2"/>
    </font>
    <font>
      <b/>
      <sz val="12"/>
      <name val="Calibri"/>
      <family val="2"/>
      <scheme val="minor"/>
    </font>
    <font>
      <sz val="9"/>
      <color indexed="81"/>
      <name val="Tahoma"/>
      <family val="2"/>
    </font>
    <font>
      <b/>
      <sz val="9"/>
      <color indexed="81"/>
      <name val="Tahoma"/>
      <family val="2"/>
    </font>
    <font>
      <sz val="8"/>
      <name val="Arial"/>
      <family val="2"/>
    </font>
    <font>
      <b/>
      <sz val="8"/>
      <name val="Arial"/>
      <family val="2"/>
    </font>
    <font>
      <sz val="11"/>
      <color theme="1"/>
      <name val="Arial"/>
      <family val="2"/>
    </font>
    <font>
      <b/>
      <sz val="10"/>
      <name val="Arial"/>
      <family val="2"/>
    </font>
    <font>
      <i/>
      <sz val="8"/>
      <name val="Arial"/>
      <family val="2"/>
    </font>
    <font>
      <b/>
      <i/>
      <sz val="8"/>
      <name val="Arial"/>
      <family val="2"/>
    </font>
    <font>
      <sz val="14"/>
      <name val="Arial"/>
      <family val="2"/>
    </font>
    <font>
      <b/>
      <sz val="9"/>
      <name val="Arial"/>
      <family val="2"/>
    </font>
    <font>
      <sz val="12"/>
      <name val="Arial"/>
      <family val="2"/>
    </font>
    <font>
      <sz val="16"/>
      <name val="Arial"/>
      <family val="2"/>
    </font>
    <font>
      <i/>
      <sz val="10"/>
      <name val="Arial"/>
      <family val="2"/>
    </font>
    <font>
      <i/>
      <sz val="9"/>
      <name val="Arial"/>
      <family val="2"/>
    </font>
    <font>
      <sz val="9"/>
      <color rgb="FF000000"/>
      <name val="Century Gothic"/>
      <family val="2"/>
    </font>
    <font>
      <b/>
      <sz val="8"/>
      <color theme="1"/>
      <name val="Arial"/>
      <family val="2"/>
    </font>
    <font>
      <sz val="7.5"/>
      <color rgb="FF000000"/>
      <name val="Century Gothic"/>
      <family val="2"/>
    </font>
    <font>
      <sz val="8"/>
      <name val="Century Gothic"/>
      <family val="2"/>
    </font>
    <font>
      <i/>
      <sz val="11"/>
      <color theme="0"/>
      <name val="Arial"/>
      <family val="2"/>
    </font>
    <font>
      <sz val="9"/>
      <name val="Arial"/>
      <family val="2"/>
    </font>
    <font>
      <b/>
      <sz val="10"/>
      <name val="Calibri"/>
      <family val="2"/>
      <scheme val="minor"/>
    </font>
    <font>
      <b/>
      <sz val="11"/>
      <name val="Calibri"/>
      <family val="2"/>
      <scheme val="minor"/>
    </font>
    <font>
      <sz val="11"/>
      <name val="Calibri"/>
      <family val="2"/>
      <scheme val="minor"/>
    </font>
    <font>
      <b/>
      <i/>
      <sz val="11"/>
      <name val="Arial"/>
      <family val="2"/>
    </font>
    <font>
      <b/>
      <i/>
      <sz val="10"/>
      <name val="Arial"/>
      <family val="2"/>
    </font>
    <font>
      <b/>
      <sz val="14"/>
      <name val="Arial"/>
      <family val="2"/>
    </font>
    <font>
      <sz val="8"/>
      <color theme="1"/>
      <name val="Calibri"/>
      <family val="2"/>
      <scheme val="minor"/>
    </font>
    <font>
      <b/>
      <sz val="11"/>
      <color theme="1"/>
      <name val="Calibri"/>
      <family val="2"/>
      <scheme val="minor"/>
    </font>
    <font>
      <b/>
      <i/>
      <sz val="8"/>
      <color rgb="FF000000"/>
      <name val="Arial"/>
      <family val="2"/>
    </font>
    <font>
      <b/>
      <sz val="8"/>
      <color rgb="FF000000"/>
      <name val="Arial"/>
      <family val="2"/>
    </font>
    <font>
      <sz val="8"/>
      <color rgb="FF000000"/>
      <name val="Arial"/>
      <family val="2"/>
    </font>
  </fonts>
  <fills count="16">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theme="0"/>
        <bgColor indexed="64"/>
      </patternFill>
    </fill>
    <fill>
      <patternFill patternType="solid">
        <fgColor rgb="FFEEECE1"/>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2F2F2"/>
        <bgColor indexed="64"/>
      </patternFill>
    </fill>
    <fill>
      <patternFill patternType="solid">
        <fgColor rgb="FFD9D9D9"/>
        <bgColor indexed="64"/>
      </patternFill>
    </fill>
    <fill>
      <patternFill patternType="solid">
        <fgColor rgb="FFA7D971"/>
        <bgColor indexed="64"/>
      </patternFill>
    </fill>
    <fill>
      <patternFill patternType="solid">
        <fgColor rgb="FF6ACAE0"/>
        <bgColor indexed="64"/>
      </patternFill>
    </fill>
    <fill>
      <patternFill patternType="solid">
        <fgColor rgb="FFFFDF79"/>
        <bgColor indexed="64"/>
      </patternFill>
    </fill>
    <fill>
      <patternFill patternType="solid">
        <fgColor rgb="FFF4A2B0"/>
        <bgColor indexed="64"/>
      </patternFill>
    </fill>
    <fill>
      <patternFill patternType="solid">
        <fgColor theme="2" tint="-0.249977111117893"/>
        <bgColor indexed="64"/>
      </patternFill>
    </fill>
    <fill>
      <patternFill patternType="solid">
        <fgColor rgb="FF92D050"/>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s>
  <cellStyleXfs count="12">
    <xf numFmtId="0" fontId="0" fillId="0" borderId="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1" fontId="1" fillId="0" borderId="0" applyFont="0" applyFill="0" applyBorder="0" applyAlignment="0" applyProtection="0"/>
    <xf numFmtId="44" fontId="1" fillId="0" borderId="0" applyFont="0" applyFill="0" applyBorder="0" applyAlignment="0" applyProtection="0"/>
  </cellStyleXfs>
  <cellXfs count="1560">
    <xf numFmtId="0" fontId="0" fillId="0" borderId="0" xfId="0"/>
    <xf numFmtId="0" fontId="2" fillId="0" borderId="0" xfId="2" applyFont="1" applyFill="1" applyBorder="1" applyAlignment="1">
      <alignment horizontal="center"/>
    </xf>
    <xf numFmtId="0" fontId="2" fillId="0" borderId="0" xfId="2" applyFont="1" applyFill="1" applyBorder="1" applyAlignment="1"/>
    <xf numFmtId="0" fontId="2" fillId="0" borderId="0" xfId="2" applyFont="1" applyFill="1" applyAlignment="1">
      <alignment horizontal="center"/>
    </xf>
    <xf numFmtId="0" fontId="4" fillId="0" borderId="0" xfId="2" applyFont="1" applyFill="1" applyBorder="1" applyAlignment="1">
      <alignment horizontal="left" vertical="center" wrapText="1"/>
    </xf>
    <xf numFmtId="0" fontId="4" fillId="0" borderId="2" xfId="2" applyFont="1" applyFill="1" applyBorder="1" applyAlignment="1">
      <alignment horizontal="center" vertical="center"/>
    </xf>
    <xf numFmtId="0" fontId="4" fillId="0" borderId="3" xfId="2"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3" xfId="2" applyFont="1" applyFill="1" applyBorder="1" applyAlignment="1">
      <alignment horizontal="center" vertical="center" wrapText="1"/>
    </xf>
    <xf numFmtId="0" fontId="4" fillId="0" borderId="4" xfId="2" applyFont="1" applyFill="1" applyBorder="1" applyAlignment="1">
      <alignment horizontal="center" vertical="center"/>
    </xf>
    <xf numFmtId="0" fontId="4" fillId="0" borderId="5" xfId="2" applyFont="1" applyFill="1" applyBorder="1" applyAlignment="1">
      <alignment horizontal="center" vertical="center"/>
    </xf>
    <xf numFmtId="0" fontId="4" fillId="0" borderId="12"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5" xfId="2" applyFont="1" applyFill="1" applyBorder="1" applyAlignment="1">
      <alignment horizontal="center"/>
    </xf>
    <xf numFmtId="0" fontId="6" fillId="0" borderId="0" xfId="2" applyFont="1" applyFill="1" applyBorder="1" applyAlignment="1">
      <alignment horizontal="center"/>
    </xf>
    <xf numFmtId="0" fontId="6" fillId="0" borderId="12" xfId="2" applyFont="1" applyFill="1" applyBorder="1" applyAlignment="1">
      <alignment horizontal="center"/>
    </xf>
    <xf numFmtId="0" fontId="6" fillId="0" borderId="0" xfId="3" applyFont="1" applyFill="1" applyBorder="1" applyAlignment="1">
      <alignment horizontal="center" vertical="center" wrapText="1"/>
    </xf>
    <xf numFmtId="0" fontId="2" fillId="0" borderId="0" xfId="0" applyFont="1" applyFill="1"/>
    <xf numFmtId="0" fontId="6" fillId="0" borderId="5" xfId="0" applyFont="1" applyFill="1" applyBorder="1"/>
    <xf numFmtId="1" fontId="6" fillId="0" borderId="41" xfId="4" applyNumberFormat="1" applyFont="1" applyFill="1" applyBorder="1" applyAlignment="1">
      <alignment horizontal="center" vertical="center" wrapText="1"/>
    </xf>
    <xf numFmtId="9" fontId="6" fillId="0" borderId="41" xfId="1" applyFont="1" applyFill="1" applyBorder="1" applyAlignment="1">
      <alignment horizontal="center" vertical="center" wrapText="1"/>
    </xf>
    <xf numFmtId="1" fontId="6" fillId="0" borderId="43" xfId="4" applyNumberFormat="1" applyFont="1" applyFill="1" applyBorder="1" applyAlignment="1">
      <alignment horizontal="center" vertical="center" wrapText="1"/>
    </xf>
    <xf numFmtId="1" fontId="6" fillId="0" borderId="46" xfId="4" applyNumberFormat="1" applyFont="1" applyFill="1" applyBorder="1" applyAlignment="1">
      <alignment horizontal="center" vertical="center" wrapText="1"/>
    </xf>
    <xf numFmtId="166" fontId="6" fillId="2" borderId="49" xfId="2" applyNumberFormat="1" applyFont="1" applyFill="1" applyBorder="1" applyAlignment="1">
      <alignment horizontal="center"/>
    </xf>
    <xf numFmtId="167" fontId="6" fillId="2" borderId="49" xfId="1" applyNumberFormat="1" applyFont="1" applyFill="1" applyBorder="1" applyAlignment="1">
      <alignment horizontal="center"/>
    </xf>
    <xf numFmtId="166" fontId="6" fillId="0" borderId="0" xfId="2" applyNumberFormat="1" applyFont="1" applyFill="1" applyBorder="1" applyAlignment="1">
      <alignment horizontal="center"/>
    </xf>
    <xf numFmtId="167" fontId="6" fillId="0" borderId="0" xfId="1" applyNumberFormat="1" applyFont="1" applyFill="1" applyBorder="1" applyAlignment="1">
      <alignment horizontal="center"/>
    </xf>
    <xf numFmtId="0" fontId="6" fillId="0" borderId="52" xfId="2" applyFont="1" applyFill="1" applyBorder="1" applyAlignment="1">
      <alignment horizontal="center"/>
    </xf>
    <xf numFmtId="0" fontId="2" fillId="0" borderId="53" xfId="2" applyFont="1" applyFill="1" applyBorder="1" applyAlignment="1">
      <alignment horizontal="center"/>
    </xf>
    <xf numFmtId="0" fontId="6" fillId="0" borderId="42" xfId="2" applyFont="1" applyFill="1" applyBorder="1" applyAlignment="1">
      <alignment horizontal="center"/>
    </xf>
    <xf numFmtId="0" fontId="6" fillId="0" borderId="2" xfId="2" applyFont="1" applyFill="1" applyBorder="1" applyAlignment="1">
      <alignment horizontal="center"/>
    </xf>
    <xf numFmtId="0" fontId="2" fillId="0" borderId="3" xfId="2" applyFont="1" applyFill="1" applyBorder="1" applyAlignment="1">
      <alignment horizontal="center"/>
    </xf>
    <xf numFmtId="0" fontId="6" fillId="0" borderId="4" xfId="2" applyFont="1" applyFill="1" applyBorder="1" applyAlignment="1">
      <alignment horizontal="center"/>
    </xf>
    <xf numFmtId="0" fontId="2" fillId="0" borderId="5" xfId="2" applyFont="1" applyFill="1" applyBorder="1" applyAlignment="1">
      <alignment horizontal="center"/>
    </xf>
    <xf numFmtId="0" fontId="9" fillId="4" borderId="12" xfId="0" applyFont="1" applyFill="1" applyBorder="1" applyAlignment="1">
      <alignment vertical="center" wrapText="1"/>
    </xf>
    <xf numFmtId="0" fontId="9" fillId="4" borderId="5" xfId="0" applyFont="1" applyFill="1" applyBorder="1" applyAlignment="1">
      <alignment vertical="center" wrapText="1"/>
    </xf>
    <xf numFmtId="0" fontId="2" fillId="0" borderId="12" xfId="2" applyFont="1" applyFill="1" applyBorder="1" applyAlignment="1">
      <alignment horizontal="center"/>
    </xf>
    <xf numFmtId="0" fontId="2" fillId="0" borderId="52" xfId="2" applyFont="1" applyFill="1" applyBorder="1" applyAlignment="1">
      <alignment horizontal="center"/>
    </xf>
    <xf numFmtId="0" fontId="2" fillId="0" borderId="42" xfId="2" applyFont="1" applyFill="1" applyBorder="1" applyAlignment="1">
      <alignment horizontal="center"/>
    </xf>
    <xf numFmtId="0" fontId="6" fillId="0" borderId="49" xfId="3" applyFont="1" applyFill="1" applyBorder="1" applyAlignment="1">
      <alignment vertical="center" wrapText="1"/>
    </xf>
    <xf numFmtId="0" fontId="12" fillId="0" borderId="49" xfId="3" applyFont="1" applyFill="1" applyBorder="1" applyAlignment="1">
      <alignment vertical="center" wrapText="1"/>
    </xf>
    <xf numFmtId="0" fontId="12" fillId="0" borderId="0" xfId="3" applyFont="1" applyFill="1" applyBorder="1" applyAlignment="1">
      <alignment horizontal="center" vertical="center" wrapText="1"/>
    </xf>
    <xf numFmtId="0" fontId="12" fillId="0" borderId="0" xfId="3" applyFont="1" applyFill="1" applyBorder="1" applyAlignment="1">
      <alignment vertical="center" wrapText="1"/>
    </xf>
    <xf numFmtId="0" fontId="6" fillId="0" borderId="0" xfId="3" applyFont="1" applyFill="1" applyBorder="1" applyAlignment="1">
      <alignment vertical="center" wrapText="1"/>
    </xf>
    <xf numFmtId="0" fontId="4" fillId="2" borderId="0" xfId="2" applyFont="1" applyFill="1" applyBorder="1" applyAlignment="1">
      <alignment horizontal="center" vertical="center" wrapText="1"/>
    </xf>
    <xf numFmtId="0" fontId="12" fillId="0" borderId="49" xfId="3" applyFont="1" applyFill="1" applyBorder="1" applyAlignment="1">
      <alignment horizontal="center" vertical="center" wrapText="1"/>
    </xf>
    <xf numFmtId="166" fontId="4" fillId="2" borderId="49" xfId="2" applyNumberFormat="1" applyFont="1" applyFill="1" applyBorder="1" applyAlignment="1">
      <alignment vertical="center"/>
    </xf>
    <xf numFmtId="166" fontId="4" fillId="2" borderId="49" xfId="2" applyNumberFormat="1" applyFont="1" applyFill="1" applyBorder="1" applyAlignment="1">
      <alignment horizontal="center" vertical="center"/>
    </xf>
    <xf numFmtId="9" fontId="4" fillId="2" borderId="49" xfId="1" applyFont="1" applyFill="1" applyBorder="1" applyAlignment="1">
      <alignment horizontal="center"/>
    </xf>
    <xf numFmtId="166" fontId="4" fillId="2" borderId="49" xfId="2" applyNumberFormat="1" applyFont="1" applyFill="1" applyBorder="1" applyAlignment="1">
      <alignment horizontal="center"/>
    </xf>
    <xf numFmtId="41" fontId="6" fillId="2" borderId="49" xfId="5" applyFont="1" applyFill="1" applyBorder="1" applyAlignment="1">
      <alignment vertical="center"/>
    </xf>
    <xf numFmtId="9" fontId="6" fillId="2" borderId="49" xfId="1" applyFont="1" applyFill="1" applyBorder="1" applyAlignment="1">
      <alignment horizontal="center"/>
    </xf>
    <xf numFmtId="0" fontId="13" fillId="2" borderId="36" xfId="0" applyFont="1" applyFill="1" applyBorder="1" applyAlignment="1">
      <alignment horizontal="center" vertical="center" wrapText="1"/>
    </xf>
    <xf numFmtId="0" fontId="6" fillId="0" borderId="49" xfId="3" applyFont="1" applyFill="1" applyBorder="1" applyAlignment="1">
      <alignment horizontal="center" vertical="center" wrapText="1"/>
    </xf>
    <xf numFmtId="168" fontId="6" fillId="0" borderId="41" xfId="1" applyNumberFormat="1" applyFont="1" applyFill="1" applyBorder="1" applyAlignment="1">
      <alignment horizontal="center" vertical="center" wrapText="1"/>
    </xf>
    <xf numFmtId="168" fontId="4" fillId="2" borderId="49" xfId="1" applyNumberFormat="1" applyFont="1" applyFill="1" applyBorder="1" applyAlignment="1">
      <alignment horizontal="center"/>
    </xf>
    <xf numFmtId="0" fontId="13" fillId="6" borderId="13" xfId="0" applyFont="1" applyFill="1" applyBorder="1" applyAlignment="1">
      <alignment horizontal="center" vertical="center" wrapText="1"/>
    </xf>
    <xf numFmtId="0" fontId="13" fillId="6" borderId="14" xfId="0" applyFont="1" applyFill="1" applyBorder="1" applyAlignment="1">
      <alignment horizontal="center" vertical="center" wrapText="1"/>
    </xf>
    <xf numFmtId="0" fontId="13" fillId="6" borderId="15" xfId="0" applyFont="1" applyFill="1" applyBorder="1" applyAlignment="1">
      <alignment horizontal="center" vertical="center" wrapText="1"/>
    </xf>
    <xf numFmtId="10" fontId="6" fillId="0" borderId="41" xfId="1" applyNumberFormat="1" applyFont="1" applyFill="1" applyBorder="1" applyAlignment="1">
      <alignment horizontal="center" vertical="center" wrapText="1"/>
    </xf>
    <xf numFmtId="9" fontId="0" fillId="0" borderId="8" xfId="1" applyFont="1" applyBorder="1" applyAlignment="1">
      <alignment horizontal="center" vertical="center"/>
    </xf>
    <xf numFmtId="9" fontId="5" fillId="0" borderId="42" xfId="1" applyFont="1" applyFill="1" applyBorder="1" applyAlignment="1">
      <alignment horizontal="center" vertical="center" wrapText="1"/>
    </xf>
    <xf numFmtId="9" fontId="5" fillId="0" borderId="39" xfId="1" applyFont="1" applyFill="1" applyBorder="1" applyAlignment="1">
      <alignment horizontal="center" vertical="center" wrapText="1"/>
    </xf>
    <xf numFmtId="9" fontId="5" fillId="0" borderId="40" xfId="1" applyFont="1" applyFill="1" applyBorder="1" applyAlignment="1">
      <alignment horizontal="center" vertical="center" wrapText="1"/>
    </xf>
    <xf numFmtId="9" fontId="6" fillId="0" borderId="43" xfId="1" applyFont="1" applyFill="1" applyBorder="1" applyAlignment="1">
      <alignment horizontal="center" vertical="center" wrapText="1"/>
    </xf>
    <xf numFmtId="9" fontId="0" fillId="0" borderId="45" xfId="1" applyFont="1" applyBorder="1" applyAlignment="1">
      <alignment horizontal="center" vertical="center"/>
    </xf>
    <xf numFmtId="9" fontId="5" fillId="0" borderId="44" xfId="1" applyFont="1" applyFill="1" applyBorder="1" applyAlignment="1">
      <alignment horizontal="center" vertical="center" wrapText="1"/>
    </xf>
    <xf numFmtId="9" fontId="5" fillId="0" borderId="1" xfId="1" applyFont="1" applyFill="1" applyBorder="1" applyAlignment="1">
      <alignment horizontal="center" vertical="center" wrapText="1"/>
    </xf>
    <xf numFmtId="9" fontId="5" fillId="0" borderId="45" xfId="1" applyFont="1" applyFill="1" applyBorder="1" applyAlignment="1">
      <alignment horizontal="center" vertical="center" wrapText="1"/>
    </xf>
    <xf numFmtId="0" fontId="0" fillId="0" borderId="1" xfId="0" applyBorder="1"/>
    <xf numFmtId="0" fontId="0" fillId="0" borderId="45" xfId="0" applyBorder="1"/>
    <xf numFmtId="0" fontId="0" fillId="0" borderId="14" xfId="0" applyBorder="1"/>
    <xf numFmtId="0" fontId="0" fillId="0" borderId="15" xfId="0" applyBorder="1"/>
    <xf numFmtId="9" fontId="5" fillId="0" borderId="4" xfId="1" applyFont="1" applyFill="1" applyBorder="1" applyAlignment="1">
      <alignment horizontal="center" vertical="center" wrapText="1"/>
    </xf>
    <xf numFmtId="9" fontId="5" fillId="0" borderId="47" xfId="1" applyFont="1" applyFill="1" applyBorder="1" applyAlignment="1">
      <alignment horizontal="center" vertical="center" wrapText="1"/>
    </xf>
    <xf numFmtId="9" fontId="5" fillId="0" borderId="48" xfId="1" applyFont="1" applyFill="1" applyBorder="1" applyAlignment="1">
      <alignment horizontal="center" vertical="center" wrapText="1"/>
    </xf>
    <xf numFmtId="9" fontId="4" fillId="2" borderId="59" xfId="1" applyFont="1" applyFill="1" applyBorder="1" applyAlignment="1">
      <alignment horizontal="center"/>
    </xf>
    <xf numFmtId="166" fontId="4" fillId="2" borderId="59" xfId="2" applyNumberFormat="1" applyFont="1" applyFill="1" applyBorder="1" applyAlignment="1">
      <alignment horizontal="center"/>
    </xf>
    <xf numFmtId="168" fontId="4" fillId="2" borderId="59" xfId="1" applyNumberFormat="1" applyFont="1" applyFill="1" applyBorder="1" applyAlignment="1">
      <alignment horizontal="center"/>
    </xf>
    <xf numFmtId="1" fontId="13" fillId="6" borderId="1" xfId="4" applyNumberFormat="1" applyFont="1" applyFill="1" applyBorder="1" applyAlignment="1">
      <alignment horizontal="center" vertical="center" wrapText="1"/>
    </xf>
    <xf numFmtId="1" fontId="13" fillId="6" borderId="61" xfId="4" applyNumberFormat="1" applyFont="1" applyFill="1" applyBorder="1" applyAlignment="1">
      <alignment horizontal="center" vertical="center" wrapText="1"/>
    </xf>
    <xf numFmtId="9" fontId="13" fillId="6" borderId="1" xfId="1" applyFont="1" applyFill="1" applyBorder="1" applyAlignment="1">
      <alignment horizontal="center" vertical="center" wrapText="1"/>
    </xf>
    <xf numFmtId="1" fontId="12" fillId="0" borderId="1" xfId="4" applyNumberFormat="1" applyFont="1" applyBorder="1" applyAlignment="1">
      <alignment horizontal="center" vertical="center" wrapText="1"/>
    </xf>
    <xf numFmtId="9" fontId="12" fillId="0" borderId="1" xfId="1" applyFont="1" applyBorder="1" applyAlignment="1">
      <alignment horizontal="center" vertical="center" wrapText="1"/>
    </xf>
    <xf numFmtId="9" fontId="13" fillId="6" borderId="1" xfId="1" applyNumberFormat="1" applyFont="1" applyFill="1" applyBorder="1" applyAlignment="1">
      <alignment horizontal="center" vertical="center" wrapText="1"/>
    </xf>
    <xf numFmtId="1" fontId="12" fillId="0" borderId="14" xfId="4" applyNumberFormat="1" applyFont="1" applyBorder="1" applyAlignment="1">
      <alignment horizontal="center" vertical="center" wrapText="1"/>
    </xf>
    <xf numFmtId="9" fontId="12" fillId="0" borderId="14" xfId="1" applyFont="1" applyBorder="1" applyAlignment="1">
      <alignment horizontal="center" vertical="center" wrapText="1"/>
    </xf>
    <xf numFmtId="0" fontId="4" fillId="2" borderId="35" xfId="2" applyFont="1" applyFill="1" applyBorder="1" applyAlignment="1">
      <alignment horizontal="center"/>
    </xf>
    <xf numFmtId="167" fontId="6" fillId="2" borderId="49" xfId="2" applyNumberFormat="1" applyFont="1" applyFill="1" applyBorder="1" applyAlignment="1">
      <alignment vertical="center"/>
    </xf>
    <xf numFmtId="1" fontId="6" fillId="3" borderId="49" xfId="4" applyNumberFormat="1" applyFont="1" applyFill="1" applyBorder="1" applyAlignment="1">
      <alignment horizontal="center" vertical="center" wrapText="1"/>
    </xf>
    <xf numFmtId="10" fontId="6" fillId="3" borderId="49" xfId="1" applyNumberFormat="1" applyFont="1" applyFill="1" applyBorder="1" applyAlignment="1">
      <alignment horizontal="center" vertical="center" wrapText="1"/>
    </xf>
    <xf numFmtId="0" fontId="4" fillId="4" borderId="12" xfId="0" applyFont="1" applyFill="1" applyBorder="1" applyAlignment="1">
      <alignment vertical="center" wrapText="1"/>
    </xf>
    <xf numFmtId="0" fontId="4" fillId="4" borderId="5" xfId="0" applyFont="1" applyFill="1" applyBorder="1" applyAlignment="1">
      <alignment vertical="center" wrapText="1"/>
    </xf>
    <xf numFmtId="0" fontId="4" fillId="2" borderId="36"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6" fillId="0" borderId="0" xfId="2" applyFont="1" applyFill="1" applyBorder="1" applyAlignment="1">
      <alignment horizontal="justify"/>
    </xf>
    <xf numFmtId="0" fontId="6" fillId="0" borderId="0" xfId="3" applyFont="1" applyFill="1" applyBorder="1" applyAlignment="1">
      <alignment horizontal="justify" vertical="center" wrapText="1"/>
    </xf>
    <xf numFmtId="0" fontId="18" fillId="0" borderId="49" xfId="3" applyFont="1" applyFill="1" applyBorder="1" applyAlignment="1">
      <alignment horizontal="center" vertical="center" wrapText="1"/>
    </xf>
    <xf numFmtId="0" fontId="19" fillId="2" borderId="36" xfId="0" applyFont="1" applyFill="1" applyBorder="1" applyAlignment="1">
      <alignment horizontal="center" vertical="center" wrapText="1"/>
    </xf>
    <xf numFmtId="1" fontId="6" fillId="4" borderId="36" xfId="4" applyNumberFormat="1" applyFont="1" applyFill="1" applyBorder="1" applyAlignment="1">
      <alignment horizontal="center" vertical="center" wrapText="1"/>
    </xf>
    <xf numFmtId="9" fontId="6" fillId="0" borderId="36" xfId="1" applyFont="1" applyFill="1" applyBorder="1" applyAlignment="1">
      <alignment horizontal="center" vertical="center" wrapText="1"/>
    </xf>
    <xf numFmtId="1" fontId="6" fillId="4" borderId="43" xfId="4" applyNumberFormat="1" applyFont="1" applyFill="1" applyBorder="1" applyAlignment="1">
      <alignment horizontal="center" vertical="center" wrapText="1"/>
    </xf>
    <xf numFmtId="9" fontId="6" fillId="4" borderId="41" xfId="1" applyFont="1" applyFill="1" applyBorder="1" applyAlignment="1">
      <alignment horizontal="center" vertical="center" wrapText="1"/>
    </xf>
    <xf numFmtId="1" fontId="6" fillId="0" borderId="37" xfId="4" applyNumberFormat="1" applyFont="1" applyFill="1" applyBorder="1" applyAlignment="1">
      <alignment horizontal="center" vertical="center" wrapText="1"/>
    </xf>
    <xf numFmtId="9" fontId="6" fillId="0" borderId="59" xfId="1" applyFont="1" applyFill="1" applyBorder="1" applyAlignment="1">
      <alignment horizontal="center" vertical="center" wrapText="1"/>
    </xf>
    <xf numFmtId="0" fontId="20" fillId="0" borderId="49" xfId="3" applyFont="1" applyFill="1" applyBorder="1" applyAlignment="1">
      <alignment horizontal="center" vertical="center" wrapText="1"/>
    </xf>
    <xf numFmtId="0" fontId="21" fillId="0" borderId="49" xfId="3" applyFont="1" applyFill="1" applyBorder="1" applyAlignment="1">
      <alignment horizontal="center" vertical="center" wrapText="1"/>
    </xf>
    <xf numFmtId="0" fontId="13" fillId="2" borderId="23"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4" fillId="2" borderId="49" xfId="0" applyFont="1" applyFill="1" applyBorder="1" applyAlignment="1">
      <alignment horizontal="center" vertical="center" wrapText="1"/>
    </xf>
    <xf numFmtId="1" fontId="6" fillId="4" borderId="41" xfId="4" applyNumberFormat="1" applyFont="1" applyFill="1" applyBorder="1" applyAlignment="1">
      <alignment horizontal="center" vertical="center" wrapText="1"/>
    </xf>
    <xf numFmtId="0" fontId="6" fillId="0" borderId="1" xfId="0" applyFont="1" applyFill="1" applyBorder="1"/>
    <xf numFmtId="0" fontId="22" fillId="0" borderId="0" xfId="2" applyFont="1" applyFill="1" applyAlignment="1">
      <alignment horizontal="center"/>
    </xf>
    <xf numFmtId="0" fontId="15" fillId="0" borderId="2" xfId="2" applyFont="1" applyFill="1" applyBorder="1" applyAlignment="1">
      <alignment horizontal="center" vertical="center"/>
    </xf>
    <xf numFmtId="0" fontId="15" fillId="0" borderId="3" xfId="2" applyFont="1" applyFill="1" applyBorder="1" applyAlignment="1">
      <alignment horizontal="center" vertical="center"/>
    </xf>
    <xf numFmtId="0" fontId="15" fillId="0" borderId="3" xfId="3" applyFont="1" applyFill="1" applyBorder="1" applyAlignment="1">
      <alignment horizontal="center" vertical="center" wrapText="1"/>
    </xf>
    <xf numFmtId="0" fontId="15" fillId="0" borderId="3" xfId="2" applyFont="1" applyFill="1" applyBorder="1" applyAlignment="1">
      <alignment horizontal="center" vertical="center" wrapText="1"/>
    </xf>
    <xf numFmtId="0" fontId="15" fillId="0" borderId="4" xfId="2" applyFont="1" applyFill="1" applyBorder="1" applyAlignment="1">
      <alignment horizontal="center" vertical="center"/>
    </xf>
    <xf numFmtId="0" fontId="15" fillId="0" borderId="5" xfId="2" applyFont="1" applyFill="1" applyBorder="1" applyAlignment="1">
      <alignment horizontal="center" vertical="center"/>
    </xf>
    <xf numFmtId="0" fontId="15" fillId="0" borderId="12" xfId="2" applyFont="1" applyFill="1" applyBorder="1" applyAlignment="1">
      <alignment horizontal="center" vertical="center"/>
    </xf>
    <xf numFmtId="0" fontId="15" fillId="0" borderId="0" xfId="2" applyFont="1" applyFill="1" applyBorder="1" applyAlignment="1">
      <alignment horizontal="center" vertical="center"/>
    </xf>
    <xf numFmtId="0" fontId="15" fillId="0" borderId="0" xfId="3" applyFont="1" applyFill="1" applyBorder="1" applyAlignment="1">
      <alignment horizontal="center" vertical="center" wrapText="1"/>
    </xf>
    <xf numFmtId="0" fontId="15" fillId="0" borderId="0" xfId="2" applyFont="1" applyFill="1" applyBorder="1" applyAlignment="1">
      <alignment horizontal="center" vertical="center" wrapText="1"/>
    </xf>
    <xf numFmtId="0" fontId="5" fillId="0" borderId="5" xfId="2" applyFont="1" applyFill="1" applyBorder="1" applyAlignment="1">
      <alignment horizontal="center"/>
    </xf>
    <xf numFmtId="0" fontId="5" fillId="0" borderId="0" xfId="2" applyFont="1" applyFill="1" applyBorder="1" applyAlignment="1">
      <alignment horizontal="center"/>
    </xf>
    <xf numFmtId="0" fontId="5" fillId="0" borderId="12" xfId="2" applyFont="1" applyFill="1" applyBorder="1" applyAlignment="1">
      <alignment horizontal="center"/>
    </xf>
    <xf numFmtId="0" fontId="5" fillId="0" borderId="0" xfId="3" applyFont="1" applyFill="1" applyBorder="1" applyAlignment="1">
      <alignment horizontal="center" vertical="center" wrapText="1"/>
    </xf>
    <xf numFmtId="0" fontId="22" fillId="0" borderId="0" xfId="2" applyFont="1" applyFill="1" applyBorder="1" applyAlignment="1">
      <alignment horizontal="center"/>
    </xf>
    <xf numFmtId="0" fontId="5" fillId="0" borderId="49" xfId="3" applyFont="1" applyFill="1" applyBorder="1" applyAlignment="1">
      <alignment horizontal="center" vertical="center" wrapText="1"/>
    </xf>
    <xf numFmtId="0" fontId="5" fillId="0" borderId="49" xfId="3" applyFont="1" applyFill="1" applyBorder="1" applyAlignment="1">
      <alignment vertical="center" wrapText="1"/>
    </xf>
    <xf numFmtId="0" fontId="5" fillId="0" borderId="5" xfId="0" applyFont="1" applyFill="1" applyBorder="1"/>
    <xf numFmtId="0" fontId="22" fillId="0" borderId="0" xfId="0" applyFont="1" applyFill="1"/>
    <xf numFmtId="168" fontId="5" fillId="0" borderId="71" xfId="1" applyNumberFormat="1" applyFont="1" applyFill="1" applyBorder="1" applyAlignment="1">
      <alignment horizontal="center" vertical="center"/>
    </xf>
    <xf numFmtId="168" fontId="5" fillId="0" borderId="59" xfId="1" applyNumberFormat="1" applyFont="1" applyFill="1" applyBorder="1" applyAlignment="1">
      <alignment horizontal="center" vertical="center"/>
    </xf>
    <xf numFmtId="168" fontId="5" fillId="0" borderId="41" xfId="1" applyNumberFormat="1" applyFont="1" applyFill="1" applyBorder="1" applyAlignment="1">
      <alignment horizontal="center" vertical="center" wrapText="1"/>
    </xf>
    <xf numFmtId="168" fontId="5" fillId="0" borderId="43" xfId="4" applyNumberFormat="1" applyFont="1" applyFill="1" applyBorder="1" applyAlignment="1">
      <alignment horizontal="center" vertical="center" wrapText="1"/>
    </xf>
    <xf numFmtId="168" fontId="5" fillId="0" borderId="43" xfId="1" applyNumberFormat="1" applyFont="1" applyFill="1" applyBorder="1" applyAlignment="1">
      <alignment horizontal="center" vertical="center" wrapText="1"/>
    </xf>
    <xf numFmtId="9" fontId="5" fillId="0" borderId="43" xfId="4" applyNumberFormat="1" applyFont="1" applyFill="1" applyBorder="1" applyAlignment="1">
      <alignment horizontal="center" vertical="center" wrapText="1"/>
    </xf>
    <xf numFmtId="1" fontId="5" fillId="0" borderId="43" xfId="4" applyNumberFormat="1" applyFont="1" applyFill="1" applyBorder="1" applyAlignment="1">
      <alignment horizontal="center" vertical="center" wrapText="1"/>
    </xf>
    <xf numFmtId="9" fontId="5" fillId="0" borderId="41" xfId="1" applyNumberFormat="1" applyFont="1" applyFill="1" applyBorder="1" applyAlignment="1">
      <alignment horizontal="center" vertical="center" wrapText="1"/>
    </xf>
    <xf numFmtId="9" fontId="5" fillId="2" borderId="49" xfId="2" applyNumberFormat="1" applyFont="1" applyFill="1" applyBorder="1" applyAlignment="1">
      <alignment horizontal="center"/>
    </xf>
    <xf numFmtId="166" fontId="5" fillId="2" borderId="49" xfId="2" applyNumberFormat="1" applyFont="1" applyFill="1" applyBorder="1" applyAlignment="1">
      <alignment horizontal="center"/>
    </xf>
    <xf numFmtId="9" fontId="5" fillId="2" borderId="49" xfId="1" applyNumberFormat="1" applyFont="1" applyFill="1" applyBorder="1" applyAlignment="1">
      <alignment horizontal="center"/>
    </xf>
    <xf numFmtId="166" fontId="5" fillId="0" borderId="0" xfId="2" applyNumberFormat="1" applyFont="1" applyFill="1" applyBorder="1" applyAlignment="1">
      <alignment horizontal="center"/>
    </xf>
    <xf numFmtId="167" fontId="5" fillId="0" borderId="0" xfId="1" applyNumberFormat="1" applyFont="1" applyFill="1" applyBorder="1" applyAlignment="1">
      <alignment horizontal="center"/>
    </xf>
    <xf numFmtId="9" fontId="5" fillId="0" borderId="59" xfId="1" applyNumberFormat="1" applyFont="1" applyFill="1" applyBorder="1" applyAlignment="1">
      <alignment horizontal="center" vertical="center"/>
    </xf>
    <xf numFmtId="1" fontId="5" fillId="0" borderId="41" xfId="4" applyNumberFormat="1" applyFont="1" applyFill="1" applyBorder="1" applyAlignment="1">
      <alignment horizontal="center" vertical="center" wrapText="1"/>
    </xf>
    <xf numFmtId="9" fontId="5" fillId="0" borderId="41" xfId="1" applyFont="1" applyFill="1" applyBorder="1" applyAlignment="1">
      <alignment horizontal="center" vertical="center" wrapText="1"/>
    </xf>
    <xf numFmtId="0" fontId="15" fillId="2" borderId="36" xfId="0" applyFont="1" applyFill="1" applyBorder="1" applyAlignment="1">
      <alignment horizontal="center" vertical="center" wrapText="1"/>
    </xf>
    <xf numFmtId="0" fontId="2" fillId="0" borderId="0" xfId="2" applyFont="1" applyFill="1" applyAlignment="1">
      <alignment horizontal="center" wrapText="1"/>
    </xf>
    <xf numFmtId="10" fontId="2" fillId="0" borderId="0" xfId="1" applyNumberFormat="1" applyFont="1" applyFill="1" applyAlignment="1">
      <alignment horizontal="center" wrapText="1"/>
    </xf>
    <xf numFmtId="10" fontId="2" fillId="0" borderId="0" xfId="1" applyNumberFormat="1" applyFont="1" applyFill="1" applyBorder="1" applyAlignment="1">
      <alignment horizontal="center" wrapText="1"/>
    </xf>
    <xf numFmtId="0" fontId="2" fillId="0" borderId="0" xfId="2" applyFont="1" applyFill="1" applyBorder="1" applyAlignment="1">
      <alignment horizontal="center" wrapText="1"/>
    </xf>
    <xf numFmtId="9" fontId="2" fillId="0" borderId="0" xfId="1" applyFont="1" applyFill="1" applyAlignment="1">
      <alignment horizontal="center" wrapText="1"/>
    </xf>
    <xf numFmtId="9" fontId="2" fillId="0" borderId="0" xfId="1" applyFont="1" applyFill="1" applyAlignment="1">
      <alignment horizontal="center"/>
    </xf>
    <xf numFmtId="168" fontId="2" fillId="0" borderId="0" xfId="1" applyNumberFormat="1" applyFont="1" applyFill="1" applyAlignment="1">
      <alignment horizontal="center" wrapText="1"/>
    </xf>
    <xf numFmtId="0" fontId="2" fillId="0" borderId="0" xfId="0" applyFont="1" applyFill="1" applyAlignment="1">
      <alignment wrapText="1"/>
    </xf>
    <xf numFmtId="0" fontId="13" fillId="3" borderId="13"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72" xfId="0" applyFont="1" applyFill="1" applyBorder="1" applyAlignment="1">
      <alignment horizontal="center" vertical="center" wrapText="1"/>
    </xf>
    <xf numFmtId="0" fontId="13" fillId="3" borderId="48" xfId="0" applyFont="1" applyFill="1" applyBorder="1" applyAlignment="1">
      <alignment horizontal="center" vertical="center" wrapText="1"/>
    </xf>
    <xf numFmtId="10" fontId="27" fillId="0" borderId="6" xfId="1" applyNumberFormat="1" applyFont="1" applyFill="1" applyBorder="1" applyAlignment="1">
      <alignment horizontal="center" vertical="center" wrapText="1"/>
    </xf>
    <xf numFmtId="10" fontId="27" fillId="0" borderId="8" xfId="1" applyNumberFormat="1" applyFont="1" applyFill="1" applyBorder="1" applyAlignment="1">
      <alignment vertical="center" wrapText="1"/>
    </xf>
    <xf numFmtId="10" fontId="27" fillId="0" borderId="6" xfId="1" applyNumberFormat="1" applyFont="1" applyFill="1" applyBorder="1" applyAlignment="1">
      <alignment vertical="center" wrapText="1"/>
    </xf>
    <xf numFmtId="10" fontId="27" fillId="0" borderId="28" xfId="1" applyNumberFormat="1" applyFont="1" applyFill="1" applyBorder="1" applyAlignment="1">
      <alignment vertical="center" wrapText="1"/>
    </xf>
    <xf numFmtId="168" fontId="27" fillId="0" borderId="19" xfId="1" applyNumberFormat="1" applyFont="1" applyFill="1" applyBorder="1" applyAlignment="1">
      <alignment vertical="center" wrapText="1"/>
    </xf>
    <xf numFmtId="168" fontId="27" fillId="0" borderId="8" xfId="1" applyNumberFormat="1" applyFont="1" applyFill="1" applyBorder="1" applyAlignment="1">
      <alignment vertical="center" wrapText="1"/>
    </xf>
    <xf numFmtId="168" fontId="27" fillId="0" borderId="6" xfId="1" applyNumberFormat="1" applyFont="1" applyFill="1" applyBorder="1" applyAlignment="1">
      <alignment vertical="center" wrapText="1"/>
    </xf>
    <xf numFmtId="9" fontId="2" fillId="0" borderId="0" xfId="2" applyNumberFormat="1" applyFont="1" applyFill="1" applyAlignment="1">
      <alignment horizontal="center"/>
    </xf>
    <xf numFmtId="10" fontId="27" fillId="0" borderId="38" xfId="1" applyNumberFormat="1" applyFont="1" applyFill="1" applyBorder="1" applyAlignment="1">
      <alignment horizontal="center" vertical="center" wrapText="1"/>
    </xf>
    <xf numFmtId="10" fontId="27" fillId="0" borderId="40" xfId="1" applyNumberFormat="1" applyFont="1" applyFill="1" applyBorder="1" applyAlignment="1">
      <alignment vertical="center" wrapText="1"/>
    </xf>
    <xf numFmtId="10" fontId="27" fillId="0" borderId="38" xfId="1" applyNumberFormat="1" applyFont="1" applyFill="1" applyBorder="1" applyAlignment="1">
      <alignment vertical="center" wrapText="1"/>
    </xf>
    <xf numFmtId="10" fontId="27" fillId="0" borderId="53" xfId="1" applyNumberFormat="1" applyFont="1" applyFill="1" applyBorder="1" applyAlignment="1">
      <alignment vertical="center" wrapText="1"/>
    </xf>
    <xf numFmtId="10" fontId="27" fillId="0" borderId="54" xfId="1" applyNumberFormat="1" applyFont="1" applyFill="1" applyBorder="1" applyAlignment="1">
      <alignment vertical="center" wrapText="1"/>
    </xf>
    <xf numFmtId="10" fontId="27" fillId="0" borderId="45" xfId="1" applyNumberFormat="1" applyFont="1" applyFill="1" applyBorder="1" applyAlignment="1">
      <alignment vertical="center" wrapText="1"/>
    </xf>
    <xf numFmtId="168" fontId="27" fillId="0" borderId="38" xfId="1" applyNumberFormat="1" applyFont="1" applyFill="1" applyBorder="1" applyAlignment="1">
      <alignment horizontal="right" vertical="center" wrapText="1"/>
    </xf>
    <xf numFmtId="168" fontId="27" fillId="0" borderId="40" xfId="1" applyNumberFormat="1" applyFont="1" applyFill="1" applyBorder="1" applyAlignment="1">
      <alignment vertical="center" wrapText="1"/>
    </xf>
    <xf numFmtId="168" fontId="27" fillId="0" borderId="38" xfId="1" applyNumberFormat="1" applyFont="1" applyFill="1" applyBorder="1" applyAlignment="1">
      <alignment vertical="center" wrapText="1"/>
    </xf>
    <xf numFmtId="168" fontId="27" fillId="0" borderId="42" xfId="1" applyNumberFormat="1" applyFont="1" applyFill="1" applyBorder="1" applyAlignment="1">
      <alignment vertical="center" wrapText="1"/>
    </xf>
    <xf numFmtId="10" fontId="27" fillId="0" borderId="55" xfId="1" applyNumberFormat="1" applyFont="1" applyFill="1" applyBorder="1" applyAlignment="1">
      <alignment horizontal="center" vertical="center" wrapText="1"/>
    </xf>
    <xf numFmtId="10" fontId="27" fillId="0" borderId="57" xfId="1" applyNumberFormat="1" applyFont="1" applyFill="1" applyBorder="1" applyAlignment="1">
      <alignment vertical="center" wrapText="1"/>
    </xf>
    <xf numFmtId="10" fontId="27" fillId="0" borderId="55" xfId="1" applyNumberFormat="1" applyFont="1" applyFill="1" applyBorder="1" applyAlignment="1">
      <alignment vertical="center" wrapText="1"/>
    </xf>
    <xf numFmtId="10" fontId="27" fillId="0" borderId="17" xfId="1" applyNumberFormat="1" applyFont="1" applyFill="1" applyBorder="1" applyAlignment="1">
      <alignment vertical="center" wrapText="1"/>
    </xf>
    <xf numFmtId="10" fontId="27" fillId="0" borderId="13" xfId="1" applyNumberFormat="1" applyFont="1" applyFill="1" applyBorder="1" applyAlignment="1">
      <alignment vertical="center" wrapText="1"/>
    </xf>
    <xf numFmtId="10" fontId="27" fillId="0" borderId="15" xfId="1" applyNumberFormat="1" applyFont="1" applyFill="1" applyBorder="1" applyAlignment="1">
      <alignment vertical="center" wrapText="1"/>
    </xf>
    <xf numFmtId="168" fontId="27" fillId="0" borderId="70" xfId="1" applyNumberFormat="1" applyFont="1" applyFill="1" applyBorder="1" applyAlignment="1">
      <alignment vertical="center" wrapText="1"/>
    </xf>
    <xf numFmtId="168" fontId="27" fillId="0" borderId="57" xfId="1" applyNumberFormat="1" applyFont="1" applyFill="1" applyBorder="1" applyAlignment="1">
      <alignment vertical="center" wrapText="1"/>
    </xf>
    <xf numFmtId="168" fontId="27" fillId="0" borderId="55" xfId="1" applyNumberFormat="1" applyFont="1" applyFill="1" applyBorder="1" applyAlignment="1">
      <alignment vertical="center" wrapText="1"/>
    </xf>
    <xf numFmtId="168" fontId="27" fillId="3" borderId="59" xfId="1" applyNumberFormat="1" applyFont="1" applyFill="1" applyBorder="1" applyAlignment="1">
      <alignment horizontal="center"/>
    </xf>
    <xf numFmtId="0" fontId="6" fillId="3" borderId="17" xfId="2" applyFont="1" applyFill="1" applyBorder="1" applyAlignment="1"/>
    <xf numFmtId="0" fontId="6" fillId="3" borderId="18" xfId="2" applyFont="1" applyFill="1" applyBorder="1" applyAlignment="1"/>
    <xf numFmtId="0" fontId="2" fillId="0" borderId="2" xfId="2" applyFont="1" applyFill="1" applyBorder="1" applyAlignment="1">
      <alignment horizontal="center"/>
    </xf>
    <xf numFmtId="0" fontId="2" fillId="0" borderId="4" xfId="2" applyFont="1" applyFill="1" applyBorder="1" applyAlignment="1">
      <alignment horizontal="center"/>
    </xf>
    <xf numFmtId="0" fontId="0" fillId="0" borderId="12" xfId="0" applyBorder="1"/>
    <xf numFmtId="0" fontId="4" fillId="0" borderId="0" xfId="2" applyFont="1" applyFill="1" applyBorder="1" applyAlignment="1">
      <alignment vertical="center" wrapText="1"/>
    </xf>
    <xf numFmtId="0" fontId="13" fillId="3" borderId="65" xfId="0" applyFont="1" applyFill="1" applyBorder="1" applyAlignment="1">
      <alignment horizontal="center" vertical="center" wrapText="1"/>
    </xf>
    <xf numFmtId="0" fontId="28" fillId="0" borderId="0" xfId="2" applyFont="1" applyFill="1" applyAlignment="1">
      <alignment horizontal="center"/>
    </xf>
    <xf numFmtId="9" fontId="6" fillId="0" borderId="20" xfId="1" applyFont="1" applyFill="1" applyBorder="1" applyAlignment="1">
      <alignment horizontal="center" vertical="center" wrapText="1"/>
    </xf>
    <xf numFmtId="9" fontId="28" fillId="0" borderId="0" xfId="1" applyFont="1" applyFill="1" applyAlignment="1">
      <alignment horizontal="center"/>
    </xf>
    <xf numFmtId="9" fontId="6" fillId="0" borderId="1" xfId="1" applyFont="1" applyFill="1" applyBorder="1" applyAlignment="1">
      <alignment horizontal="center" vertical="center" wrapText="1"/>
    </xf>
    <xf numFmtId="9" fontId="6" fillId="0" borderId="14" xfId="1" applyFont="1" applyFill="1" applyBorder="1" applyAlignment="1">
      <alignment horizontal="center" vertical="center" wrapText="1"/>
    </xf>
    <xf numFmtId="9" fontId="6" fillId="3" borderId="59" xfId="1" applyFont="1" applyFill="1" applyBorder="1" applyAlignment="1">
      <alignment horizontal="center"/>
    </xf>
    <xf numFmtId="169" fontId="6" fillId="0" borderId="41" xfId="6" applyNumberFormat="1" applyFont="1" applyFill="1" applyBorder="1" applyAlignment="1">
      <alignment horizontal="center" vertical="center" wrapText="1"/>
    </xf>
    <xf numFmtId="0" fontId="0" fillId="0" borderId="0" xfId="0"/>
    <xf numFmtId="0" fontId="0" fillId="0" borderId="0" xfId="0"/>
    <xf numFmtId="0" fontId="2" fillId="0" borderId="0" xfId="2" applyFont="1" applyFill="1" applyBorder="1" applyAlignment="1">
      <alignment horizontal="center"/>
    </xf>
    <xf numFmtId="0" fontId="2" fillId="0" borderId="0" xfId="2" applyFont="1" applyFill="1" applyBorder="1" applyAlignment="1"/>
    <xf numFmtId="0" fontId="4" fillId="0" borderId="0" xfId="2" applyFont="1" applyFill="1" applyBorder="1" applyAlignment="1">
      <alignment horizontal="left" vertical="center" wrapText="1"/>
    </xf>
    <xf numFmtId="0" fontId="4" fillId="0" borderId="2" xfId="2" applyFont="1" applyFill="1" applyBorder="1" applyAlignment="1">
      <alignment horizontal="center" vertical="center"/>
    </xf>
    <xf numFmtId="0" fontId="4" fillId="0" borderId="3" xfId="2"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3" xfId="2" applyFont="1" applyFill="1" applyBorder="1" applyAlignment="1">
      <alignment horizontal="center" vertical="center" wrapText="1"/>
    </xf>
    <xf numFmtId="0" fontId="4" fillId="0" borderId="4" xfId="2" applyFont="1" applyFill="1" applyBorder="1" applyAlignment="1">
      <alignment horizontal="center" vertical="center"/>
    </xf>
    <xf numFmtId="0" fontId="4" fillId="0" borderId="5" xfId="2" applyFont="1" applyFill="1" applyBorder="1" applyAlignment="1">
      <alignment horizontal="center" vertical="center"/>
    </xf>
    <xf numFmtId="0" fontId="4" fillId="0" borderId="12"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5" xfId="2" applyFont="1" applyFill="1" applyBorder="1" applyAlignment="1">
      <alignment horizontal="center"/>
    </xf>
    <xf numFmtId="0" fontId="6" fillId="0" borderId="0" xfId="2" applyFont="1" applyFill="1" applyBorder="1" applyAlignment="1">
      <alignment horizontal="center"/>
    </xf>
    <xf numFmtId="0" fontId="6" fillId="0" borderId="12" xfId="2" applyFont="1" applyFill="1" applyBorder="1" applyAlignment="1">
      <alignment horizontal="center"/>
    </xf>
    <xf numFmtId="0" fontId="6" fillId="0" borderId="0" xfId="3" applyFont="1" applyFill="1" applyBorder="1" applyAlignment="1">
      <alignment horizontal="center" vertical="center" wrapText="1"/>
    </xf>
    <xf numFmtId="0" fontId="12" fillId="0" borderId="49" xfId="3" applyFont="1" applyFill="1" applyBorder="1" applyAlignment="1">
      <alignment vertical="center" wrapText="1"/>
    </xf>
    <xf numFmtId="0" fontId="6" fillId="0" borderId="49" xfId="3" applyFont="1" applyFill="1" applyBorder="1" applyAlignment="1">
      <alignment vertical="center" wrapText="1"/>
    </xf>
    <xf numFmtId="0" fontId="6" fillId="0" borderId="5" xfId="0" applyFont="1" applyFill="1" applyBorder="1"/>
    <xf numFmtId="169" fontId="6" fillId="0" borderId="41" xfId="8" applyNumberFormat="1" applyFont="1" applyFill="1" applyBorder="1" applyAlignment="1">
      <alignment horizontal="center" vertical="center" wrapText="1"/>
    </xf>
    <xf numFmtId="1" fontId="6" fillId="0" borderId="43" xfId="4" applyNumberFormat="1" applyFont="1" applyFill="1" applyBorder="1" applyAlignment="1">
      <alignment horizontal="right" vertical="center" wrapText="1"/>
    </xf>
    <xf numFmtId="1" fontId="6" fillId="0" borderId="43" xfId="4" applyNumberFormat="1" applyFont="1" applyFill="1" applyBorder="1" applyAlignment="1">
      <alignment horizontal="center" vertical="center" wrapText="1"/>
    </xf>
    <xf numFmtId="9" fontId="6" fillId="0" borderId="41" xfId="1" applyFont="1" applyFill="1" applyBorder="1" applyAlignment="1">
      <alignment horizontal="center" vertical="center" wrapText="1"/>
    </xf>
    <xf numFmtId="1" fontId="6" fillId="0" borderId="46" xfId="4" applyNumberFormat="1" applyFont="1" applyFill="1" applyBorder="1" applyAlignment="1">
      <alignment horizontal="center" vertical="center" wrapText="1"/>
    </xf>
    <xf numFmtId="166" fontId="6" fillId="2" borderId="49" xfId="2" applyNumberFormat="1" applyFont="1" applyFill="1" applyBorder="1" applyAlignment="1">
      <alignment horizontal="center"/>
    </xf>
    <xf numFmtId="43" fontId="6" fillId="2" borderId="49" xfId="1" applyNumberFormat="1" applyFont="1" applyFill="1" applyBorder="1" applyAlignment="1">
      <alignment horizontal="center"/>
    </xf>
    <xf numFmtId="166" fontId="6" fillId="0" borderId="0" xfId="2" applyNumberFormat="1" applyFont="1" applyFill="1" applyBorder="1" applyAlignment="1">
      <alignment horizontal="center"/>
    </xf>
    <xf numFmtId="43" fontId="6" fillId="0" borderId="0" xfId="1" applyNumberFormat="1" applyFont="1" applyFill="1" applyBorder="1" applyAlignment="1">
      <alignment horizontal="center"/>
    </xf>
    <xf numFmtId="0" fontId="6" fillId="0" borderId="52" xfId="2" applyFont="1" applyFill="1" applyBorder="1" applyAlignment="1">
      <alignment horizontal="center"/>
    </xf>
    <xf numFmtId="0" fontId="2" fillId="0" borderId="53" xfId="2" applyFont="1" applyFill="1" applyBorder="1" applyAlignment="1">
      <alignment horizontal="center"/>
    </xf>
    <xf numFmtId="0" fontId="6" fillId="0" borderId="42" xfId="2" applyFont="1" applyFill="1" applyBorder="1" applyAlignment="1">
      <alignment horizontal="center"/>
    </xf>
    <xf numFmtId="0" fontId="6" fillId="0" borderId="2" xfId="2" applyFont="1" applyFill="1" applyBorder="1" applyAlignment="1">
      <alignment horizontal="center"/>
    </xf>
    <xf numFmtId="0" fontId="2" fillId="0" borderId="3" xfId="2" applyFont="1" applyFill="1" applyBorder="1" applyAlignment="1">
      <alignment horizontal="center"/>
    </xf>
    <xf numFmtId="0" fontId="6" fillId="0" borderId="4" xfId="2" applyFont="1" applyFill="1" applyBorder="1" applyAlignment="1">
      <alignment horizontal="center"/>
    </xf>
    <xf numFmtId="0" fontId="2" fillId="0" borderId="5" xfId="2" applyFont="1" applyFill="1" applyBorder="1" applyAlignment="1">
      <alignment horizontal="center"/>
    </xf>
    <xf numFmtId="0" fontId="9" fillId="4" borderId="12" xfId="0" applyFont="1" applyFill="1" applyBorder="1" applyAlignment="1">
      <alignment vertical="center" wrapText="1"/>
    </xf>
    <xf numFmtId="0" fontId="9" fillId="4" borderId="5" xfId="0" applyFont="1" applyFill="1" applyBorder="1" applyAlignment="1">
      <alignment vertical="center" wrapText="1"/>
    </xf>
    <xf numFmtId="0" fontId="2" fillId="0" borderId="12" xfId="2" applyFont="1" applyFill="1" applyBorder="1" applyAlignment="1">
      <alignment horizontal="center"/>
    </xf>
    <xf numFmtId="0" fontId="2" fillId="0" borderId="52" xfId="2" applyFont="1" applyFill="1" applyBorder="1" applyAlignment="1">
      <alignment horizontal="center"/>
    </xf>
    <xf numFmtId="0" fontId="2" fillId="0" borderId="42" xfId="2" applyFont="1" applyFill="1" applyBorder="1" applyAlignment="1">
      <alignment horizontal="center"/>
    </xf>
    <xf numFmtId="0" fontId="4" fillId="2" borderId="36" xfId="0" applyFont="1" applyFill="1" applyBorder="1" applyAlignment="1">
      <alignment horizontal="center" vertical="center" wrapText="1"/>
    </xf>
    <xf numFmtId="0" fontId="0" fillId="0" borderId="0" xfId="0"/>
    <xf numFmtId="0" fontId="0" fillId="0" borderId="0" xfId="0"/>
    <xf numFmtId="0" fontId="2" fillId="0" borderId="0" xfId="2" applyFont="1" applyFill="1" applyBorder="1" applyAlignment="1">
      <alignment horizontal="center"/>
    </xf>
    <xf numFmtId="0" fontId="2" fillId="0" borderId="0" xfId="2" applyFont="1" applyFill="1" applyBorder="1" applyAlignment="1"/>
    <xf numFmtId="0" fontId="4" fillId="0" borderId="0" xfId="2" applyFont="1" applyFill="1" applyBorder="1" applyAlignment="1">
      <alignment horizontal="left" vertical="center" wrapText="1"/>
    </xf>
    <xf numFmtId="0" fontId="4" fillId="0" borderId="2" xfId="2" applyFont="1" applyFill="1" applyBorder="1" applyAlignment="1">
      <alignment horizontal="center" vertical="center"/>
    </xf>
    <xf numFmtId="0" fontId="4" fillId="0" borderId="3" xfId="2"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3" xfId="2" applyFont="1" applyFill="1" applyBorder="1" applyAlignment="1">
      <alignment horizontal="center" vertical="center" wrapText="1"/>
    </xf>
    <xf numFmtId="0" fontId="4" fillId="0" borderId="4" xfId="2" applyFont="1" applyFill="1" applyBorder="1" applyAlignment="1">
      <alignment horizontal="center" vertical="center"/>
    </xf>
    <xf numFmtId="0" fontId="4" fillId="0" borderId="5" xfId="2" applyFont="1" applyFill="1" applyBorder="1" applyAlignment="1">
      <alignment horizontal="center" vertical="center"/>
    </xf>
    <xf numFmtId="0" fontId="4" fillId="0" borderId="12"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5" xfId="2" applyFont="1" applyFill="1" applyBorder="1" applyAlignment="1">
      <alignment horizontal="center"/>
    </xf>
    <xf numFmtId="0" fontId="6" fillId="0" borderId="0" xfId="2" applyFont="1" applyFill="1" applyBorder="1" applyAlignment="1">
      <alignment horizontal="center"/>
    </xf>
    <xf numFmtId="0" fontId="6" fillId="0" borderId="12" xfId="2" applyFont="1" applyFill="1" applyBorder="1" applyAlignment="1">
      <alignment horizontal="center"/>
    </xf>
    <xf numFmtId="0" fontId="6" fillId="0" borderId="0" xfId="3" applyFont="1" applyFill="1" applyBorder="1" applyAlignment="1">
      <alignment horizontal="center" vertical="center" wrapText="1"/>
    </xf>
    <xf numFmtId="0" fontId="12" fillId="0" borderId="49" xfId="3" applyFont="1" applyFill="1" applyBorder="1" applyAlignment="1">
      <alignment vertical="center" wrapText="1"/>
    </xf>
    <xf numFmtId="0" fontId="6" fillId="0" borderId="49" xfId="3" applyFont="1" applyFill="1" applyBorder="1" applyAlignment="1">
      <alignment vertical="center" wrapText="1"/>
    </xf>
    <xf numFmtId="0" fontId="6" fillId="0" borderId="5" xfId="0" applyFont="1" applyFill="1" applyBorder="1"/>
    <xf numFmtId="169" fontId="6" fillId="4" borderId="41" xfId="8" applyNumberFormat="1" applyFont="1" applyFill="1" applyBorder="1" applyAlignment="1">
      <alignment horizontal="center" vertical="center" wrapText="1"/>
    </xf>
    <xf numFmtId="169" fontId="6" fillId="0" borderId="41" xfId="8" applyNumberFormat="1" applyFont="1" applyFill="1" applyBorder="1" applyAlignment="1">
      <alignment horizontal="center" vertical="center" wrapText="1"/>
    </xf>
    <xf numFmtId="1" fontId="6" fillId="0" borderId="43" xfId="4" applyNumberFormat="1" applyFont="1" applyFill="1" applyBorder="1" applyAlignment="1">
      <alignment horizontal="center" vertical="center" wrapText="1"/>
    </xf>
    <xf numFmtId="9" fontId="6" fillId="0" borderId="41" xfId="1" applyFont="1" applyFill="1" applyBorder="1" applyAlignment="1">
      <alignment horizontal="center" vertical="center" wrapText="1"/>
    </xf>
    <xf numFmtId="1" fontId="6" fillId="0" borderId="46" xfId="4" applyNumberFormat="1" applyFont="1" applyFill="1" applyBorder="1" applyAlignment="1">
      <alignment horizontal="center" vertical="center" wrapText="1"/>
    </xf>
    <xf numFmtId="166" fontId="6" fillId="2" borderId="49" xfId="2" applyNumberFormat="1" applyFont="1" applyFill="1" applyBorder="1" applyAlignment="1">
      <alignment horizontal="center"/>
    </xf>
    <xf numFmtId="166" fontId="6" fillId="0" borderId="0" xfId="2" applyNumberFormat="1" applyFont="1" applyFill="1" applyBorder="1" applyAlignment="1">
      <alignment horizontal="center"/>
    </xf>
    <xf numFmtId="43" fontId="6" fillId="0" borderId="0" xfId="1" applyNumberFormat="1" applyFont="1" applyFill="1" applyBorder="1" applyAlignment="1">
      <alignment horizontal="center"/>
    </xf>
    <xf numFmtId="0" fontId="6" fillId="0" borderId="52" xfId="2" applyFont="1" applyFill="1" applyBorder="1" applyAlignment="1">
      <alignment horizontal="center"/>
    </xf>
    <xf numFmtId="0" fontId="2" fillId="0" borderId="53" xfId="2" applyFont="1" applyFill="1" applyBorder="1" applyAlignment="1">
      <alignment horizontal="center"/>
    </xf>
    <xf numFmtId="0" fontId="6" fillId="0" borderId="42" xfId="2" applyFont="1" applyFill="1" applyBorder="1" applyAlignment="1">
      <alignment horizontal="center"/>
    </xf>
    <xf numFmtId="0" fontId="6" fillId="0" borderId="2" xfId="2" applyFont="1" applyFill="1" applyBorder="1" applyAlignment="1">
      <alignment horizontal="center"/>
    </xf>
    <xf numFmtId="0" fontId="2" fillId="0" borderId="3" xfId="2" applyFont="1" applyFill="1" applyBorder="1" applyAlignment="1">
      <alignment horizontal="center"/>
    </xf>
    <xf numFmtId="0" fontId="6" fillId="0" borderId="4" xfId="2" applyFont="1" applyFill="1" applyBorder="1" applyAlignment="1">
      <alignment horizontal="center"/>
    </xf>
    <xf numFmtId="0" fontId="2" fillId="0" borderId="5" xfId="2" applyFont="1" applyFill="1" applyBorder="1" applyAlignment="1">
      <alignment horizontal="center"/>
    </xf>
    <xf numFmtId="0" fontId="9" fillId="4" borderId="12" xfId="0" applyFont="1" applyFill="1" applyBorder="1" applyAlignment="1">
      <alignment vertical="center" wrapText="1"/>
    </xf>
    <xf numFmtId="0" fontId="9" fillId="4" borderId="5" xfId="0" applyFont="1" applyFill="1" applyBorder="1" applyAlignment="1">
      <alignment vertical="center" wrapText="1"/>
    </xf>
    <xf numFmtId="0" fontId="2" fillId="0" borderId="12" xfId="2" applyFont="1" applyFill="1" applyBorder="1" applyAlignment="1">
      <alignment horizontal="center"/>
    </xf>
    <xf numFmtId="0" fontId="2" fillId="0" borderId="52" xfId="2" applyFont="1" applyFill="1" applyBorder="1" applyAlignment="1">
      <alignment horizontal="center"/>
    </xf>
    <xf numFmtId="0" fontId="2" fillId="0" borderId="42" xfId="2" applyFont="1" applyFill="1" applyBorder="1" applyAlignment="1">
      <alignment horizontal="center"/>
    </xf>
    <xf numFmtId="0" fontId="0" fillId="0" borderId="0" xfId="0"/>
    <xf numFmtId="0" fontId="2" fillId="0" borderId="0" xfId="2" applyFont="1" applyFill="1" applyBorder="1" applyAlignment="1">
      <alignment horizontal="center"/>
    </xf>
    <xf numFmtId="0" fontId="2" fillId="0" borderId="0" xfId="2" applyFont="1" applyFill="1" applyBorder="1" applyAlignment="1"/>
    <xf numFmtId="0" fontId="4" fillId="0" borderId="0" xfId="2" applyFont="1" applyFill="1" applyBorder="1" applyAlignment="1">
      <alignment horizontal="left" vertical="center" wrapText="1"/>
    </xf>
    <xf numFmtId="0" fontId="4" fillId="0" borderId="2" xfId="2" applyFont="1" applyFill="1" applyBorder="1" applyAlignment="1">
      <alignment horizontal="center" vertical="center"/>
    </xf>
    <xf numFmtId="0" fontId="4" fillId="0" borderId="3" xfId="2"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3" xfId="2" applyFont="1" applyFill="1" applyBorder="1" applyAlignment="1">
      <alignment horizontal="center" vertical="center" wrapText="1"/>
    </xf>
    <xf numFmtId="0" fontId="4" fillId="0" borderId="4" xfId="2" applyFont="1" applyFill="1" applyBorder="1" applyAlignment="1">
      <alignment horizontal="center" vertical="center"/>
    </xf>
    <xf numFmtId="0" fontId="4" fillId="0" borderId="5" xfId="2" applyFont="1" applyFill="1" applyBorder="1" applyAlignment="1">
      <alignment horizontal="center" vertical="center"/>
    </xf>
    <xf numFmtId="0" fontId="4" fillId="0" borderId="12"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5" xfId="2" applyFont="1" applyFill="1" applyBorder="1" applyAlignment="1">
      <alignment horizontal="center"/>
    </xf>
    <xf numFmtId="0" fontId="6" fillId="0" borderId="0" xfId="2" applyFont="1" applyFill="1" applyBorder="1" applyAlignment="1">
      <alignment horizontal="center"/>
    </xf>
    <xf numFmtId="0" fontId="6" fillId="0" borderId="12" xfId="2" applyFont="1" applyFill="1" applyBorder="1" applyAlignment="1">
      <alignment horizontal="center"/>
    </xf>
    <xf numFmtId="0" fontId="6" fillId="0" borderId="0" xfId="3" applyFont="1" applyFill="1" applyBorder="1" applyAlignment="1">
      <alignment horizontal="center" vertical="center" wrapText="1"/>
    </xf>
    <xf numFmtId="0" fontId="6" fillId="0" borderId="49" xfId="3" applyFont="1" applyFill="1" applyBorder="1" applyAlignment="1">
      <alignment vertical="center" wrapText="1"/>
    </xf>
    <xf numFmtId="0" fontId="6" fillId="0" borderId="5" xfId="0" applyFont="1" applyFill="1" applyBorder="1"/>
    <xf numFmtId="166" fontId="6" fillId="0" borderId="0" xfId="2" applyNumberFormat="1" applyFont="1" applyFill="1" applyBorder="1" applyAlignment="1">
      <alignment horizontal="center"/>
    </xf>
    <xf numFmtId="43" fontId="6" fillId="0" borderId="0" xfId="1" applyNumberFormat="1" applyFont="1" applyFill="1" applyBorder="1" applyAlignment="1">
      <alignment horizontal="center"/>
    </xf>
    <xf numFmtId="0" fontId="6" fillId="0" borderId="52" xfId="2" applyFont="1" applyFill="1" applyBorder="1" applyAlignment="1">
      <alignment horizontal="center"/>
    </xf>
    <xf numFmtId="0" fontId="2" fillId="0" borderId="53" xfId="2" applyFont="1" applyFill="1" applyBorder="1" applyAlignment="1">
      <alignment horizontal="center"/>
    </xf>
    <xf numFmtId="0" fontId="6" fillId="0" borderId="42" xfId="2" applyFont="1" applyFill="1" applyBorder="1" applyAlignment="1">
      <alignment horizontal="center"/>
    </xf>
    <xf numFmtId="0" fontId="6" fillId="0" borderId="2" xfId="2" applyFont="1" applyFill="1" applyBorder="1" applyAlignment="1">
      <alignment horizontal="center"/>
    </xf>
    <xf numFmtId="0" fontId="2" fillId="0" borderId="3" xfId="2" applyFont="1" applyFill="1" applyBorder="1" applyAlignment="1">
      <alignment horizontal="center"/>
    </xf>
    <xf numFmtId="0" fontId="6" fillId="0" borderId="4" xfId="2" applyFont="1" applyFill="1" applyBorder="1" applyAlignment="1">
      <alignment horizontal="center"/>
    </xf>
    <xf numFmtId="0" fontId="2" fillId="0" borderId="5" xfId="2" applyFont="1" applyFill="1" applyBorder="1" applyAlignment="1">
      <alignment horizontal="center"/>
    </xf>
    <xf numFmtId="0" fontId="9" fillId="4" borderId="12" xfId="0" applyFont="1" applyFill="1" applyBorder="1" applyAlignment="1">
      <alignment vertical="center" wrapText="1"/>
    </xf>
    <xf numFmtId="0" fontId="9" fillId="4" borderId="5" xfId="0" applyFont="1" applyFill="1" applyBorder="1" applyAlignment="1">
      <alignment vertical="center" wrapText="1"/>
    </xf>
    <xf numFmtId="0" fontId="2" fillId="0" borderId="12" xfId="2" applyFont="1" applyFill="1" applyBorder="1" applyAlignment="1">
      <alignment horizontal="center"/>
    </xf>
    <xf numFmtId="0" fontId="2" fillId="0" borderId="52" xfId="2" applyFont="1" applyFill="1" applyBorder="1" applyAlignment="1">
      <alignment horizontal="center"/>
    </xf>
    <xf numFmtId="0" fontId="2" fillId="0" borderId="42" xfId="2" applyFont="1" applyFill="1" applyBorder="1" applyAlignment="1">
      <alignment horizontal="center"/>
    </xf>
    <xf numFmtId="0" fontId="13" fillId="2" borderId="36" xfId="0" applyFont="1" applyFill="1" applyBorder="1" applyAlignment="1">
      <alignment horizontal="center" vertical="center" wrapText="1"/>
    </xf>
    <xf numFmtId="0" fontId="12" fillId="0" borderId="49" xfId="3" applyFont="1" applyFill="1" applyBorder="1" applyAlignment="1">
      <alignment horizontal="center" vertical="center" wrapText="1"/>
    </xf>
    <xf numFmtId="10" fontId="6" fillId="0" borderId="41" xfId="1" applyNumberFormat="1" applyFont="1" applyFill="1" applyBorder="1" applyAlignment="1">
      <alignment horizontal="center" vertical="center" wrapText="1"/>
    </xf>
    <xf numFmtId="0" fontId="0" fillId="0" borderId="0" xfId="0"/>
    <xf numFmtId="0" fontId="2" fillId="0" borderId="0" xfId="2" applyFont="1" applyFill="1" applyBorder="1" applyAlignment="1">
      <alignment horizontal="center"/>
    </xf>
    <xf numFmtId="0" fontId="2" fillId="0" borderId="0" xfId="2" applyFont="1" applyFill="1" applyBorder="1" applyAlignment="1"/>
    <xf numFmtId="0" fontId="4" fillId="0" borderId="0" xfId="2" applyFont="1" applyFill="1" applyBorder="1" applyAlignment="1">
      <alignment horizontal="left" vertical="center" wrapText="1"/>
    </xf>
    <xf numFmtId="0" fontId="4" fillId="0" borderId="2" xfId="2" applyFont="1" applyFill="1" applyBorder="1" applyAlignment="1">
      <alignment horizontal="center" vertical="center"/>
    </xf>
    <xf numFmtId="0" fontId="4" fillId="0" borderId="3" xfId="2"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3" xfId="2" applyFont="1" applyFill="1" applyBorder="1" applyAlignment="1">
      <alignment horizontal="center" vertical="center" wrapText="1"/>
    </xf>
    <xf numFmtId="0" fontId="4" fillId="0" borderId="4" xfId="2" applyFont="1" applyFill="1" applyBorder="1" applyAlignment="1">
      <alignment horizontal="center" vertical="center"/>
    </xf>
    <xf numFmtId="0" fontId="4" fillId="0" borderId="5" xfId="2" applyFont="1" applyFill="1" applyBorder="1" applyAlignment="1">
      <alignment horizontal="center" vertical="center"/>
    </xf>
    <xf numFmtId="0" fontId="4" fillId="0" borderId="12"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5" xfId="2" applyFont="1" applyFill="1" applyBorder="1" applyAlignment="1">
      <alignment horizontal="center"/>
    </xf>
    <xf numFmtId="0" fontId="6" fillId="0" borderId="0" xfId="2" applyFont="1" applyFill="1" applyBorder="1" applyAlignment="1">
      <alignment horizontal="center"/>
    </xf>
    <xf numFmtId="0" fontId="6" fillId="0" borderId="12" xfId="2" applyFont="1" applyFill="1" applyBorder="1" applyAlignment="1">
      <alignment horizontal="center"/>
    </xf>
    <xf numFmtId="0" fontId="6" fillId="0" borderId="0" xfId="3" applyFont="1" applyFill="1" applyBorder="1" applyAlignment="1">
      <alignment horizontal="center" vertical="center" wrapText="1"/>
    </xf>
    <xf numFmtId="0" fontId="12" fillId="0" borderId="49" xfId="3" applyFont="1" applyFill="1" applyBorder="1" applyAlignment="1">
      <alignment horizontal="center" vertical="center" wrapText="1"/>
    </xf>
    <xf numFmtId="0" fontId="6" fillId="0" borderId="49" xfId="3" applyFont="1" applyFill="1" applyBorder="1" applyAlignment="1">
      <alignment vertical="center" wrapText="1"/>
    </xf>
    <xf numFmtId="0" fontId="6" fillId="0" borderId="5" xfId="0" applyFont="1" applyFill="1" applyBorder="1"/>
    <xf numFmtId="0" fontId="25" fillId="8" borderId="49" xfId="0" applyFont="1" applyFill="1" applyBorder="1" applyAlignment="1">
      <alignment horizontal="center" vertical="center" wrapText="1"/>
    </xf>
    <xf numFmtId="166" fontId="6" fillId="0" borderId="0" xfId="2" applyNumberFormat="1" applyFont="1" applyFill="1" applyBorder="1" applyAlignment="1">
      <alignment horizontal="center"/>
    </xf>
    <xf numFmtId="43" fontId="6" fillId="0" borderId="0" xfId="1" applyNumberFormat="1" applyFont="1" applyFill="1" applyBorder="1" applyAlignment="1">
      <alignment horizontal="center"/>
    </xf>
    <xf numFmtId="0" fontId="6" fillId="0" borderId="52" xfId="2" applyFont="1" applyFill="1" applyBorder="1" applyAlignment="1">
      <alignment horizontal="center"/>
    </xf>
    <xf numFmtId="0" fontId="2" fillId="0" borderId="53" xfId="2" applyFont="1" applyFill="1" applyBorder="1" applyAlignment="1">
      <alignment horizontal="center"/>
    </xf>
    <xf numFmtId="0" fontId="6" fillId="0" borderId="42" xfId="2" applyFont="1" applyFill="1" applyBorder="1" applyAlignment="1">
      <alignment horizontal="center"/>
    </xf>
    <xf numFmtId="0" fontId="6" fillId="0" borderId="2" xfId="2" applyFont="1" applyFill="1" applyBorder="1" applyAlignment="1">
      <alignment horizontal="center"/>
    </xf>
    <xf numFmtId="0" fontId="2" fillId="0" borderId="3" xfId="2" applyFont="1" applyFill="1" applyBorder="1" applyAlignment="1">
      <alignment horizontal="center"/>
    </xf>
    <xf numFmtId="0" fontId="6" fillId="0" borderId="4" xfId="2" applyFont="1" applyFill="1" applyBorder="1" applyAlignment="1">
      <alignment horizontal="center"/>
    </xf>
    <xf numFmtId="0" fontId="2" fillId="0" borderId="5" xfId="2" applyFont="1" applyFill="1" applyBorder="1" applyAlignment="1">
      <alignment horizontal="center"/>
    </xf>
    <xf numFmtId="0" fontId="9" fillId="4" borderId="12" xfId="0" applyFont="1" applyFill="1" applyBorder="1" applyAlignment="1">
      <alignment vertical="center" wrapText="1"/>
    </xf>
    <xf numFmtId="0" fontId="9" fillId="4" borderId="5" xfId="0" applyFont="1" applyFill="1" applyBorder="1" applyAlignment="1">
      <alignment vertical="center" wrapText="1"/>
    </xf>
    <xf numFmtId="0" fontId="2" fillId="0" borderId="12" xfId="2" applyFont="1" applyFill="1" applyBorder="1" applyAlignment="1">
      <alignment horizontal="center"/>
    </xf>
    <xf numFmtId="0" fontId="2" fillId="0" borderId="52" xfId="2" applyFont="1" applyFill="1" applyBorder="1" applyAlignment="1">
      <alignment horizontal="center"/>
    </xf>
    <xf numFmtId="0" fontId="2" fillId="0" borderId="42" xfId="2" applyFont="1" applyFill="1" applyBorder="1" applyAlignment="1">
      <alignment horizontal="center"/>
    </xf>
    <xf numFmtId="172" fontId="12" fillId="0" borderId="41" xfId="10" applyNumberFormat="1" applyFont="1" applyFill="1" applyBorder="1" applyAlignment="1">
      <alignment horizontal="center" vertical="center" wrapText="1"/>
    </xf>
    <xf numFmtId="172" fontId="12" fillId="0" borderId="67" xfId="10" applyNumberFormat="1" applyFont="1" applyFill="1" applyBorder="1" applyAlignment="1">
      <alignment horizontal="center" vertical="center" wrapText="1"/>
    </xf>
    <xf numFmtId="10" fontId="16" fillId="0" borderId="41" xfId="1" applyNumberFormat="1" applyFont="1" applyFill="1" applyBorder="1" applyAlignment="1">
      <alignment horizontal="center" vertical="center"/>
    </xf>
    <xf numFmtId="9" fontId="12" fillId="0" borderId="41" xfId="1" applyFont="1" applyFill="1" applyBorder="1" applyAlignment="1">
      <alignment horizontal="center" vertical="center" wrapText="1"/>
    </xf>
    <xf numFmtId="1" fontId="12" fillId="0" borderId="43" xfId="4" applyNumberFormat="1" applyFont="1" applyFill="1" applyBorder="1" applyAlignment="1">
      <alignment horizontal="center" vertical="center" wrapText="1"/>
    </xf>
    <xf numFmtId="166" fontId="12" fillId="2" borderId="49" xfId="2" applyNumberFormat="1" applyFont="1" applyFill="1" applyBorder="1" applyAlignment="1">
      <alignment horizontal="center"/>
    </xf>
    <xf numFmtId="10" fontId="16" fillId="2" borderId="49" xfId="1" applyNumberFormat="1" applyFont="1" applyFill="1" applyBorder="1" applyAlignment="1">
      <alignment horizontal="center" vertical="center"/>
    </xf>
    <xf numFmtId="0" fontId="2" fillId="0" borderId="0" xfId="2" applyFont="1" applyFill="1" applyBorder="1" applyAlignment="1">
      <alignment horizontal="center"/>
    </xf>
    <xf numFmtId="0" fontId="2" fillId="0" borderId="0" xfId="2" applyFont="1" applyFill="1" applyBorder="1" applyAlignment="1"/>
    <xf numFmtId="0" fontId="2" fillId="0" borderId="0" xfId="2" applyFont="1" applyFill="1" applyAlignment="1">
      <alignment horizontal="center"/>
    </xf>
    <xf numFmtId="0" fontId="4" fillId="0" borderId="0" xfId="2" applyFont="1" applyFill="1" applyBorder="1" applyAlignment="1">
      <alignment horizontal="left" vertical="center" wrapText="1"/>
    </xf>
    <xf numFmtId="0" fontId="4" fillId="0" borderId="2" xfId="2" applyFont="1" applyFill="1" applyBorder="1" applyAlignment="1">
      <alignment horizontal="center" vertical="center"/>
    </xf>
    <xf numFmtId="0" fontId="4" fillId="0" borderId="3" xfId="2"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3" xfId="2" applyFont="1" applyFill="1" applyBorder="1" applyAlignment="1">
      <alignment horizontal="center" vertical="center" wrapText="1"/>
    </xf>
    <xf numFmtId="0" fontId="4" fillId="0" borderId="4" xfId="2" applyFont="1" applyFill="1" applyBorder="1" applyAlignment="1">
      <alignment horizontal="center" vertical="center"/>
    </xf>
    <xf numFmtId="0" fontId="4" fillId="0" borderId="5" xfId="2" applyFont="1" applyFill="1" applyBorder="1" applyAlignment="1">
      <alignment horizontal="center" vertical="center"/>
    </xf>
    <xf numFmtId="0" fontId="4" fillId="0" borderId="12"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5" xfId="2" applyFont="1" applyFill="1" applyBorder="1" applyAlignment="1">
      <alignment horizontal="center"/>
    </xf>
    <xf numFmtId="0" fontId="6" fillId="0" borderId="0" xfId="2" applyFont="1" applyFill="1" applyBorder="1" applyAlignment="1">
      <alignment horizontal="center"/>
    </xf>
    <xf numFmtId="0" fontId="6" fillId="0" borderId="12" xfId="2" applyFont="1" applyFill="1" applyBorder="1" applyAlignment="1">
      <alignment horizontal="center"/>
    </xf>
    <xf numFmtId="0" fontId="6" fillId="0" borderId="0" xfId="3" applyFont="1" applyFill="1" applyBorder="1" applyAlignment="1">
      <alignment horizontal="center" vertical="center" wrapText="1"/>
    </xf>
    <xf numFmtId="0" fontId="6" fillId="0" borderId="49" xfId="3" applyFont="1" applyFill="1" applyBorder="1" applyAlignment="1">
      <alignment vertical="center" wrapText="1"/>
    </xf>
    <xf numFmtId="0" fontId="6" fillId="0" borderId="5" xfId="0" applyFont="1" applyFill="1" applyBorder="1"/>
    <xf numFmtId="0" fontId="2" fillId="0" borderId="0" xfId="0" applyFont="1" applyFill="1"/>
    <xf numFmtId="9" fontId="6" fillId="0" borderId="41" xfId="1" applyFont="1" applyFill="1" applyBorder="1" applyAlignment="1">
      <alignment horizontal="center" vertical="center" wrapText="1"/>
    </xf>
    <xf numFmtId="1" fontId="6" fillId="0" borderId="43" xfId="4" applyNumberFormat="1" applyFont="1" applyFill="1" applyBorder="1" applyAlignment="1">
      <alignment horizontal="center" vertical="center" wrapText="1"/>
    </xf>
    <xf numFmtId="166" fontId="6" fillId="2" borderId="49" xfId="2" applyNumberFormat="1" applyFont="1" applyFill="1" applyBorder="1" applyAlignment="1">
      <alignment horizontal="center"/>
    </xf>
    <xf numFmtId="166" fontId="6" fillId="0" borderId="0" xfId="2" applyNumberFormat="1" applyFont="1" applyFill="1" applyBorder="1" applyAlignment="1">
      <alignment horizontal="center"/>
    </xf>
    <xf numFmtId="0" fontId="6" fillId="0" borderId="52" xfId="2" applyFont="1" applyFill="1" applyBorder="1" applyAlignment="1">
      <alignment horizontal="center"/>
    </xf>
    <xf numFmtId="0" fontId="2" fillId="0" borderId="53" xfId="2" applyFont="1" applyFill="1" applyBorder="1" applyAlignment="1">
      <alignment horizontal="center"/>
    </xf>
    <xf numFmtId="0" fontId="6" fillId="0" borderId="42" xfId="2" applyFont="1" applyFill="1" applyBorder="1" applyAlignment="1">
      <alignment horizontal="center"/>
    </xf>
    <xf numFmtId="0" fontId="6" fillId="0" borderId="2" xfId="2" applyFont="1" applyFill="1" applyBorder="1" applyAlignment="1">
      <alignment horizontal="center"/>
    </xf>
    <xf numFmtId="0" fontId="2" fillId="0" borderId="3" xfId="2" applyFont="1" applyFill="1" applyBorder="1" applyAlignment="1">
      <alignment horizontal="center"/>
    </xf>
    <xf numFmtId="0" fontId="6" fillId="0" borderId="4" xfId="2" applyFont="1" applyFill="1" applyBorder="1" applyAlignment="1">
      <alignment horizontal="center"/>
    </xf>
    <xf numFmtId="0" fontId="2" fillId="0" borderId="5" xfId="2" applyFont="1" applyFill="1" applyBorder="1" applyAlignment="1">
      <alignment horizontal="center"/>
    </xf>
    <xf numFmtId="0" fontId="9" fillId="4" borderId="12" xfId="0" applyFont="1" applyFill="1" applyBorder="1" applyAlignment="1">
      <alignment vertical="center" wrapText="1"/>
    </xf>
    <xf numFmtId="0" fontId="9" fillId="4" borderId="5" xfId="0" applyFont="1" applyFill="1" applyBorder="1" applyAlignment="1">
      <alignment vertical="center" wrapText="1"/>
    </xf>
    <xf numFmtId="0" fontId="2" fillId="0" borderId="12" xfId="2" applyFont="1" applyFill="1" applyBorder="1" applyAlignment="1">
      <alignment horizontal="center"/>
    </xf>
    <xf numFmtId="0" fontId="2" fillId="0" borderId="52" xfId="2" applyFont="1" applyFill="1" applyBorder="1" applyAlignment="1">
      <alignment horizontal="center"/>
    </xf>
    <xf numFmtId="0" fontId="2" fillId="0" borderId="42" xfId="2" applyFont="1" applyFill="1" applyBorder="1" applyAlignment="1">
      <alignment horizontal="center"/>
    </xf>
    <xf numFmtId="2" fontId="12" fillId="0" borderId="43" xfId="4" applyNumberFormat="1" applyFont="1" applyFill="1" applyBorder="1" applyAlignment="1">
      <alignment horizontal="center" vertical="center" wrapText="1"/>
    </xf>
    <xf numFmtId="1" fontId="12" fillId="0" borderId="41" xfId="4" applyNumberFormat="1" applyFont="1" applyFill="1" applyBorder="1" applyAlignment="1">
      <alignment horizontal="center" vertical="center" wrapText="1"/>
    </xf>
    <xf numFmtId="10" fontId="12" fillId="0" borderId="41" xfId="1" applyNumberFormat="1" applyFont="1" applyFill="1" applyBorder="1" applyAlignment="1">
      <alignment horizontal="center" vertical="center" wrapText="1"/>
    </xf>
    <xf numFmtId="0" fontId="25" fillId="8" borderId="49" xfId="0" applyFont="1" applyFill="1" applyBorder="1" applyAlignment="1">
      <alignment horizontal="center" wrapText="1"/>
    </xf>
    <xf numFmtId="0" fontId="25" fillId="8" borderId="58" xfId="0" applyFont="1" applyFill="1" applyBorder="1" applyAlignment="1">
      <alignment horizontal="center" wrapText="1"/>
    </xf>
    <xf numFmtId="173" fontId="6" fillId="4" borderId="67" xfId="11" applyNumberFormat="1" applyFont="1" applyFill="1" applyBorder="1" applyAlignment="1">
      <alignment horizontal="center" vertical="center" wrapText="1"/>
    </xf>
    <xf numFmtId="10" fontId="2" fillId="0" borderId="36" xfId="1" applyNumberFormat="1" applyFont="1" applyFill="1" applyBorder="1" applyAlignment="1">
      <alignment horizontal="center" vertical="center"/>
    </xf>
    <xf numFmtId="10" fontId="6" fillId="2" borderId="49" xfId="1" applyNumberFormat="1" applyFont="1" applyFill="1" applyBorder="1" applyAlignment="1">
      <alignment horizontal="center" vertical="center" wrapText="1"/>
    </xf>
    <xf numFmtId="0" fontId="13" fillId="0" borderId="49" xfId="3" applyFont="1" applyFill="1" applyBorder="1" applyAlignment="1">
      <alignment horizontal="center" vertical="center" wrapText="1"/>
    </xf>
    <xf numFmtId="0" fontId="13" fillId="2" borderId="49" xfId="0" applyFont="1" applyFill="1" applyBorder="1" applyAlignment="1">
      <alignment horizontal="center" vertical="center" wrapText="1"/>
    </xf>
    <xf numFmtId="9" fontId="4" fillId="2" borderId="49" xfId="1" applyFont="1" applyFill="1" applyBorder="1" applyAlignment="1">
      <alignment horizontal="center" vertical="center"/>
    </xf>
    <xf numFmtId="0" fontId="13" fillId="6" borderId="24" xfId="0" applyFont="1" applyFill="1" applyBorder="1" applyAlignment="1">
      <alignment horizontal="center" vertical="center" wrapText="1"/>
    </xf>
    <xf numFmtId="0" fontId="13" fillId="2" borderId="24" xfId="0" applyFont="1" applyFill="1" applyBorder="1" applyAlignment="1">
      <alignment horizontal="center" vertical="center" wrapText="1"/>
    </xf>
    <xf numFmtId="2" fontId="12" fillId="0" borderId="41" xfId="4" applyNumberFormat="1" applyFont="1" applyFill="1" applyBorder="1" applyAlignment="1">
      <alignment horizontal="center" vertical="center" wrapText="1"/>
    </xf>
    <xf numFmtId="1" fontId="12" fillId="0" borderId="46" xfId="4" applyNumberFormat="1" applyFont="1" applyFill="1" applyBorder="1" applyAlignment="1">
      <alignment horizontal="center" vertical="center" wrapText="1"/>
    </xf>
    <xf numFmtId="9" fontId="12" fillId="0" borderId="71" xfId="1" applyFont="1" applyFill="1" applyBorder="1" applyAlignment="1">
      <alignment horizontal="center" vertical="center" wrapText="1"/>
    </xf>
    <xf numFmtId="166" fontId="13" fillId="2" borderId="49" xfId="2" applyNumberFormat="1" applyFont="1" applyFill="1" applyBorder="1" applyAlignment="1">
      <alignment horizontal="center" vertical="center"/>
    </xf>
    <xf numFmtId="10" fontId="13" fillId="3" borderId="49" xfId="1" applyNumberFormat="1" applyFont="1" applyFill="1" applyBorder="1" applyAlignment="1">
      <alignment horizontal="center" vertical="center" wrapText="1"/>
    </xf>
    <xf numFmtId="0" fontId="15" fillId="0" borderId="0" xfId="2" applyFont="1" applyFill="1" applyBorder="1" applyAlignment="1">
      <alignment horizontal="left" vertical="center" wrapText="1"/>
    </xf>
    <xf numFmtId="174" fontId="12" fillId="0" borderId="41" xfId="4" applyNumberFormat="1" applyFont="1" applyFill="1" applyBorder="1" applyAlignment="1">
      <alignment horizontal="center" vertical="center" wrapText="1"/>
    </xf>
    <xf numFmtId="174" fontId="12" fillId="0" borderId="43" xfId="4" applyNumberFormat="1" applyFont="1" applyFill="1" applyBorder="1" applyAlignment="1">
      <alignment horizontal="center" vertical="center" wrapText="1"/>
    </xf>
    <xf numFmtId="174" fontId="12" fillId="0" borderId="46" xfId="4" applyNumberFormat="1" applyFont="1" applyFill="1" applyBorder="1" applyAlignment="1">
      <alignment horizontal="center" vertical="center" wrapText="1"/>
    </xf>
    <xf numFmtId="174" fontId="12" fillId="2" borderId="49" xfId="2" applyNumberFormat="1" applyFont="1" applyFill="1" applyBorder="1" applyAlignment="1">
      <alignment horizontal="center" vertical="center"/>
    </xf>
    <xf numFmtId="174" fontId="12" fillId="3" borderId="49" xfId="4" applyNumberFormat="1" applyFont="1" applyFill="1" applyBorder="1" applyAlignment="1">
      <alignment horizontal="center" vertical="center" wrapText="1"/>
    </xf>
    <xf numFmtId="10" fontId="12" fillId="3" borderId="49" xfId="1" applyNumberFormat="1" applyFont="1" applyFill="1" applyBorder="1" applyAlignment="1">
      <alignment horizontal="center" vertical="center" wrapText="1"/>
    </xf>
    <xf numFmtId="0" fontId="5" fillId="0" borderId="52" xfId="2" applyFont="1" applyFill="1" applyBorder="1" applyAlignment="1">
      <alignment horizontal="center"/>
    </xf>
    <xf numFmtId="0" fontId="22" fillId="0" borderId="53" xfId="2" applyFont="1" applyFill="1" applyBorder="1" applyAlignment="1">
      <alignment horizontal="center"/>
    </xf>
    <xf numFmtId="0" fontId="5" fillId="0" borderId="42" xfId="2" applyFont="1" applyFill="1" applyBorder="1" applyAlignment="1">
      <alignment horizontal="center"/>
    </xf>
    <xf numFmtId="0" fontId="5" fillId="0" borderId="2" xfId="2" applyFont="1" applyFill="1" applyBorder="1" applyAlignment="1">
      <alignment horizontal="center"/>
    </xf>
    <xf numFmtId="0" fontId="22" fillId="0" borderId="3" xfId="2" applyFont="1" applyFill="1" applyBorder="1" applyAlignment="1">
      <alignment horizontal="center"/>
    </xf>
    <xf numFmtId="0" fontId="5" fillId="0" borderId="4" xfId="2" applyFont="1" applyFill="1" applyBorder="1" applyAlignment="1">
      <alignment horizontal="center"/>
    </xf>
    <xf numFmtId="0" fontId="22" fillId="0" borderId="5" xfId="2" applyFont="1" applyFill="1" applyBorder="1" applyAlignment="1">
      <alignment horizontal="center"/>
    </xf>
    <xf numFmtId="0" fontId="15" fillId="4" borderId="12" xfId="0" applyFont="1" applyFill="1" applyBorder="1" applyAlignment="1">
      <alignment vertical="center" wrapText="1"/>
    </xf>
    <xf numFmtId="0" fontId="15" fillId="4" borderId="5" xfId="0" applyFont="1" applyFill="1" applyBorder="1" applyAlignment="1">
      <alignment vertical="center" wrapText="1"/>
    </xf>
    <xf numFmtId="0" fontId="22" fillId="0" borderId="12" xfId="2" applyFont="1" applyFill="1" applyBorder="1" applyAlignment="1">
      <alignment horizontal="center"/>
    </xf>
    <xf numFmtId="9" fontId="6" fillId="0" borderId="1" xfId="1" applyFont="1" applyFill="1" applyBorder="1" applyAlignment="1">
      <alignment horizontal="center" vertical="center"/>
    </xf>
    <xf numFmtId="0" fontId="13" fillId="2" borderId="36" xfId="0" applyFont="1" applyFill="1" applyBorder="1" applyAlignment="1">
      <alignment horizontal="center" vertical="center" wrapText="1"/>
    </xf>
    <xf numFmtId="0" fontId="13" fillId="2" borderId="36" xfId="0" applyFont="1" applyFill="1" applyBorder="1" applyAlignment="1">
      <alignment horizontal="center" vertical="center" wrapText="1"/>
    </xf>
    <xf numFmtId="9" fontId="5" fillId="0" borderId="39" xfId="1" applyNumberFormat="1" applyFont="1" applyFill="1" applyBorder="1" applyAlignment="1">
      <alignment horizontal="center" vertical="center"/>
    </xf>
    <xf numFmtId="1" fontId="5" fillId="0" borderId="39" xfId="4" applyNumberFormat="1" applyFont="1" applyFill="1" applyBorder="1" applyAlignment="1">
      <alignment horizontal="center" vertical="center" wrapText="1"/>
    </xf>
    <xf numFmtId="9" fontId="5" fillId="0" borderId="39" xfId="1" applyNumberFormat="1" applyFont="1" applyFill="1" applyBorder="1" applyAlignment="1">
      <alignment horizontal="center" vertical="center" wrapText="1"/>
    </xf>
    <xf numFmtId="9" fontId="5" fillId="0" borderId="1" xfId="4" applyNumberFormat="1" applyFont="1" applyFill="1" applyBorder="1" applyAlignment="1">
      <alignment horizontal="center" vertical="center" wrapText="1"/>
    </xf>
    <xf numFmtId="1" fontId="5" fillId="0" borderId="1" xfId="4" applyNumberFormat="1" applyFont="1" applyFill="1" applyBorder="1" applyAlignment="1">
      <alignment horizontal="center" vertical="center" wrapText="1"/>
    </xf>
    <xf numFmtId="9" fontId="5" fillId="0" borderId="1" xfId="1" applyNumberFormat="1" applyFont="1" applyFill="1" applyBorder="1" applyAlignment="1">
      <alignment horizontal="center" vertical="center" wrapText="1"/>
    </xf>
    <xf numFmtId="9" fontId="5" fillId="2" borderId="59" xfId="2" applyNumberFormat="1" applyFont="1" applyFill="1" applyBorder="1" applyAlignment="1">
      <alignment horizontal="center"/>
    </xf>
    <xf numFmtId="166" fontId="5" fillId="2" borderId="59" xfId="2" applyNumberFormat="1" applyFont="1" applyFill="1" applyBorder="1" applyAlignment="1">
      <alignment horizontal="center"/>
    </xf>
    <xf numFmtId="9" fontId="5" fillId="2" borderId="59" xfId="1" applyNumberFormat="1" applyFont="1" applyFill="1" applyBorder="1" applyAlignment="1">
      <alignment horizontal="center"/>
    </xf>
    <xf numFmtId="0" fontId="32" fillId="0" borderId="0" xfId="0" applyFont="1" applyAlignment="1">
      <alignment horizontal="justify" vertical="center"/>
    </xf>
    <xf numFmtId="0" fontId="31" fillId="0" borderId="0" xfId="0" applyFont="1" applyAlignment="1">
      <alignment horizontal="center" wrapText="1"/>
    </xf>
    <xf numFmtId="0" fontId="32" fillId="0" borderId="0" xfId="0" applyFont="1"/>
    <xf numFmtId="0" fontId="32" fillId="0" borderId="1" xfId="0" applyFont="1" applyBorder="1" applyAlignment="1">
      <alignment horizontal="left" vertical="center"/>
    </xf>
    <xf numFmtId="0" fontId="32" fillId="0" borderId="0" xfId="0" applyFont="1" applyAlignment="1">
      <alignment horizontal="left" vertical="center"/>
    </xf>
    <xf numFmtId="0" fontId="32" fillId="0" borderId="0" xfId="0" applyFont="1" applyAlignment="1">
      <alignment wrapText="1"/>
    </xf>
    <xf numFmtId="0" fontId="32" fillId="0" borderId="0" xfId="0" applyFont="1" applyAlignment="1"/>
    <xf numFmtId="0" fontId="31" fillId="2" borderId="58" xfId="0" applyFont="1" applyFill="1" applyBorder="1" applyAlignment="1">
      <alignment horizontal="center" vertical="center" wrapText="1"/>
    </xf>
    <xf numFmtId="0" fontId="6" fillId="5" borderId="39" xfId="0" applyFont="1" applyFill="1" applyBorder="1" applyAlignment="1">
      <alignment horizontal="center" vertical="center"/>
    </xf>
    <xf numFmtId="0" fontId="32" fillId="0" borderId="1" xfId="0" applyFont="1" applyBorder="1" applyAlignment="1">
      <alignment horizontal="center" vertical="center"/>
    </xf>
    <xf numFmtId="0" fontId="32" fillId="0" borderId="1" xfId="0" applyFont="1" applyBorder="1" applyAlignment="1">
      <alignment horizontal="justify" vertical="center"/>
    </xf>
    <xf numFmtId="0" fontId="32" fillId="0" borderId="1" xfId="0" applyFont="1" applyFill="1" applyBorder="1" applyAlignment="1">
      <alignment horizontal="justify" vertical="center"/>
    </xf>
    <xf numFmtId="168" fontId="32" fillId="0" borderId="1" xfId="4" applyNumberFormat="1" applyFont="1" applyFill="1" applyBorder="1" applyAlignment="1">
      <alignment horizontal="center" vertical="center"/>
    </xf>
    <xf numFmtId="168" fontId="32" fillId="0" borderId="1" xfId="1" applyNumberFormat="1" applyFont="1" applyFill="1" applyBorder="1" applyAlignment="1">
      <alignment horizontal="center" vertical="center"/>
    </xf>
    <xf numFmtId="9" fontId="32" fillId="0" borderId="1" xfId="4" applyNumberFormat="1" applyFont="1" applyFill="1" applyBorder="1" applyAlignment="1">
      <alignment horizontal="center" vertical="center"/>
    </xf>
    <xf numFmtId="1" fontId="32" fillId="0" borderId="1" xfId="4" applyNumberFormat="1" applyFont="1" applyFill="1" applyBorder="1" applyAlignment="1">
      <alignment horizontal="center" vertical="center"/>
    </xf>
    <xf numFmtId="9" fontId="32" fillId="0" borderId="1" xfId="1" applyFont="1" applyFill="1" applyBorder="1" applyAlignment="1">
      <alignment horizontal="center" vertical="center"/>
    </xf>
    <xf numFmtId="9" fontId="32" fillId="0" borderId="1" xfId="1" applyFont="1" applyBorder="1" applyAlignment="1">
      <alignment horizontal="center" vertical="center"/>
    </xf>
    <xf numFmtId="1" fontId="6" fillId="0" borderId="1" xfId="4" applyNumberFormat="1" applyFont="1" applyFill="1" applyBorder="1" applyAlignment="1">
      <alignment horizontal="center" vertical="center"/>
    </xf>
    <xf numFmtId="2" fontId="32" fillId="0" borderId="1" xfId="4" applyNumberFormat="1" applyFont="1" applyFill="1" applyBorder="1" applyAlignment="1">
      <alignment horizontal="center" vertical="center"/>
    </xf>
    <xf numFmtId="174" fontId="12" fillId="0" borderId="1" xfId="4" applyNumberFormat="1" applyFont="1" applyFill="1" applyBorder="1" applyAlignment="1">
      <alignment horizontal="center" vertical="center"/>
    </xf>
    <xf numFmtId="10" fontId="12" fillId="0" borderId="1" xfId="1" applyNumberFormat="1" applyFont="1" applyFill="1" applyBorder="1" applyAlignment="1">
      <alignment horizontal="center" vertical="center"/>
    </xf>
    <xf numFmtId="42" fontId="32" fillId="0" borderId="1" xfId="7" applyFont="1" applyFill="1" applyBorder="1" applyAlignment="1">
      <alignment horizontal="center" vertical="center"/>
    </xf>
    <xf numFmtId="10" fontId="32" fillId="0" borderId="1" xfId="1" applyNumberFormat="1" applyFont="1" applyFill="1" applyBorder="1" applyAlignment="1">
      <alignment horizontal="center" vertical="center"/>
    </xf>
    <xf numFmtId="172" fontId="32" fillId="0" borderId="1" xfId="10" applyNumberFormat="1" applyFont="1" applyFill="1" applyBorder="1" applyAlignment="1">
      <alignment horizontal="center" vertical="center"/>
    </xf>
    <xf numFmtId="173" fontId="6" fillId="4" borderId="1" xfId="11" applyNumberFormat="1" applyFont="1" applyFill="1" applyBorder="1" applyAlignment="1">
      <alignment horizontal="center" vertical="center"/>
    </xf>
    <xf numFmtId="10" fontId="6" fillId="0" borderId="1" xfId="1" applyNumberFormat="1" applyFont="1" applyFill="1" applyBorder="1" applyAlignment="1">
      <alignment horizontal="center" vertical="center"/>
    </xf>
    <xf numFmtId="1" fontId="32" fillId="4" borderId="1" xfId="4" applyNumberFormat="1" applyFont="1" applyFill="1" applyBorder="1" applyAlignment="1">
      <alignment horizontal="center" vertical="center"/>
    </xf>
    <xf numFmtId="9" fontId="32" fillId="4" borderId="1" xfId="1" applyFont="1" applyFill="1" applyBorder="1" applyAlignment="1">
      <alignment horizontal="center" vertical="center"/>
    </xf>
    <xf numFmtId="3" fontId="32" fillId="0" borderId="1" xfId="2" applyNumberFormat="1" applyFont="1" applyFill="1" applyBorder="1" applyAlignment="1">
      <alignment horizontal="center" vertical="center" wrapText="1"/>
    </xf>
    <xf numFmtId="3" fontId="32" fillId="0" borderId="1" xfId="4" applyNumberFormat="1" applyFont="1" applyFill="1" applyBorder="1" applyAlignment="1">
      <alignment horizontal="center" vertical="center" wrapText="1"/>
    </xf>
    <xf numFmtId="170" fontId="36" fillId="0" borderId="1" xfId="9" applyNumberFormat="1" applyFont="1" applyFill="1" applyBorder="1" applyAlignment="1">
      <alignment horizontal="center" vertical="center"/>
    </xf>
    <xf numFmtId="1" fontId="6" fillId="0" borderId="1" xfId="4" applyNumberFormat="1" applyFont="1" applyFill="1" applyBorder="1" applyAlignment="1">
      <alignment horizontal="center" vertical="center" wrapText="1"/>
    </xf>
    <xf numFmtId="170" fontId="36" fillId="0" borderId="7" xfId="9" applyNumberFormat="1" applyFont="1" applyFill="1" applyBorder="1" applyAlignment="1">
      <alignment horizontal="center" vertical="center"/>
    </xf>
    <xf numFmtId="10" fontId="12" fillId="0" borderId="8" xfId="1" applyNumberFormat="1" applyFont="1" applyFill="1" applyBorder="1" applyAlignment="1">
      <alignment horizontal="center" vertical="center" wrapText="1"/>
    </xf>
    <xf numFmtId="10" fontId="12" fillId="0" borderId="45" xfId="1" applyNumberFormat="1" applyFont="1" applyFill="1" applyBorder="1" applyAlignment="1">
      <alignment horizontal="center" vertical="center" wrapText="1"/>
    </xf>
    <xf numFmtId="9" fontId="6" fillId="0" borderId="45" xfId="1" applyFont="1" applyFill="1" applyBorder="1" applyAlignment="1">
      <alignment horizontal="center" vertical="center" wrapText="1"/>
    </xf>
    <xf numFmtId="0" fontId="13" fillId="2" borderId="65" xfId="0" applyFont="1" applyFill="1" applyBorder="1" applyAlignment="1">
      <alignment horizontal="center" vertical="center" wrapText="1"/>
    </xf>
    <xf numFmtId="0" fontId="13" fillId="2" borderId="77" xfId="0" applyFont="1" applyFill="1" applyBorder="1" applyAlignment="1">
      <alignment horizontal="center" vertical="center" wrapText="1"/>
    </xf>
    <xf numFmtId="166" fontId="12" fillId="2" borderId="56" xfId="2" applyNumberFormat="1" applyFont="1" applyFill="1" applyBorder="1" applyAlignment="1">
      <alignment horizontal="center"/>
    </xf>
    <xf numFmtId="43" fontId="12" fillId="2" borderId="57" xfId="1" applyNumberFormat="1" applyFont="1" applyFill="1" applyBorder="1" applyAlignment="1">
      <alignment horizontal="center"/>
    </xf>
    <xf numFmtId="1" fontId="6" fillId="0" borderId="14" xfId="4" applyNumberFormat="1" applyFont="1" applyFill="1" applyBorder="1" applyAlignment="1">
      <alignment horizontal="center" vertical="center" wrapText="1"/>
    </xf>
    <xf numFmtId="9" fontId="6" fillId="0" borderId="15" xfId="1" applyFont="1" applyFill="1" applyBorder="1" applyAlignment="1">
      <alignment horizontal="center" vertical="center" wrapText="1"/>
    </xf>
    <xf numFmtId="9" fontId="2" fillId="0" borderId="0" xfId="1" applyFont="1" applyFill="1"/>
    <xf numFmtId="0" fontId="0" fillId="0" borderId="0" xfId="0" applyAlignment="1">
      <alignment horizontal="left"/>
    </xf>
    <xf numFmtId="0" fontId="39" fillId="10" borderId="1" xfId="0" applyFont="1" applyFill="1" applyBorder="1" applyAlignment="1">
      <alignment horizontal="center" vertical="center" wrapText="1"/>
    </xf>
    <xf numFmtId="0" fontId="39" fillId="10" borderId="1" xfId="0" applyFont="1" applyFill="1" applyBorder="1" applyAlignment="1">
      <alignment horizontal="center" vertical="center"/>
    </xf>
    <xf numFmtId="0" fontId="40" fillId="10" borderId="1" xfId="0" applyFont="1" applyFill="1" applyBorder="1" applyAlignment="1">
      <alignment horizontal="left" vertical="center" wrapText="1"/>
    </xf>
    <xf numFmtId="0" fontId="40" fillId="10" borderId="1" xfId="0" applyFont="1" applyFill="1" applyBorder="1" applyAlignment="1">
      <alignment horizontal="center" vertical="center" wrapText="1"/>
    </xf>
    <xf numFmtId="0" fontId="39" fillId="11" borderId="1" xfId="0" applyFont="1" applyFill="1" applyBorder="1" applyAlignment="1">
      <alignment horizontal="center" vertical="center" wrapText="1"/>
    </xf>
    <xf numFmtId="0" fontId="39" fillId="11" borderId="1" xfId="0" applyFont="1" applyFill="1" applyBorder="1" applyAlignment="1">
      <alignment horizontal="center" vertical="center"/>
    </xf>
    <xf numFmtId="0" fontId="40" fillId="11" borderId="1" xfId="0" applyFont="1" applyFill="1" applyBorder="1" applyAlignment="1">
      <alignment horizontal="left" vertical="center" wrapText="1"/>
    </xf>
    <xf numFmtId="0" fontId="40" fillId="11" borderId="1" xfId="0" applyFont="1" applyFill="1" applyBorder="1" applyAlignment="1">
      <alignment horizontal="center" vertical="center" wrapText="1"/>
    </xf>
    <xf numFmtId="0" fontId="39" fillId="12" borderId="1" xfId="0" applyFont="1" applyFill="1" applyBorder="1" applyAlignment="1">
      <alignment horizontal="center" vertical="center" wrapText="1"/>
    </xf>
    <xf numFmtId="0" fontId="39" fillId="12" borderId="1" xfId="0" applyFont="1" applyFill="1" applyBorder="1" applyAlignment="1">
      <alignment horizontal="center" vertical="center"/>
    </xf>
    <xf numFmtId="0" fontId="40" fillId="12" borderId="1" xfId="0" applyFont="1" applyFill="1" applyBorder="1" applyAlignment="1">
      <alignment horizontal="left" vertical="center" wrapText="1"/>
    </xf>
    <xf numFmtId="0" fontId="40" fillId="12" borderId="1" xfId="0" applyFont="1" applyFill="1" applyBorder="1" applyAlignment="1">
      <alignment horizontal="center" vertical="center" wrapText="1"/>
    </xf>
    <xf numFmtId="0" fontId="39" fillId="13" borderId="1" xfId="0" applyFont="1" applyFill="1" applyBorder="1" applyAlignment="1">
      <alignment horizontal="center" vertical="center" wrapText="1"/>
    </xf>
    <xf numFmtId="0" fontId="39" fillId="13" borderId="1" xfId="0" applyFont="1" applyFill="1" applyBorder="1" applyAlignment="1">
      <alignment horizontal="center" vertical="center"/>
    </xf>
    <xf numFmtId="0" fontId="40" fillId="13" borderId="1" xfId="0" applyFont="1" applyFill="1" applyBorder="1" applyAlignment="1">
      <alignment horizontal="left" vertical="center" wrapText="1"/>
    </xf>
    <xf numFmtId="0" fontId="40" fillId="13" borderId="1" xfId="0" applyFont="1" applyFill="1" applyBorder="1" applyAlignment="1">
      <alignment horizontal="center" vertical="center" wrapText="1"/>
    </xf>
    <xf numFmtId="0" fontId="37" fillId="14" borderId="1" xfId="0" applyFont="1" applyFill="1" applyBorder="1" applyAlignment="1">
      <alignment horizontal="center"/>
    </xf>
    <xf numFmtId="10" fontId="6" fillId="2" borderId="49" xfId="1" applyNumberFormat="1" applyFont="1" applyFill="1" applyBorder="1" applyAlignment="1">
      <alignment horizontal="center"/>
    </xf>
    <xf numFmtId="0" fontId="32" fillId="0" borderId="1" xfId="0" applyFont="1" applyFill="1" applyBorder="1" applyAlignment="1">
      <alignment horizontal="center" vertical="center"/>
    </xf>
    <xf numFmtId="172" fontId="12" fillId="4" borderId="43" xfId="10" applyNumberFormat="1" applyFont="1" applyFill="1" applyBorder="1" applyAlignment="1">
      <alignment horizontal="center" vertical="center" wrapText="1"/>
    </xf>
    <xf numFmtId="172" fontId="6" fillId="4" borderId="0" xfId="10" applyNumberFormat="1" applyFont="1" applyFill="1" applyBorder="1" applyAlignment="1">
      <alignment horizontal="center" vertical="center" wrapText="1"/>
    </xf>
    <xf numFmtId="170" fontId="36" fillId="0" borderId="41" xfId="11" applyNumberFormat="1" applyFont="1" applyFill="1" applyBorder="1" applyAlignment="1">
      <alignment horizontal="center" vertical="center"/>
    </xf>
    <xf numFmtId="172" fontId="2" fillId="0" borderId="0" xfId="0" applyNumberFormat="1" applyFont="1" applyFill="1"/>
    <xf numFmtId="0" fontId="40" fillId="4" borderId="0" xfId="0" applyFont="1" applyFill="1" applyBorder="1" applyAlignment="1">
      <alignment horizontal="center" vertical="center" wrapText="1"/>
    </xf>
    <xf numFmtId="0" fontId="0" fillId="0" borderId="0" xfId="0" applyAlignment="1">
      <alignment wrapText="1"/>
    </xf>
    <xf numFmtId="0" fontId="0" fillId="0" borderId="0" xfId="0" applyAlignment="1">
      <alignment vertical="center" wrapText="1"/>
    </xf>
    <xf numFmtId="0" fontId="0" fillId="0" borderId="0" xfId="0" applyAlignment="1">
      <alignment horizontal="center" vertical="center" wrapText="1"/>
    </xf>
    <xf numFmtId="0" fontId="1" fillId="15" borderId="1" xfId="0" applyFont="1" applyFill="1" applyBorder="1" applyAlignment="1">
      <alignment horizontal="center" vertical="center" wrapText="1"/>
    </xf>
    <xf numFmtId="0" fontId="0" fillId="15" borderId="63" xfId="0" applyFill="1" applyBorder="1" applyAlignment="1">
      <alignment vertical="center" wrapText="1"/>
    </xf>
    <xf numFmtId="0" fontId="32" fillId="15" borderId="1" xfId="0" applyFont="1" applyFill="1" applyBorder="1" applyAlignment="1">
      <alignment horizontal="justify" vertical="center" wrapText="1"/>
    </xf>
    <xf numFmtId="0" fontId="32" fillId="15" borderId="1" xfId="0" applyFont="1" applyFill="1" applyBorder="1" applyAlignment="1">
      <alignment horizontal="center" vertical="center" wrapText="1"/>
    </xf>
    <xf numFmtId="42" fontId="1" fillId="15" borderId="1" xfId="7" applyFont="1" applyFill="1" applyBorder="1" applyAlignment="1">
      <alignment horizontal="center" vertical="center" wrapText="1"/>
    </xf>
    <xf numFmtId="0" fontId="0" fillId="15" borderId="63" xfId="0" applyFill="1" applyBorder="1" applyAlignment="1">
      <alignment horizontal="justify" vertical="center" wrapText="1"/>
    </xf>
    <xf numFmtId="166" fontId="32" fillId="15" borderId="1" xfId="2" applyNumberFormat="1" applyFont="1" applyFill="1" applyBorder="1" applyAlignment="1">
      <alignment horizontal="center" vertical="center"/>
    </xf>
    <xf numFmtId="10" fontId="1" fillId="15" borderId="1" xfId="1" applyNumberFormat="1" applyFont="1" applyFill="1" applyBorder="1" applyAlignment="1">
      <alignment horizontal="center" vertical="center" wrapText="1"/>
    </xf>
    <xf numFmtId="10" fontId="1" fillId="7" borderId="1" xfId="1" applyNumberFormat="1" applyFont="1" applyFill="1" applyBorder="1" applyAlignment="1">
      <alignment horizontal="center" vertical="center" wrapText="1"/>
    </xf>
    <xf numFmtId="42" fontId="1" fillId="7" borderId="1" xfId="7" applyFont="1" applyFill="1" applyBorder="1" applyAlignment="1">
      <alignment horizontal="center" vertical="center" wrapText="1"/>
    </xf>
    <xf numFmtId="0" fontId="32" fillId="7" borderId="1" xfId="0" applyFont="1" applyFill="1" applyBorder="1" applyAlignment="1">
      <alignment horizontal="justify" vertical="center" wrapText="1"/>
    </xf>
    <xf numFmtId="0" fontId="32" fillId="7" borderId="1" xfId="0" applyFont="1" applyFill="1" applyBorder="1" applyAlignment="1">
      <alignment horizontal="center" vertical="center" wrapText="1"/>
    </xf>
    <xf numFmtId="1" fontId="1" fillId="7" borderId="1" xfId="7" applyNumberFormat="1" applyFont="1" applyFill="1" applyBorder="1" applyAlignment="1">
      <alignment horizontal="center" vertical="center" wrapText="1"/>
    </xf>
    <xf numFmtId="9" fontId="32" fillId="0" borderId="1" xfId="1" applyFont="1" applyFill="1" applyBorder="1" applyAlignment="1">
      <alignment horizontal="center" vertical="center" wrapText="1"/>
    </xf>
    <xf numFmtId="0" fontId="4" fillId="3" borderId="36" xfId="0" applyFont="1" applyFill="1" applyBorder="1" applyAlignment="1">
      <alignment horizontal="center" vertical="center" wrapText="1"/>
    </xf>
    <xf numFmtId="175" fontId="6" fillId="2" borderId="49" xfId="1" applyNumberFormat="1" applyFont="1" applyFill="1" applyBorder="1" applyAlignment="1">
      <alignment horizontal="center"/>
    </xf>
    <xf numFmtId="0" fontId="2" fillId="0" borderId="54" xfId="2" applyFont="1" applyFill="1" applyBorder="1" applyAlignment="1">
      <alignment horizontal="center"/>
    </xf>
    <xf numFmtId="0" fontId="2" fillId="0" borderId="1" xfId="2" applyFont="1" applyFill="1" applyBorder="1" applyAlignment="1">
      <alignment horizontal="center"/>
    </xf>
    <xf numFmtId="0" fontId="2" fillId="0" borderId="45" xfId="2" applyFont="1" applyFill="1" applyBorder="1" applyAlignment="1">
      <alignment horizontal="center"/>
    </xf>
    <xf numFmtId="0" fontId="2" fillId="0" borderId="13" xfId="2" applyFont="1" applyFill="1" applyBorder="1" applyAlignment="1">
      <alignment horizontal="center"/>
    </xf>
    <xf numFmtId="0" fontId="2" fillId="0" borderId="14" xfId="2" applyFont="1" applyFill="1" applyBorder="1" applyAlignment="1">
      <alignment horizontal="center"/>
    </xf>
    <xf numFmtId="0" fontId="2" fillId="0" borderId="15" xfId="2" applyFont="1" applyFill="1" applyBorder="1" applyAlignment="1">
      <alignment horizontal="center"/>
    </xf>
    <xf numFmtId="0" fontId="2" fillId="0" borderId="6" xfId="2" applyFont="1" applyFill="1" applyBorder="1" applyAlignment="1">
      <alignment horizontal="center"/>
    </xf>
    <xf numFmtId="0" fontId="2" fillId="0" borderId="7" xfId="2" applyFont="1" applyFill="1" applyBorder="1" applyAlignment="1">
      <alignment horizontal="center"/>
    </xf>
    <xf numFmtId="0" fontId="2" fillId="0" borderId="8" xfId="2" applyFont="1" applyFill="1" applyBorder="1" applyAlignment="1">
      <alignment horizontal="center"/>
    </xf>
    <xf numFmtId="0" fontId="4" fillId="2" borderId="23" xfId="2" applyFont="1" applyFill="1" applyBorder="1" applyAlignment="1">
      <alignment horizontal="center"/>
    </xf>
    <xf numFmtId="0" fontId="4" fillId="2" borderId="24" xfId="2" applyFont="1" applyFill="1" applyBorder="1" applyAlignment="1">
      <alignment horizontal="center"/>
    </xf>
    <xf numFmtId="0" fontId="4" fillId="2" borderId="25" xfId="2" applyFont="1" applyFill="1" applyBorder="1" applyAlignment="1">
      <alignment horizontal="center"/>
    </xf>
    <xf numFmtId="0" fontId="6" fillId="2" borderId="33" xfId="2" applyFont="1" applyFill="1" applyBorder="1" applyAlignment="1">
      <alignment horizontal="center"/>
    </xf>
    <xf numFmtId="0" fontId="6" fillId="2" borderId="34" xfId="2" applyFont="1" applyFill="1" applyBorder="1" applyAlignment="1">
      <alignment horizontal="center"/>
    </xf>
    <xf numFmtId="0" fontId="6" fillId="2" borderId="35" xfId="2" applyFont="1" applyFill="1" applyBorder="1" applyAlignment="1">
      <alignment horizontal="center"/>
    </xf>
    <xf numFmtId="0" fontId="4" fillId="2" borderId="9" xfId="2" applyFont="1" applyFill="1" applyBorder="1" applyAlignment="1">
      <alignment horizontal="center" vertical="center" wrapText="1"/>
    </xf>
    <xf numFmtId="0" fontId="4" fillId="2" borderId="10" xfId="2" applyFont="1" applyFill="1" applyBorder="1" applyAlignment="1">
      <alignment horizontal="center" vertical="center" wrapText="1"/>
    </xf>
    <xf numFmtId="0" fontId="4" fillId="2" borderId="11" xfId="2" applyFont="1" applyFill="1" applyBorder="1" applyAlignment="1">
      <alignment horizontal="center" vertical="center" wrapText="1"/>
    </xf>
    <xf numFmtId="0" fontId="4" fillId="2" borderId="50" xfId="2" applyFont="1" applyFill="1" applyBorder="1" applyAlignment="1">
      <alignment horizontal="center" vertical="center" wrapText="1"/>
    </xf>
    <xf numFmtId="0" fontId="4" fillId="2" borderId="0" xfId="2" applyFont="1" applyFill="1" applyBorder="1" applyAlignment="1">
      <alignment horizontal="center" vertical="center" wrapText="1"/>
    </xf>
    <xf numFmtId="0" fontId="4" fillId="2" borderId="51" xfId="2" applyFont="1" applyFill="1" applyBorder="1" applyAlignment="1">
      <alignment horizontal="center" vertical="center" wrapText="1"/>
    </xf>
    <xf numFmtId="0" fontId="6" fillId="0" borderId="9" xfId="2" applyFont="1" applyFill="1" applyBorder="1" applyAlignment="1">
      <alignment horizontal="center" vertical="center" wrapText="1"/>
    </xf>
    <xf numFmtId="0" fontId="6" fillId="0" borderId="10" xfId="2" applyFont="1" applyFill="1" applyBorder="1" applyAlignment="1">
      <alignment horizontal="center" vertical="center" wrapText="1"/>
    </xf>
    <xf numFmtId="0" fontId="6" fillId="0" borderId="11" xfId="2" applyFont="1" applyFill="1" applyBorder="1" applyAlignment="1">
      <alignment horizontal="center" vertical="center" wrapText="1"/>
    </xf>
    <xf numFmtId="0" fontId="6" fillId="0" borderId="50" xfId="2" applyFont="1" applyFill="1" applyBorder="1" applyAlignment="1">
      <alignment horizontal="center" vertical="center" wrapText="1"/>
    </xf>
    <xf numFmtId="0" fontId="6" fillId="0" borderId="0" xfId="2" applyFont="1" applyFill="1" applyBorder="1" applyAlignment="1">
      <alignment horizontal="center" vertical="center" wrapText="1"/>
    </xf>
    <xf numFmtId="0" fontId="6" fillId="0" borderId="51" xfId="2" applyFont="1" applyFill="1" applyBorder="1" applyAlignment="1">
      <alignment horizontal="center" vertical="center" wrapText="1"/>
    </xf>
    <xf numFmtId="0" fontId="6" fillId="0" borderId="16" xfId="2" applyFont="1" applyFill="1" applyBorder="1" applyAlignment="1">
      <alignment horizontal="center" vertical="center" wrapText="1"/>
    </xf>
    <xf numFmtId="0" fontId="6" fillId="0" borderId="17" xfId="2" applyFont="1" applyFill="1" applyBorder="1" applyAlignment="1">
      <alignment horizontal="center" vertical="center" wrapText="1"/>
    </xf>
    <xf numFmtId="0" fontId="6" fillId="0" borderId="18" xfId="2"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50"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3" borderId="51" xfId="0" applyFont="1" applyFill="1" applyBorder="1" applyAlignment="1">
      <alignment horizontal="center" vertical="center" wrapText="1"/>
    </xf>
    <xf numFmtId="164" fontId="6" fillId="0" borderId="38" xfId="0" applyNumberFormat="1" applyFont="1" applyFill="1" applyBorder="1" applyAlignment="1">
      <alignment horizontal="center" vertical="center" wrapText="1"/>
    </xf>
    <xf numFmtId="0" fontId="6" fillId="0" borderId="39" xfId="0" applyFont="1" applyFill="1" applyBorder="1"/>
    <xf numFmtId="0" fontId="6" fillId="0" borderId="40" xfId="0" applyFont="1" applyFill="1" applyBorder="1"/>
    <xf numFmtId="0" fontId="6" fillId="0" borderId="44" xfId="4" applyNumberFormat="1" applyFont="1" applyFill="1" applyBorder="1" applyAlignment="1">
      <alignment horizontal="center" vertical="center" wrapText="1"/>
    </xf>
    <xf numFmtId="0" fontId="6" fillId="0" borderId="1" xfId="4" applyNumberFormat="1" applyFont="1" applyFill="1" applyBorder="1" applyAlignment="1">
      <alignment horizontal="center" vertical="center" wrapText="1"/>
    </xf>
    <xf numFmtId="0" fontId="6" fillId="0" borderId="45" xfId="4" applyNumberFormat="1" applyFont="1" applyFill="1" applyBorder="1" applyAlignment="1">
      <alignment horizontal="center" vertical="center" wrapText="1"/>
    </xf>
    <xf numFmtId="0" fontId="6" fillId="0" borderId="4" xfId="4" applyNumberFormat="1" applyFont="1" applyFill="1" applyBorder="1" applyAlignment="1">
      <alignment horizontal="center" vertical="center" wrapText="1"/>
    </xf>
    <xf numFmtId="0" fontId="6" fillId="0" borderId="47" xfId="4" applyNumberFormat="1" applyFont="1" applyFill="1" applyBorder="1" applyAlignment="1">
      <alignment horizontal="center" vertical="center" wrapText="1"/>
    </xf>
    <xf numFmtId="0" fontId="6" fillId="0" borderId="48" xfId="4" applyNumberFormat="1" applyFont="1" applyFill="1" applyBorder="1" applyAlignment="1">
      <alignment horizontal="center" vertical="center" wrapText="1"/>
    </xf>
    <xf numFmtId="0" fontId="6" fillId="0" borderId="42" xfId="4" applyNumberFormat="1" applyFont="1" applyFill="1" applyBorder="1" applyAlignment="1">
      <alignment horizontal="center" vertical="center" wrapText="1"/>
    </xf>
    <xf numFmtId="0" fontId="6" fillId="0" borderId="39" xfId="4" applyNumberFormat="1" applyFont="1" applyFill="1" applyBorder="1" applyAlignment="1">
      <alignment horizontal="center" vertical="center" wrapText="1"/>
    </xf>
    <xf numFmtId="0" fontId="6" fillId="0" borderId="40" xfId="4" applyNumberFormat="1"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3" xfId="2" applyFont="1" applyFill="1" applyBorder="1" applyAlignment="1">
      <alignment horizontal="center" vertical="center" wrapText="1"/>
    </xf>
    <xf numFmtId="0" fontId="4" fillId="2" borderId="24" xfId="2" applyFont="1" applyFill="1" applyBorder="1" applyAlignment="1">
      <alignment horizontal="center" vertical="center" wrapText="1"/>
    </xf>
    <xf numFmtId="0" fontId="4" fillId="2" borderId="25" xfId="2" applyFont="1" applyFill="1" applyBorder="1" applyAlignment="1">
      <alignment horizontal="center" vertical="center" wrapText="1"/>
    </xf>
    <xf numFmtId="0" fontId="6" fillId="0" borderId="26" xfId="3" applyFont="1" applyFill="1" applyBorder="1" applyAlignment="1">
      <alignment horizontal="center" vertical="center" wrapText="1"/>
    </xf>
    <xf numFmtId="0" fontId="6" fillId="0" borderId="24" xfId="3" applyFont="1" applyFill="1" applyBorder="1" applyAlignment="1">
      <alignment horizontal="center" vertical="center" wrapText="1"/>
    </xf>
    <xf numFmtId="0" fontId="6" fillId="0" borderId="25" xfId="3" applyFont="1" applyFill="1" applyBorder="1" applyAlignment="1">
      <alignment horizontal="center" vertical="center" wrapText="1"/>
    </xf>
    <xf numFmtId="0" fontId="6" fillId="0" borderId="33" xfId="3" applyFont="1" applyFill="1" applyBorder="1" applyAlignment="1">
      <alignment horizontal="center" vertical="center" wrapText="1"/>
    </xf>
    <xf numFmtId="0" fontId="4" fillId="2" borderId="27" xfId="2" applyFont="1" applyFill="1" applyBorder="1" applyAlignment="1">
      <alignment horizontal="center" vertical="center" wrapText="1"/>
    </xf>
    <xf numFmtId="0" fontId="4" fillId="2" borderId="28" xfId="2" applyFont="1" applyFill="1" applyBorder="1" applyAlignment="1">
      <alignment horizontal="center" vertical="center" wrapText="1"/>
    </xf>
    <xf numFmtId="0" fontId="4" fillId="2" borderId="29" xfId="2" applyFont="1" applyFill="1" applyBorder="1" applyAlignment="1">
      <alignment horizontal="center" vertical="center" wrapText="1"/>
    </xf>
    <xf numFmtId="0" fontId="6" fillId="0" borderId="13" xfId="3" applyFont="1" applyFill="1" applyBorder="1" applyAlignment="1">
      <alignment horizontal="center" vertical="center" wrapText="1"/>
    </xf>
    <xf numFmtId="0" fontId="6" fillId="0" borderId="14" xfId="3" applyFont="1" applyFill="1" applyBorder="1" applyAlignment="1">
      <alignment horizontal="center" vertical="center" wrapText="1"/>
    </xf>
    <xf numFmtId="0" fontId="6" fillId="0" borderId="15" xfId="3" applyFont="1" applyFill="1" applyBorder="1" applyAlignment="1">
      <alignment horizontal="center" vertical="center" wrapText="1"/>
    </xf>
    <xf numFmtId="0" fontId="6" fillId="0" borderId="21" xfId="2" applyFont="1" applyFill="1" applyBorder="1" applyAlignment="1">
      <alignment horizontal="center"/>
    </xf>
    <xf numFmtId="0" fontId="6" fillId="0" borderId="14" xfId="2" applyFont="1" applyFill="1" applyBorder="1" applyAlignment="1">
      <alignment horizontal="center"/>
    </xf>
    <xf numFmtId="0" fontId="6" fillId="0" borderId="15" xfId="2" applyFont="1" applyFill="1" applyBorder="1" applyAlignment="1">
      <alignment horizontal="center"/>
    </xf>
    <xf numFmtId="0" fontId="12" fillId="0" borderId="34" xfId="3" applyFont="1" applyFill="1" applyBorder="1" applyAlignment="1">
      <alignment horizontal="center" vertical="center" wrapText="1"/>
    </xf>
    <xf numFmtId="0" fontId="12" fillId="0" borderId="35" xfId="3" applyFont="1" applyFill="1" applyBorder="1" applyAlignment="1">
      <alignment horizontal="center" vertical="center" wrapText="1"/>
    </xf>
    <xf numFmtId="0" fontId="12" fillId="0" borderId="33" xfId="3" applyFont="1" applyFill="1" applyBorder="1" applyAlignment="1">
      <alignment horizontal="center" vertical="center" wrapText="1"/>
    </xf>
    <xf numFmtId="0" fontId="6" fillId="2" borderId="9" xfId="2" applyFont="1" applyFill="1" applyBorder="1" applyAlignment="1">
      <alignment horizontal="center" vertical="center" wrapText="1"/>
    </xf>
    <xf numFmtId="0" fontId="6" fillId="2" borderId="10" xfId="2" applyFont="1" applyFill="1" applyBorder="1" applyAlignment="1">
      <alignment horizontal="center" vertical="center" wrapText="1"/>
    </xf>
    <xf numFmtId="0" fontId="6" fillId="2" borderId="11"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17" xfId="2" applyFont="1" applyFill="1" applyBorder="1" applyAlignment="1">
      <alignment horizontal="center" vertical="center" wrapText="1"/>
    </xf>
    <xf numFmtId="0" fontId="6" fillId="2" borderId="18" xfId="2" applyFont="1" applyFill="1" applyBorder="1" applyAlignment="1">
      <alignment horizontal="center" vertical="center" wrapText="1"/>
    </xf>
    <xf numFmtId="49" fontId="6" fillId="0" borderId="9" xfId="2" applyNumberFormat="1" applyFont="1" applyFill="1" applyBorder="1" applyAlignment="1">
      <alignment horizontal="center" vertical="center" wrapText="1"/>
    </xf>
    <xf numFmtId="49" fontId="6" fillId="0" borderId="10" xfId="2" applyNumberFormat="1" applyFont="1" applyFill="1" applyBorder="1" applyAlignment="1">
      <alignment horizontal="center" vertical="center" wrapText="1"/>
    </xf>
    <xf numFmtId="49" fontId="6" fillId="0" borderId="11" xfId="2" applyNumberFormat="1" applyFont="1" applyFill="1" applyBorder="1" applyAlignment="1">
      <alignment horizontal="center" vertical="center" wrapText="1"/>
    </xf>
    <xf numFmtId="49" fontId="6" fillId="0" borderId="16" xfId="2" applyNumberFormat="1" applyFont="1" applyFill="1" applyBorder="1" applyAlignment="1">
      <alignment horizontal="center" vertical="center" wrapText="1"/>
    </xf>
    <xf numFmtId="49" fontId="6" fillId="0" borderId="17" xfId="2" applyNumberFormat="1" applyFont="1" applyFill="1" applyBorder="1" applyAlignment="1">
      <alignment horizontal="center" vertical="center" wrapText="1"/>
    </xf>
    <xf numFmtId="49" fontId="6" fillId="0" borderId="18" xfId="2" applyNumberFormat="1" applyFont="1" applyFill="1" applyBorder="1" applyAlignment="1">
      <alignment horizontal="center" vertical="center" wrapText="1"/>
    </xf>
    <xf numFmtId="0" fontId="6" fillId="0" borderId="30" xfId="2" applyFont="1" applyFill="1" applyBorder="1" applyAlignment="1">
      <alignment horizontal="center"/>
    </xf>
    <xf numFmtId="0" fontId="6" fillId="0" borderId="31" xfId="2" applyFont="1" applyFill="1" applyBorder="1" applyAlignment="1">
      <alignment horizontal="center"/>
    </xf>
    <xf numFmtId="0" fontId="6" fillId="0" borderId="32" xfId="2" applyFont="1" applyFill="1" applyBorder="1" applyAlignment="1">
      <alignment horizontal="center"/>
    </xf>
    <xf numFmtId="0" fontId="12" fillId="0" borderId="30" xfId="2" applyFont="1" applyFill="1" applyBorder="1" applyAlignment="1">
      <alignment horizontal="center" wrapText="1"/>
    </xf>
    <xf numFmtId="0" fontId="12" fillId="0" borderId="31" xfId="2" applyFont="1" applyFill="1" applyBorder="1" applyAlignment="1">
      <alignment horizontal="center"/>
    </xf>
    <xf numFmtId="0" fontId="12" fillId="0" borderId="32" xfId="2" applyFont="1" applyFill="1" applyBorder="1" applyAlignment="1">
      <alignment horizontal="center"/>
    </xf>
    <xf numFmtId="0" fontId="4" fillId="2" borderId="6"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13" xfId="2" applyFont="1" applyFill="1" applyBorder="1" applyAlignment="1">
      <alignment horizontal="center" vertical="center" wrapText="1"/>
    </xf>
    <xf numFmtId="0" fontId="4" fillId="2" borderId="14" xfId="2" applyFont="1" applyFill="1" applyBorder="1" applyAlignment="1">
      <alignment horizontal="center" vertical="center" wrapText="1"/>
    </xf>
    <xf numFmtId="0" fontId="4" fillId="2" borderId="15" xfId="2" applyFont="1" applyFill="1" applyBorder="1" applyAlignment="1">
      <alignment horizontal="center" vertical="center" wrapText="1"/>
    </xf>
    <xf numFmtId="9" fontId="6" fillId="0" borderId="19" xfId="3" applyNumberFormat="1" applyFont="1" applyFill="1" applyBorder="1" applyAlignment="1">
      <alignment horizontal="center" vertical="center" wrapText="1"/>
    </xf>
    <xf numFmtId="9" fontId="6" fillId="0" borderId="7" xfId="3" applyNumberFormat="1" applyFont="1" applyFill="1" applyBorder="1" applyAlignment="1">
      <alignment horizontal="center" vertical="center" wrapText="1"/>
    </xf>
    <xf numFmtId="9" fontId="6" fillId="0" borderId="20" xfId="3" applyNumberFormat="1" applyFont="1" applyFill="1" applyBorder="1" applyAlignment="1">
      <alignment horizontal="center" vertical="center" wrapText="1"/>
    </xf>
    <xf numFmtId="9" fontId="6" fillId="0" borderId="21" xfId="3" applyNumberFormat="1" applyFont="1" applyFill="1" applyBorder="1" applyAlignment="1">
      <alignment horizontal="center" vertical="center" wrapText="1"/>
    </xf>
    <xf numFmtId="9" fontId="6" fillId="0" borderId="14" xfId="3" applyNumberFormat="1" applyFont="1" applyFill="1" applyBorder="1" applyAlignment="1">
      <alignment horizontal="center" vertical="center" wrapText="1"/>
    </xf>
    <xf numFmtId="9" fontId="6" fillId="0" borderId="22" xfId="3" applyNumberFormat="1" applyFont="1" applyFill="1" applyBorder="1" applyAlignment="1">
      <alignment horizontal="center" vertical="center" wrapText="1"/>
    </xf>
    <xf numFmtId="0" fontId="6" fillId="0" borderId="13" xfId="2" applyFont="1" applyFill="1" applyBorder="1" applyAlignment="1">
      <alignment horizontal="center" vertical="center" wrapText="1"/>
    </xf>
    <xf numFmtId="0" fontId="6" fillId="0" borderId="14"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3" fillId="0" borderId="7" xfId="2" applyFont="1" applyFill="1" applyBorder="1" applyAlignment="1">
      <alignment horizontal="center" vertical="center" wrapText="1"/>
    </xf>
    <xf numFmtId="0" fontId="3" fillId="0" borderId="8" xfId="2" applyFont="1" applyFill="1" applyBorder="1" applyAlignment="1">
      <alignment horizontal="center" vertical="center" wrapText="1"/>
    </xf>
    <xf numFmtId="0" fontId="4" fillId="0" borderId="1" xfId="2" applyFont="1" applyFill="1" applyBorder="1" applyAlignment="1">
      <alignment horizontal="left" vertical="center" wrapText="1"/>
    </xf>
    <xf numFmtId="0" fontId="4" fillId="0" borderId="45" xfId="2" applyFont="1" applyFill="1" applyBorder="1" applyAlignment="1">
      <alignment horizontal="left" vertical="center" wrapText="1"/>
    </xf>
    <xf numFmtId="0" fontId="4" fillId="0" borderId="14" xfId="2" applyFont="1" applyFill="1" applyBorder="1" applyAlignment="1">
      <alignment horizontal="left" vertical="center" wrapText="1"/>
    </xf>
    <xf numFmtId="0" fontId="4" fillId="0" borderId="15" xfId="2" applyFont="1" applyFill="1" applyBorder="1" applyAlignment="1">
      <alignment horizontal="left" vertical="center" wrapText="1"/>
    </xf>
    <xf numFmtId="0" fontId="4" fillId="3" borderId="6" xfId="2" applyFont="1" applyFill="1" applyBorder="1" applyAlignment="1">
      <alignment horizontal="center" vertical="center" wrapText="1"/>
    </xf>
    <xf numFmtId="0" fontId="4" fillId="3" borderId="7" xfId="2" applyFont="1" applyFill="1" applyBorder="1" applyAlignment="1">
      <alignment horizontal="center" vertical="center" wrapText="1"/>
    </xf>
    <xf numFmtId="0" fontId="4" fillId="3" borderId="8" xfId="2" applyFont="1" applyFill="1" applyBorder="1" applyAlignment="1">
      <alignment horizontal="center" vertical="center" wrapText="1"/>
    </xf>
    <xf numFmtId="0" fontId="4" fillId="3" borderId="13" xfId="2" applyFont="1" applyFill="1" applyBorder="1" applyAlignment="1">
      <alignment horizontal="center" vertical="center" wrapText="1"/>
    </xf>
    <xf numFmtId="0" fontId="4" fillId="3" borderId="14" xfId="2" applyFont="1" applyFill="1" applyBorder="1" applyAlignment="1">
      <alignment horizontal="center" vertical="center" wrapText="1"/>
    </xf>
    <xf numFmtId="0" fontId="4" fillId="3" borderId="15" xfId="2" applyFont="1" applyFill="1" applyBorder="1" applyAlignment="1">
      <alignment horizontal="center" vertical="center" wrapText="1"/>
    </xf>
    <xf numFmtId="0" fontId="4" fillId="4" borderId="9" xfId="2" applyFont="1" applyFill="1" applyBorder="1" applyAlignment="1">
      <alignment horizontal="center" vertical="center" wrapText="1"/>
    </xf>
    <xf numFmtId="0" fontId="4" fillId="4" borderId="10" xfId="2" applyFont="1" applyFill="1" applyBorder="1" applyAlignment="1">
      <alignment horizontal="center" vertical="center" wrapText="1"/>
    </xf>
    <xf numFmtId="0" fontId="4" fillId="4" borderId="11" xfId="2" applyFont="1" applyFill="1" applyBorder="1" applyAlignment="1">
      <alignment horizontal="center" vertical="center" wrapText="1"/>
    </xf>
    <xf numFmtId="0" fontId="4" fillId="4" borderId="16" xfId="2" applyFont="1" applyFill="1" applyBorder="1" applyAlignment="1">
      <alignment horizontal="center" vertical="center" wrapText="1"/>
    </xf>
    <xf numFmtId="0" fontId="4" fillId="4" borderId="17" xfId="2" applyFont="1" applyFill="1" applyBorder="1" applyAlignment="1">
      <alignment horizontal="center" vertical="center" wrapText="1"/>
    </xf>
    <xf numFmtId="0" fontId="4" fillId="4" borderId="18" xfId="2" applyFont="1" applyFill="1" applyBorder="1" applyAlignment="1">
      <alignment horizontal="center" vertical="center" wrapText="1"/>
    </xf>
    <xf numFmtId="0" fontId="6" fillId="0" borderId="30" xfId="2" applyFont="1" applyFill="1" applyBorder="1" applyAlignment="1">
      <alignment horizontal="center" vertical="center" wrapText="1"/>
    </xf>
    <xf numFmtId="0" fontId="6" fillId="0" borderId="31" xfId="2" applyFont="1" applyFill="1" applyBorder="1" applyAlignment="1">
      <alignment horizontal="center" vertical="center" wrapText="1"/>
    </xf>
    <xf numFmtId="0" fontId="6" fillId="0" borderId="32" xfId="2" applyFont="1" applyFill="1" applyBorder="1" applyAlignment="1">
      <alignment horizontal="center" vertical="center" wrapText="1"/>
    </xf>
    <xf numFmtId="9" fontId="4" fillId="2" borderId="33" xfId="3" applyNumberFormat="1" applyFont="1" applyFill="1" applyBorder="1" applyAlignment="1">
      <alignment horizontal="center" vertical="center" wrapText="1"/>
    </xf>
    <xf numFmtId="9" fontId="4" fillId="2" borderId="34" xfId="3" applyNumberFormat="1" applyFont="1" applyFill="1" applyBorder="1" applyAlignment="1">
      <alignment horizontal="center" vertical="center" wrapText="1"/>
    </xf>
    <xf numFmtId="9" fontId="4" fillId="2" borderId="35" xfId="3" applyNumberFormat="1" applyFont="1" applyFill="1" applyBorder="1" applyAlignment="1">
      <alignment horizontal="center" vertical="center" wrapText="1"/>
    </xf>
    <xf numFmtId="0" fontId="2" fillId="0" borderId="9" xfId="2" applyFont="1" applyFill="1" applyBorder="1" applyAlignment="1">
      <alignment horizontal="center" vertical="center" wrapText="1"/>
    </xf>
    <xf numFmtId="0" fontId="2" fillId="0" borderId="10" xfId="2" applyFont="1" applyFill="1" applyBorder="1" applyAlignment="1">
      <alignment horizontal="center" vertical="center"/>
    </xf>
    <xf numFmtId="0" fontId="2" fillId="0" borderId="11" xfId="2" applyFont="1" applyFill="1" applyBorder="1" applyAlignment="1">
      <alignment horizontal="center" vertical="center"/>
    </xf>
    <xf numFmtId="0" fontId="2" fillId="0" borderId="16" xfId="2" applyFont="1" applyFill="1" applyBorder="1" applyAlignment="1">
      <alignment horizontal="center" vertical="center"/>
    </xf>
    <xf numFmtId="0" fontId="2" fillId="0" borderId="17" xfId="2" applyFont="1" applyFill="1" applyBorder="1" applyAlignment="1">
      <alignment horizontal="center" vertical="center"/>
    </xf>
    <xf numFmtId="0" fontId="2" fillId="0" borderId="18" xfId="2" applyFont="1" applyFill="1" applyBorder="1" applyAlignment="1">
      <alignment horizontal="center" vertical="center"/>
    </xf>
    <xf numFmtId="9" fontId="6" fillId="0" borderId="33" xfId="3" applyNumberFormat="1" applyFont="1" applyFill="1" applyBorder="1" applyAlignment="1">
      <alignment horizontal="center" vertical="center" wrapText="1"/>
    </xf>
    <xf numFmtId="9" fontId="6" fillId="0" borderId="34" xfId="3" applyNumberFormat="1" applyFont="1" applyFill="1" applyBorder="1" applyAlignment="1">
      <alignment horizontal="center" vertical="center" wrapText="1"/>
    </xf>
    <xf numFmtId="9" fontId="6" fillId="0" borderId="35" xfId="3" applyNumberFormat="1" applyFont="1" applyFill="1" applyBorder="1" applyAlignment="1">
      <alignment horizontal="center" vertical="center" wrapText="1"/>
    </xf>
    <xf numFmtId="0" fontId="38" fillId="9" borderId="1" xfId="0" applyFont="1" applyFill="1" applyBorder="1" applyAlignment="1">
      <alignment horizontal="center" vertical="center" wrapText="1"/>
    </xf>
    <xf numFmtId="0" fontId="37" fillId="14" borderId="1" xfId="0" applyFont="1" applyFill="1" applyBorder="1" applyAlignment="1">
      <alignment horizontal="center"/>
    </xf>
    <xf numFmtId="0" fontId="38" fillId="9" borderId="1" xfId="0" applyFont="1" applyFill="1" applyBorder="1" applyAlignment="1">
      <alignment horizontal="center" vertical="center"/>
    </xf>
    <xf numFmtId="0" fontId="0" fillId="15" borderId="1" xfId="0" applyFill="1" applyBorder="1" applyAlignment="1">
      <alignment horizontal="center" vertical="center" wrapText="1"/>
    </xf>
    <xf numFmtId="0" fontId="0" fillId="7" borderId="1" xfId="0" applyFill="1" applyBorder="1" applyAlignment="1">
      <alignment horizontal="center" vertical="center" wrapText="1"/>
    </xf>
    <xf numFmtId="0" fontId="0" fillId="15" borderId="47" xfId="0" applyFill="1" applyBorder="1" applyAlignment="1">
      <alignment horizontal="center" vertical="center" textRotation="90" wrapText="1"/>
    </xf>
    <xf numFmtId="0" fontId="0" fillId="15" borderId="78" xfId="0" applyFill="1" applyBorder="1" applyAlignment="1">
      <alignment horizontal="center" vertical="center" textRotation="90" wrapText="1"/>
    </xf>
    <xf numFmtId="0" fontId="0" fillId="15" borderId="39" xfId="0" applyFill="1" applyBorder="1" applyAlignment="1">
      <alignment horizontal="center" vertical="center" textRotation="90" wrapText="1"/>
    </xf>
    <xf numFmtId="0" fontId="38" fillId="9" borderId="47" xfId="0" applyFont="1" applyFill="1" applyBorder="1" applyAlignment="1">
      <alignment horizontal="center" vertical="center" wrapText="1"/>
    </xf>
    <xf numFmtId="0" fontId="38" fillId="9" borderId="39" xfId="0" applyFont="1" applyFill="1" applyBorder="1" applyAlignment="1">
      <alignment horizontal="center" vertical="center" wrapText="1"/>
    </xf>
    <xf numFmtId="0" fontId="0" fillId="7" borderId="1" xfId="0" applyFill="1" applyBorder="1" applyAlignment="1">
      <alignment horizontal="center" vertical="center" textRotation="90" wrapText="1"/>
    </xf>
    <xf numFmtId="0" fontId="31" fillId="0" borderId="0" xfId="0" applyFont="1" applyAlignment="1">
      <alignment horizontal="center" wrapText="1"/>
    </xf>
    <xf numFmtId="0" fontId="32" fillId="0" borderId="63" xfId="0" applyFont="1" applyBorder="1" applyAlignment="1">
      <alignment horizontal="center" vertical="center"/>
    </xf>
    <xf numFmtId="0" fontId="32" fillId="0" borderId="61" xfId="0" applyFont="1" applyBorder="1" applyAlignment="1">
      <alignment horizontal="center" vertical="center"/>
    </xf>
    <xf numFmtId="0" fontId="32" fillId="0" borderId="44" xfId="0" applyFont="1" applyBorder="1" applyAlignment="1">
      <alignment horizontal="center" vertical="center"/>
    </xf>
    <xf numFmtId="0" fontId="6" fillId="0" borderId="30" xfId="2" applyFont="1" applyFill="1" applyBorder="1" applyAlignment="1">
      <alignment horizontal="center" vertical="center"/>
    </xf>
    <xf numFmtId="0" fontId="6" fillId="0" borderId="31" xfId="2" applyFont="1" applyFill="1" applyBorder="1" applyAlignment="1">
      <alignment horizontal="center" vertical="center"/>
    </xf>
    <xf numFmtId="0" fontId="6" fillId="0" borderId="32" xfId="2" applyFont="1" applyFill="1" applyBorder="1" applyAlignment="1">
      <alignment horizontal="center" vertical="center"/>
    </xf>
    <xf numFmtId="0" fontId="12" fillId="0" borderId="30" xfId="2" applyFont="1" applyFill="1" applyBorder="1" applyAlignment="1">
      <alignment horizontal="center" vertical="center" wrapText="1"/>
    </xf>
    <xf numFmtId="0" fontId="12" fillId="0" borderId="31" xfId="2" applyFont="1" applyFill="1" applyBorder="1" applyAlignment="1">
      <alignment horizontal="center" vertical="center"/>
    </xf>
    <xf numFmtId="0" fontId="12" fillId="0" borderId="32" xfId="2" applyFont="1" applyFill="1" applyBorder="1" applyAlignment="1">
      <alignment horizontal="center" vertical="center"/>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23" xfId="2" applyFont="1" applyFill="1" applyBorder="1" applyAlignment="1">
      <alignment horizontal="center" vertical="center" wrapText="1"/>
    </xf>
    <xf numFmtId="0" fontId="15" fillId="2" borderId="24" xfId="2" applyFont="1" applyFill="1" applyBorder="1" applyAlignment="1">
      <alignment horizontal="center" vertical="center" wrapText="1"/>
    </xf>
    <xf numFmtId="0" fontId="15" fillId="2" borderId="25" xfId="2" applyFont="1" applyFill="1" applyBorder="1" applyAlignment="1">
      <alignment horizontal="center" vertical="center" wrapText="1"/>
    </xf>
    <xf numFmtId="10" fontId="5" fillId="0" borderId="33" xfId="3" applyNumberFormat="1" applyFont="1" applyFill="1" applyBorder="1" applyAlignment="1">
      <alignment horizontal="center" vertical="center" wrapText="1"/>
    </xf>
    <xf numFmtId="0" fontId="5" fillId="0" borderId="26" xfId="3" applyFont="1" applyFill="1" applyBorder="1" applyAlignment="1">
      <alignment horizontal="center" vertical="center" wrapText="1"/>
    </xf>
    <xf numFmtId="0" fontId="5" fillId="0" borderId="33" xfId="3" applyFont="1" applyFill="1" applyBorder="1" applyAlignment="1">
      <alignment horizontal="center" vertical="center" wrapText="1"/>
    </xf>
    <xf numFmtId="0" fontId="5" fillId="0" borderId="34" xfId="3" applyFont="1" applyFill="1" applyBorder="1" applyAlignment="1">
      <alignment horizontal="center" vertical="center" wrapText="1"/>
    </xf>
    <xf numFmtId="0" fontId="5" fillId="0" borderId="35" xfId="3" applyFont="1" applyFill="1" applyBorder="1" applyAlignment="1">
      <alignment horizontal="center" vertical="center" wrapText="1"/>
    </xf>
    <xf numFmtId="164" fontId="5" fillId="0" borderId="54" xfId="0" applyNumberFormat="1" applyFont="1" applyFill="1" applyBorder="1" applyAlignment="1">
      <alignment horizontal="center" vertical="center" wrapText="1"/>
    </xf>
    <xf numFmtId="0" fontId="5" fillId="0" borderId="1" xfId="0" applyFont="1" applyFill="1" applyBorder="1"/>
    <xf numFmtId="0" fontId="5" fillId="0" borderId="1" xfId="4" applyNumberFormat="1" applyFont="1" applyFill="1" applyBorder="1" applyAlignment="1">
      <alignment horizontal="center" vertical="center" wrapText="1"/>
    </xf>
    <xf numFmtId="0" fontId="5" fillId="0" borderId="45" xfId="4" applyNumberFormat="1" applyFont="1" applyFill="1" applyBorder="1" applyAlignment="1">
      <alignment horizontal="center" vertical="center" wrapText="1"/>
    </xf>
    <xf numFmtId="164" fontId="5" fillId="0" borderId="38" xfId="0" applyNumberFormat="1" applyFont="1" applyFill="1" applyBorder="1" applyAlignment="1">
      <alignment horizontal="center" vertical="center" wrapText="1"/>
    </xf>
    <xf numFmtId="0" fontId="5" fillId="0" borderId="39" xfId="0" applyFont="1" applyFill="1" applyBorder="1"/>
    <xf numFmtId="0" fontId="5" fillId="0" borderId="39" xfId="4" applyNumberFormat="1" applyFont="1" applyFill="1" applyBorder="1" applyAlignment="1">
      <alignment horizontal="center" vertical="center" wrapText="1"/>
    </xf>
    <xf numFmtId="0" fontId="5" fillId="0" borderId="40" xfId="4"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15" fillId="2" borderId="55" xfId="2" applyFont="1" applyFill="1" applyBorder="1" applyAlignment="1">
      <alignment horizontal="center"/>
    </xf>
    <xf numFmtId="0" fontId="15" fillId="2" borderId="56" xfId="2" applyFont="1" applyFill="1" applyBorder="1" applyAlignment="1">
      <alignment horizontal="center"/>
    </xf>
    <xf numFmtId="0" fontId="15" fillId="2" borderId="57" xfId="2" applyFont="1" applyFill="1" applyBorder="1" applyAlignment="1">
      <alignment horizontal="center"/>
    </xf>
    <xf numFmtId="0" fontId="5" fillId="2" borderId="16" xfId="2" applyFont="1" applyFill="1" applyBorder="1" applyAlignment="1">
      <alignment horizontal="center"/>
    </xf>
    <xf numFmtId="0" fontId="5" fillId="2" borderId="17" xfId="2" applyFont="1" applyFill="1" applyBorder="1" applyAlignment="1">
      <alignment horizontal="center"/>
    </xf>
    <xf numFmtId="0" fontId="5" fillId="2" borderId="18" xfId="2" applyFont="1" applyFill="1" applyBorder="1" applyAlignment="1">
      <alignment horizontal="center"/>
    </xf>
    <xf numFmtId="0" fontId="7" fillId="0" borderId="9" xfId="2" applyFont="1" applyFill="1" applyBorder="1" applyAlignment="1">
      <alignment horizontal="center" vertical="center" wrapText="1"/>
    </xf>
    <xf numFmtId="0" fontId="8" fillId="0" borderId="10" xfId="2" applyFont="1" applyFill="1" applyBorder="1" applyAlignment="1">
      <alignment horizontal="center" vertical="center" wrapText="1"/>
    </xf>
    <xf numFmtId="0" fontId="8" fillId="0" borderId="11" xfId="2" applyFont="1" applyFill="1" applyBorder="1" applyAlignment="1">
      <alignment horizontal="center" vertical="center" wrapText="1"/>
    </xf>
    <xf numFmtId="0" fontId="8" fillId="0" borderId="50" xfId="2" applyFont="1" applyFill="1" applyBorder="1" applyAlignment="1">
      <alignment horizontal="center" vertical="center" wrapText="1"/>
    </xf>
    <xf numFmtId="0" fontId="8" fillId="0" borderId="0" xfId="2" applyFont="1" applyFill="1" applyBorder="1" applyAlignment="1">
      <alignment horizontal="center" vertical="center" wrapText="1"/>
    </xf>
    <xf numFmtId="0" fontId="8" fillId="0" borderId="51" xfId="2" applyFont="1" applyFill="1" applyBorder="1" applyAlignment="1">
      <alignment horizontal="center" vertical="center" wrapText="1"/>
    </xf>
    <xf numFmtId="0" fontId="8" fillId="0" borderId="16" xfId="2" applyFont="1" applyFill="1" applyBorder="1" applyAlignment="1">
      <alignment horizontal="center" vertical="center" wrapText="1"/>
    </xf>
    <xf numFmtId="0" fontId="8" fillId="0" borderId="17" xfId="2" applyFont="1" applyFill="1" applyBorder="1" applyAlignment="1">
      <alignment horizontal="center" vertical="center" wrapText="1"/>
    </xf>
    <xf numFmtId="0" fontId="8" fillId="0" borderId="18" xfId="2" applyFont="1" applyFill="1" applyBorder="1" applyAlignment="1">
      <alignment horizontal="center" vertical="center" wrapText="1"/>
    </xf>
    <xf numFmtId="0" fontId="23" fillId="0" borderId="6" xfId="2" applyFont="1" applyFill="1" applyBorder="1" applyAlignment="1">
      <alignment horizontal="center"/>
    </xf>
    <xf numFmtId="0" fontId="23" fillId="0" borderId="7" xfId="2" applyFont="1" applyFill="1" applyBorder="1" applyAlignment="1">
      <alignment horizontal="center"/>
    </xf>
    <xf numFmtId="0" fontId="23" fillId="0" borderId="54" xfId="2" applyFont="1" applyFill="1" applyBorder="1" applyAlignment="1">
      <alignment horizontal="center"/>
    </xf>
    <xf numFmtId="0" fontId="23" fillId="0" borderId="1" xfId="2" applyFont="1" applyFill="1" applyBorder="1" applyAlignment="1">
      <alignment horizontal="center"/>
    </xf>
    <xf numFmtId="0" fontId="15" fillId="2" borderId="23" xfId="2" applyFont="1" applyFill="1" applyBorder="1" applyAlignment="1">
      <alignment horizontal="center"/>
    </xf>
    <xf numFmtId="0" fontId="15" fillId="2" borderId="24" xfId="2" applyFont="1" applyFill="1" applyBorder="1" applyAlignment="1">
      <alignment horizontal="center"/>
    </xf>
    <xf numFmtId="0" fontId="15" fillId="2" borderId="25" xfId="2" applyFont="1" applyFill="1" applyBorder="1" applyAlignment="1">
      <alignment horizontal="center"/>
    </xf>
    <xf numFmtId="0" fontId="5" fillId="2" borderId="33" xfId="2" applyFont="1" applyFill="1" applyBorder="1" applyAlignment="1">
      <alignment horizontal="center"/>
    </xf>
    <xf numFmtId="0" fontId="5" fillId="2" borderId="34" xfId="2" applyFont="1" applyFill="1" applyBorder="1" applyAlignment="1">
      <alignment horizontal="center"/>
    </xf>
    <xf numFmtId="0" fontId="5" fillId="2" borderId="35" xfId="2" applyFont="1" applyFill="1" applyBorder="1" applyAlignment="1">
      <alignment horizontal="center"/>
    </xf>
    <xf numFmtId="0" fontId="5" fillId="0" borderId="40" xfId="0" applyFont="1" applyFill="1" applyBorder="1"/>
    <xf numFmtId="0" fontId="5" fillId="0" borderId="42" xfId="4" applyNumberFormat="1" applyFont="1" applyFill="1" applyBorder="1" applyAlignment="1">
      <alignment horizontal="center" vertical="top" wrapText="1"/>
    </xf>
    <xf numFmtId="0" fontId="5" fillId="0" borderId="39" xfId="4" applyNumberFormat="1" applyFont="1" applyFill="1" applyBorder="1" applyAlignment="1">
      <alignment horizontal="center" vertical="top" wrapText="1"/>
    </xf>
    <xf numFmtId="0" fontId="5" fillId="0" borderId="40" xfId="4" applyNumberFormat="1" applyFont="1" applyFill="1" applyBorder="1" applyAlignment="1">
      <alignment horizontal="center" vertical="top" wrapText="1"/>
    </xf>
    <xf numFmtId="164" fontId="5" fillId="0" borderId="60" xfId="0" applyNumberFormat="1"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62" xfId="0" applyFont="1" applyFill="1" applyBorder="1" applyAlignment="1">
      <alignment horizontal="center" vertical="center" wrapText="1"/>
    </xf>
    <xf numFmtId="0" fontId="5" fillId="0" borderId="44" xfId="4" applyNumberFormat="1" applyFont="1" applyFill="1" applyBorder="1" applyAlignment="1">
      <alignment horizontal="center" vertical="center" wrapText="1"/>
    </xf>
    <xf numFmtId="0" fontId="15" fillId="2" borderId="58" xfId="0" applyFont="1" applyFill="1" applyBorder="1" applyAlignment="1">
      <alignment horizontal="center" vertical="center" wrapText="1"/>
    </xf>
    <xf numFmtId="0" fontId="15" fillId="2" borderId="59" xfId="0" applyFont="1" applyFill="1" applyBorder="1" applyAlignment="1">
      <alignment horizontal="center" vertical="center" wrapText="1"/>
    </xf>
    <xf numFmtId="10" fontId="5" fillId="0" borderId="34" xfId="3" applyNumberFormat="1" applyFont="1" applyFill="1" applyBorder="1" applyAlignment="1">
      <alignment horizontal="center" vertical="center" wrapText="1"/>
    </xf>
    <xf numFmtId="10" fontId="5" fillId="0" borderId="35" xfId="3" applyNumberFormat="1" applyFont="1" applyFill="1" applyBorder="1" applyAlignment="1">
      <alignment horizontal="center" vertical="center" wrapText="1"/>
    </xf>
    <xf numFmtId="0" fontId="5" fillId="0" borderId="13" xfId="3" applyFont="1" applyFill="1" applyBorder="1" applyAlignment="1">
      <alignment horizontal="center" vertical="center" wrapText="1"/>
    </xf>
    <xf numFmtId="0" fontId="5" fillId="0" borderId="14" xfId="3" applyFont="1" applyFill="1" applyBorder="1" applyAlignment="1">
      <alignment horizontal="center" vertical="center" wrapText="1"/>
    </xf>
    <xf numFmtId="0" fontId="5" fillId="0" borderId="22" xfId="3" applyFont="1" applyFill="1" applyBorder="1" applyAlignment="1">
      <alignment horizontal="center" vertical="center" wrapText="1"/>
    </xf>
    <xf numFmtId="0" fontId="5" fillId="0" borderId="15" xfId="3" applyFont="1" applyFill="1" applyBorder="1" applyAlignment="1">
      <alignment horizontal="center" vertical="center" wrapText="1"/>
    </xf>
    <xf numFmtId="0" fontId="5" fillId="0" borderId="21" xfId="2" applyFont="1" applyFill="1" applyBorder="1" applyAlignment="1">
      <alignment horizontal="center" vertical="center"/>
    </xf>
    <xf numFmtId="0" fontId="5" fillId="0" borderId="14" xfId="2" applyFont="1" applyFill="1" applyBorder="1" applyAlignment="1">
      <alignment horizontal="center" vertical="center"/>
    </xf>
    <xf numFmtId="0" fontId="5" fillId="0" borderId="15" xfId="2" applyFont="1" applyFill="1" applyBorder="1" applyAlignment="1">
      <alignment horizontal="center" vertical="center"/>
    </xf>
    <xf numFmtId="0" fontId="5" fillId="2" borderId="9" xfId="2" applyFont="1" applyFill="1" applyBorder="1" applyAlignment="1">
      <alignment horizontal="center" vertical="center" wrapText="1"/>
    </xf>
    <xf numFmtId="0" fontId="5" fillId="2" borderId="10" xfId="2" applyFont="1" applyFill="1" applyBorder="1" applyAlignment="1">
      <alignment horizontal="center" vertical="center" wrapText="1"/>
    </xf>
    <xf numFmtId="0" fontId="5" fillId="2" borderId="11" xfId="2" applyFont="1" applyFill="1" applyBorder="1" applyAlignment="1">
      <alignment horizontal="center" vertical="center" wrapText="1"/>
    </xf>
    <xf numFmtId="0" fontId="5" fillId="2" borderId="16" xfId="2" applyFont="1" applyFill="1" applyBorder="1" applyAlignment="1">
      <alignment horizontal="center" vertical="center" wrapText="1"/>
    </xf>
    <xf numFmtId="0" fontId="5" fillId="2" borderId="17" xfId="2" applyFont="1" applyFill="1" applyBorder="1" applyAlignment="1">
      <alignment horizontal="center" vertical="center" wrapText="1"/>
    </xf>
    <xf numFmtId="0" fontId="5" fillId="2" borderId="18" xfId="2" applyFont="1" applyFill="1" applyBorder="1" applyAlignment="1">
      <alignment horizontal="center" vertical="center" wrapText="1"/>
    </xf>
    <xf numFmtId="49" fontId="5" fillId="0" borderId="9" xfId="2" applyNumberFormat="1" applyFont="1" applyFill="1" applyBorder="1" applyAlignment="1">
      <alignment horizontal="center" vertical="center" wrapText="1"/>
    </xf>
    <xf numFmtId="49" fontId="5" fillId="0" borderId="10" xfId="2" applyNumberFormat="1" applyFont="1" applyFill="1" applyBorder="1" applyAlignment="1">
      <alignment horizontal="center" vertical="center" wrapText="1"/>
    </xf>
    <xf numFmtId="49" fontId="5" fillId="0" borderId="11" xfId="2" applyNumberFormat="1" applyFont="1" applyFill="1" applyBorder="1" applyAlignment="1">
      <alignment horizontal="center" vertical="center" wrapText="1"/>
    </xf>
    <xf numFmtId="49" fontId="5" fillId="0" borderId="16" xfId="2" applyNumberFormat="1" applyFont="1" applyFill="1" applyBorder="1" applyAlignment="1">
      <alignment horizontal="center" vertical="center" wrapText="1"/>
    </xf>
    <xf numFmtId="49" fontId="5" fillId="0" borderId="17" xfId="2" applyNumberFormat="1" applyFont="1" applyFill="1" applyBorder="1" applyAlignment="1">
      <alignment horizontal="center" vertical="center" wrapText="1"/>
    </xf>
    <xf numFmtId="49" fontId="5" fillId="0" borderId="18" xfId="2" applyNumberFormat="1" applyFont="1" applyFill="1" applyBorder="1" applyAlignment="1">
      <alignment horizontal="center" vertical="center" wrapText="1"/>
    </xf>
    <xf numFmtId="0" fontId="15" fillId="2" borderId="27" xfId="2" applyFont="1" applyFill="1" applyBorder="1" applyAlignment="1">
      <alignment horizontal="center" vertical="center" wrapText="1"/>
    </xf>
    <xf numFmtId="0" fontId="15" fillId="2" borderId="28" xfId="2" applyFont="1" applyFill="1" applyBorder="1" applyAlignment="1">
      <alignment horizontal="center" vertical="center" wrapText="1"/>
    </xf>
    <xf numFmtId="0" fontId="15" fillId="2" borderId="29" xfId="2" applyFont="1" applyFill="1" applyBorder="1" applyAlignment="1">
      <alignment horizontal="center" vertical="center" wrapText="1"/>
    </xf>
    <xf numFmtId="0" fontId="5" fillId="0" borderId="30" xfId="2" applyFont="1" applyFill="1" applyBorder="1" applyAlignment="1">
      <alignment horizontal="center" vertical="center"/>
    </xf>
    <xf numFmtId="0" fontId="5" fillId="0" borderId="31" xfId="2" applyFont="1" applyFill="1" applyBorder="1" applyAlignment="1">
      <alignment horizontal="center" vertical="center"/>
    </xf>
    <xf numFmtId="0" fontId="5" fillId="0" borderId="32" xfId="2" applyFont="1" applyFill="1" applyBorder="1" applyAlignment="1">
      <alignment horizontal="center" vertical="center"/>
    </xf>
    <xf numFmtId="0" fontId="5" fillId="0" borderId="30" xfId="2" applyFont="1" applyFill="1" applyBorder="1" applyAlignment="1">
      <alignment horizontal="center" vertical="center" wrapText="1"/>
    </xf>
    <xf numFmtId="0" fontId="15" fillId="2" borderId="6" xfId="2" applyFont="1" applyFill="1" applyBorder="1" applyAlignment="1">
      <alignment horizontal="center" vertical="center" wrapText="1"/>
    </xf>
    <xf numFmtId="0" fontId="15" fillId="2" borderId="7" xfId="2" applyFont="1" applyFill="1" applyBorder="1" applyAlignment="1">
      <alignment horizontal="center" vertical="center" wrapText="1"/>
    </xf>
    <xf numFmtId="0" fontId="15" fillId="2" borderId="8" xfId="2" applyFont="1" applyFill="1" applyBorder="1" applyAlignment="1">
      <alignment horizontal="center" vertical="center" wrapText="1"/>
    </xf>
    <xf numFmtId="0" fontId="15" fillId="2" borderId="13" xfId="2" applyFont="1" applyFill="1" applyBorder="1" applyAlignment="1">
      <alignment horizontal="center" vertical="center" wrapText="1"/>
    </xf>
    <xf numFmtId="0" fontId="15" fillId="2" borderId="14" xfId="2" applyFont="1" applyFill="1" applyBorder="1" applyAlignment="1">
      <alignment horizontal="center" vertical="center" wrapText="1"/>
    </xf>
    <xf numFmtId="0" fontId="15" fillId="2" borderId="15" xfId="2" applyFont="1" applyFill="1" applyBorder="1" applyAlignment="1">
      <alignment horizontal="center" vertical="center" wrapText="1"/>
    </xf>
    <xf numFmtId="0" fontId="22" fillId="0" borderId="9" xfId="2" applyFont="1" applyFill="1" applyBorder="1" applyAlignment="1">
      <alignment horizontal="center" vertical="center" wrapText="1"/>
    </xf>
    <xf numFmtId="0" fontId="22" fillId="0" borderId="10" xfId="2" applyFont="1" applyFill="1" applyBorder="1" applyAlignment="1">
      <alignment horizontal="center" vertical="center" wrapText="1"/>
    </xf>
    <xf numFmtId="0" fontId="22" fillId="0" borderId="11" xfId="2" applyFont="1" applyFill="1" applyBorder="1" applyAlignment="1">
      <alignment horizontal="center" vertical="center" wrapText="1"/>
    </xf>
    <xf numFmtId="0" fontId="22" fillId="0" borderId="16" xfId="2" applyFont="1" applyFill="1" applyBorder="1" applyAlignment="1">
      <alignment horizontal="center" vertical="center" wrapText="1"/>
    </xf>
    <xf numFmtId="0" fontId="22" fillId="0" borderId="17" xfId="2" applyFont="1" applyFill="1" applyBorder="1" applyAlignment="1">
      <alignment horizontal="center" vertical="center" wrapText="1"/>
    </xf>
    <xf numFmtId="0" fontId="22" fillId="0" borderId="18" xfId="2" applyFont="1" applyFill="1" applyBorder="1" applyAlignment="1">
      <alignment horizontal="center" vertical="center" wrapText="1"/>
    </xf>
    <xf numFmtId="9" fontId="15" fillId="2" borderId="33" xfId="3" applyNumberFormat="1" applyFont="1" applyFill="1" applyBorder="1" applyAlignment="1">
      <alignment horizontal="center" vertical="center" wrapText="1"/>
    </xf>
    <xf numFmtId="9" fontId="15" fillId="2" borderId="34" xfId="3" applyNumberFormat="1" applyFont="1" applyFill="1" applyBorder="1" applyAlignment="1">
      <alignment horizontal="center" vertical="center" wrapText="1"/>
    </xf>
    <xf numFmtId="9" fontId="15" fillId="2" borderId="35" xfId="3" applyNumberFormat="1" applyFont="1" applyFill="1" applyBorder="1" applyAlignment="1">
      <alignment horizontal="center" vertical="center" wrapText="1"/>
    </xf>
    <xf numFmtId="9" fontId="5" fillId="0" borderId="33" xfId="3" applyNumberFormat="1" applyFont="1" applyFill="1" applyBorder="1" applyAlignment="1">
      <alignment horizontal="center" vertical="center" wrapText="1"/>
    </xf>
    <xf numFmtId="9" fontId="5" fillId="0" borderId="34" xfId="3" applyNumberFormat="1" applyFont="1" applyFill="1" applyBorder="1" applyAlignment="1">
      <alignment horizontal="center" vertical="center" wrapText="1"/>
    </xf>
    <xf numFmtId="9" fontId="5" fillId="0" borderId="35" xfId="3" applyNumberFormat="1" applyFont="1" applyFill="1" applyBorder="1" applyAlignment="1">
      <alignment horizontal="center" vertical="center" wrapText="1"/>
    </xf>
    <xf numFmtId="0" fontId="5" fillId="0" borderId="31" xfId="2" applyFont="1" applyFill="1" applyBorder="1" applyAlignment="1">
      <alignment horizontal="center" vertical="center" wrapText="1"/>
    </xf>
    <xf numFmtId="0" fontId="5" fillId="0" borderId="32" xfId="2" applyFont="1" applyFill="1" applyBorder="1" applyAlignment="1">
      <alignment horizontal="center" vertical="center" wrapText="1"/>
    </xf>
    <xf numFmtId="0" fontId="15" fillId="4" borderId="9" xfId="2" applyFont="1" applyFill="1" applyBorder="1" applyAlignment="1">
      <alignment horizontal="center" vertical="center" wrapText="1"/>
    </xf>
    <xf numFmtId="0" fontId="15" fillId="4" borderId="10" xfId="2" applyFont="1" applyFill="1" applyBorder="1" applyAlignment="1">
      <alignment horizontal="center" vertical="center" wrapText="1"/>
    </xf>
    <xf numFmtId="0" fontId="15" fillId="4" borderId="11" xfId="2" applyFont="1" applyFill="1" applyBorder="1" applyAlignment="1">
      <alignment horizontal="center" vertical="center" wrapText="1"/>
    </xf>
    <xf numFmtId="0" fontId="15" fillId="4" borderId="16" xfId="2" applyFont="1" applyFill="1" applyBorder="1" applyAlignment="1">
      <alignment horizontal="center" vertical="center" wrapText="1"/>
    </xf>
    <xf numFmtId="0" fontId="15" fillId="4" borderId="17" xfId="2" applyFont="1" applyFill="1" applyBorder="1" applyAlignment="1">
      <alignment horizontal="center" vertical="center" wrapText="1"/>
    </xf>
    <xf numFmtId="0" fontId="15" fillId="4" borderId="18" xfId="2" applyFont="1" applyFill="1" applyBorder="1" applyAlignment="1">
      <alignment horizontal="center" vertical="center" wrapText="1"/>
    </xf>
    <xf numFmtId="9" fontId="5" fillId="0" borderId="9" xfId="3" applyNumberFormat="1" applyFont="1" applyFill="1" applyBorder="1" applyAlignment="1">
      <alignment horizontal="center" vertical="center" wrapText="1"/>
    </xf>
    <xf numFmtId="9" fontId="5" fillId="0" borderId="10" xfId="3" applyNumberFormat="1" applyFont="1" applyFill="1" applyBorder="1" applyAlignment="1">
      <alignment horizontal="center" vertical="center" wrapText="1"/>
    </xf>
    <xf numFmtId="9" fontId="5" fillId="0" borderId="11" xfId="3" applyNumberFormat="1" applyFont="1" applyFill="1" applyBorder="1" applyAlignment="1">
      <alignment horizontal="center" vertical="center" wrapText="1"/>
    </xf>
    <xf numFmtId="9" fontId="5" fillId="0" borderId="16" xfId="3" applyNumberFormat="1" applyFont="1" applyFill="1" applyBorder="1" applyAlignment="1">
      <alignment horizontal="center" vertical="center" wrapText="1"/>
    </xf>
    <xf numFmtId="9" fontId="5" fillId="0" borderId="17" xfId="3" applyNumberFormat="1" applyFont="1" applyFill="1" applyBorder="1" applyAlignment="1">
      <alignment horizontal="center" vertical="center" wrapText="1"/>
    </xf>
    <xf numFmtId="9" fontId="5" fillId="0" borderId="18" xfId="3" applyNumberFormat="1" applyFont="1" applyFill="1" applyBorder="1" applyAlignment="1">
      <alignment horizontal="center" vertical="center" wrapText="1"/>
    </xf>
    <xf numFmtId="0" fontId="5" fillId="0" borderId="13" xfId="2" applyFont="1" applyFill="1" applyBorder="1" applyAlignment="1">
      <alignment horizontal="center" vertical="center" wrapText="1"/>
    </xf>
    <xf numFmtId="0" fontId="5" fillId="0" borderId="14" xfId="2" applyFont="1" applyFill="1" applyBorder="1" applyAlignment="1">
      <alignment horizontal="center" vertical="center" wrapText="1"/>
    </xf>
    <xf numFmtId="0" fontId="5" fillId="0" borderId="15" xfId="2" applyFont="1" applyFill="1" applyBorder="1" applyAlignment="1">
      <alignment horizontal="center" vertical="center" wrapText="1"/>
    </xf>
    <xf numFmtId="0" fontId="5" fillId="0" borderId="42" xfId="4" applyNumberFormat="1" applyFont="1" applyFill="1" applyBorder="1" applyAlignment="1">
      <alignment horizontal="center" vertical="center" wrapText="1"/>
    </xf>
    <xf numFmtId="0" fontId="5" fillId="0" borderId="24" xfId="3" applyFont="1" applyFill="1" applyBorder="1" applyAlignment="1">
      <alignment horizontal="center" vertical="center" wrapText="1"/>
    </xf>
    <xf numFmtId="0" fontId="5" fillId="0" borderId="25" xfId="3" applyFont="1" applyFill="1" applyBorder="1" applyAlignment="1">
      <alignment horizontal="center" vertical="center" wrapText="1"/>
    </xf>
    <xf numFmtId="0" fontId="22" fillId="0" borderId="10" xfId="2" applyFont="1" applyFill="1" applyBorder="1" applyAlignment="1">
      <alignment horizontal="center" vertical="center"/>
    </xf>
    <xf numFmtId="0" fontId="22" fillId="0" borderId="11" xfId="2" applyFont="1" applyFill="1" applyBorder="1" applyAlignment="1">
      <alignment horizontal="center" vertical="center"/>
    </xf>
    <xf numFmtId="0" fontId="22" fillId="0" borderId="16" xfId="2" applyFont="1" applyFill="1" applyBorder="1" applyAlignment="1">
      <alignment horizontal="center" vertical="center"/>
    </xf>
    <xf numFmtId="0" fontId="22" fillId="0" borderId="17" xfId="2" applyFont="1" applyFill="1" applyBorder="1" applyAlignment="1">
      <alignment horizontal="center" vertical="center"/>
    </xf>
    <xf numFmtId="0" fontId="22" fillId="0" borderId="18" xfId="2" applyFont="1" applyFill="1" applyBorder="1" applyAlignment="1">
      <alignment horizontal="center" vertical="center"/>
    </xf>
    <xf numFmtId="9" fontId="5" fillId="0" borderId="19" xfId="3" applyNumberFormat="1" applyFont="1" applyFill="1" applyBorder="1" applyAlignment="1">
      <alignment horizontal="center" vertical="center" wrapText="1"/>
    </xf>
    <xf numFmtId="9" fontId="5" fillId="0" borderId="7" xfId="3" applyNumberFormat="1" applyFont="1" applyFill="1" applyBorder="1" applyAlignment="1">
      <alignment horizontal="center" vertical="center" wrapText="1"/>
    </xf>
    <xf numFmtId="9" fontId="5" fillId="0" borderId="20" xfId="3" applyNumberFormat="1" applyFont="1" applyFill="1" applyBorder="1" applyAlignment="1">
      <alignment horizontal="center" vertical="center" wrapText="1"/>
    </xf>
    <xf numFmtId="9" fontId="5" fillId="0" borderId="21" xfId="3" applyNumberFormat="1" applyFont="1" applyFill="1" applyBorder="1" applyAlignment="1">
      <alignment horizontal="center" vertical="center" wrapText="1"/>
    </xf>
    <xf numFmtId="9" fontId="5" fillId="0" borderId="14" xfId="3" applyNumberFormat="1" applyFont="1" applyFill="1" applyBorder="1" applyAlignment="1">
      <alignment horizontal="center" vertical="center" wrapText="1"/>
    </xf>
    <xf numFmtId="9" fontId="5" fillId="0" borderId="22" xfId="3" applyNumberFormat="1" applyFont="1" applyFill="1" applyBorder="1" applyAlignment="1">
      <alignment horizontal="center" vertical="center" wrapText="1"/>
    </xf>
    <xf numFmtId="0" fontId="2" fillId="0" borderId="63" xfId="2" applyFont="1" applyFill="1" applyBorder="1" applyAlignment="1">
      <alignment horizontal="center"/>
    </xf>
    <xf numFmtId="0" fontId="2" fillId="0" borderId="61" xfId="2" applyFont="1" applyFill="1" applyBorder="1" applyAlignment="1">
      <alignment horizontal="center"/>
    </xf>
    <xf numFmtId="0" fontId="2" fillId="0" borderId="44" xfId="2" applyFont="1" applyFill="1" applyBorder="1" applyAlignment="1">
      <alignment horizontal="center"/>
    </xf>
    <xf numFmtId="0" fontId="2" fillId="0" borderId="22" xfId="2" applyFont="1" applyFill="1" applyBorder="1" applyAlignment="1">
      <alignment horizontal="center"/>
    </xf>
    <xf numFmtId="0" fontId="2" fillId="0" borderId="31" xfId="2" applyFont="1" applyFill="1" applyBorder="1" applyAlignment="1">
      <alignment horizontal="center"/>
    </xf>
    <xf numFmtId="0" fontId="2" fillId="0" borderId="21" xfId="2" applyFont="1" applyFill="1" applyBorder="1" applyAlignment="1">
      <alignment horizontal="center"/>
    </xf>
    <xf numFmtId="0" fontId="2" fillId="0" borderId="20" xfId="2" applyFont="1" applyFill="1" applyBorder="1" applyAlignment="1">
      <alignment horizontal="center"/>
    </xf>
    <xf numFmtId="0" fontId="2" fillId="0" borderId="28" xfId="2" applyFont="1" applyFill="1" applyBorder="1" applyAlignment="1">
      <alignment horizontal="center"/>
    </xf>
    <xf numFmtId="0" fontId="2" fillId="0" borderId="19" xfId="2" applyFont="1" applyFill="1" applyBorder="1" applyAlignment="1">
      <alignment horizontal="center"/>
    </xf>
    <xf numFmtId="0" fontId="6" fillId="3" borderId="55" xfId="2" applyFont="1" applyFill="1" applyBorder="1" applyAlignment="1">
      <alignment horizontal="center"/>
    </xf>
    <xf numFmtId="0" fontId="6" fillId="3" borderId="56" xfId="2" applyFont="1" applyFill="1" applyBorder="1" applyAlignment="1">
      <alignment horizontal="center"/>
    </xf>
    <xf numFmtId="0" fontId="6" fillId="3" borderId="57" xfId="2" applyFont="1" applyFill="1" applyBorder="1" applyAlignment="1">
      <alignment horizontal="center"/>
    </xf>
    <xf numFmtId="0" fontId="4" fillId="3" borderId="9" xfId="2" applyFont="1" applyFill="1" applyBorder="1" applyAlignment="1">
      <alignment horizontal="center" vertical="center" wrapText="1"/>
    </xf>
    <xf numFmtId="0" fontId="4" fillId="3" borderId="10" xfId="2" applyFont="1" applyFill="1" applyBorder="1" applyAlignment="1">
      <alignment horizontal="center" vertical="center" wrapText="1"/>
    </xf>
    <xf numFmtId="0" fontId="4" fillId="3" borderId="11" xfId="2" applyFont="1" applyFill="1" applyBorder="1" applyAlignment="1">
      <alignment horizontal="center" vertical="center" wrapText="1"/>
    </xf>
    <xf numFmtId="0" fontId="4" fillId="3" borderId="50" xfId="2" applyFont="1" applyFill="1" applyBorder="1" applyAlignment="1">
      <alignment horizontal="center" vertical="center" wrapText="1"/>
    </xf>
    <xf numFmtId="0" fontId="4" fillId="3" borderId="0" xfId="2" applyFont="1" applyFill="1" applyBorder="1" applyAlignment="1">
      <alignment horizontal="center" vertical="center" wrapText="1"/>
    </xf>
    <xf numFmtId="0" fontId="4" fillId="3" borderId="51" xfId="2" applyFont="1" applyFill="1" applyBorder="1" applyAlignment="1">
      <alignment horizontal="center" vertical="center" wrapText="1"/>
    </xf>
    <xf numFmtId="0" fontId="9" fillId="3" borderId="16"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26" fillId="4" borderId="63" xfId="0" applyFont="1" applyFill="1" applyBorder="1" applyAlignment="1">
      <alignment horizontal="left" vertical="center" wrapText="1"/>
    </xf>
    <xf numFmtId="0" fontId="26" fillId="4" borderId="61" xfId="0" applyFont="1" applyFill="1" applyBorder="1" applyAlignment="1">
      <alignment horizontal="left" vertical="center" wrapText="1"/>
    </xf>
    <xf numFmtId="10" fontId="6" fillId="0" borderId="60" xfId="1" applyNumberFormat="1" applyFont="1" applyFill="1" applyBorder="1" applyAlignment="1">
      <alignment horizontal="center" vertical="center" wrapText="1"/>
    </xf>
    <xf numFmtId="10" fontId="6" fillId="0" borderId="61" xfId="1" applyNumberFormat="1" applyFont="1" applyFill="1" applyBorder="1" applyAlignment="1">
      <alignment horizontal="center" vertical="center" wrapText="1"/>
    </xf>
    <xf numFmtId="10" fontId="6" fillId="0" borderId="62" xfId="1" applyNumberFormat="1" applyFont="1" applyFill="1" applyBorder="1" applyAlignment="1">
      <alignment horizontal="center" vertical="center" wrapText="1"/>
    </xf>
    <xf numFmtId="10" fontId="6" fillId="0" borderId="30" xfId="1" applyNumberFormat="1" applyFont="1" applyFill="1" applyBorder="1" applyAlignment="1">
      <alignment horizontal="center" vertical="center" wrapText="1"/>
    </xf>
    <xf numFmtId="10" fontId="6" fillId="0" borderId="31" xfId="1" applyNumberFormat="1" applyFont="1" applyFill="1" applyBorder="1" applyAlignment="1">
      <alignment horizontal="center" vertical="center" wrapText="1"/>
    </xf>
    <xf numFmtId="10" fontId="6" fillId="0" borderId="32" xfId="1" applyNumberFormat="1" applyFont="1" applyFill="1" applyBorder="1" applyAlignment="1">
      <alignment horizontal="center" vertical="center" wrapText="1"/>
    </xf>
    <xf numFmtId="0" fontId="24" fillId="4" borderId="3" xfId="0" applyFont="1" applyFill="1" applyBorder="1" applyAlignment="1">
      <alignment horizontal="center" vertical="center" textRotation="90" wrapText="1"/>
    </xf>
    <xf numFmtId="0" fontId="24" fillId="4" borderId="0" xfId="0" applyFont="1" applyFill="1" applyBorder="1" applyAlignment="1">
      <alignment horizontal="center" vertical="center" textRotation="90" wrapText="1"/>
    </xf>
    <xf numFmtId="0" fontId="24" fillId="4" borderId="53" xfId="0" applyFont="1" applyFill="1" applyBorder="1" applyAlignment="1">
      <alignment horizontal="center" vertical="center" textRotation="90" wrapText="1"/>
    </xf>
    <xf numFmtId="0" fontId="13" fillId="3" borderId="9"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25" fillId="3" borderId="9" xfId="0" applyFont="1" applyFill="1" applyBorder="1" applyAlignment="1">
      <alignment horizontal="center" vertical="center"/>
    </xf>
    <xf numFmtId="0" fontId="25" fillId="3" borderId="10" xfId="0" applyFont="1" applyFill="1" applyBorder="1" applyAlignment="1">
      <alignment horizontal="center" vertical="center"/>
    </xf>
    <xf numFmtId="0" fontId="25" fillId="3" borderId="11" xfId="0" applyFont="1" applyFill="1" applyBorder="1" applyAlignment="1">
      <alignment horizontal="center" vertical="center"/>
    </xf>
    <xf numFmtId="0" fontId="25" fillId="3" borderId="16" xfId="0" applyFont="1" applyFill="1" applyBorder="1" applyAlignment="1">
      <alignment horizontal="center" vertical="center"/>
    </xf>
    <xf numFmtId="0" fontId="25" fillId="3" borderId="17" xfId="0" applyFont="1" applyFill="1" applyBorder="1" applyAlignment="1">
      <alignment horizontal="center" vertical="center"/>
    </xf>
    <xf numFmtId="0" fontId="25" fillId="3" borderId="18"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72" xfId="0" applyFont="1" applyFill="1" applyBorder="1" applyAlignment="1">
      <alignment horizontal="center" vertical="center" wrapText="1"/>
    </xf>
    <xf numFmtId="0" fontId="4" fillId="3" borderId="47" xfId="0" applyFont="1" applyFill="1" applyBorder="1" applyAlignment="1">
      <alignment horizontal="center" vertical="center" wrapText="1"/>
    </xf>
    <xf numFmtId="0" fontId="4" fillId="3" borderId="48" xfId="0" applyFont="1" applyFill="1" applyBorder="1" applyAlignment="1">
      <alignment horizontal="center" vertical="center" wrapText="1"/>
    </xf>
    <xf numFmtId="0" fontId="26" fillId="4" borderId="52" xfId="0" applyFont="1" applyFill="1" applyBorder="1" applyAlignment="1">
      <alignment horizontal="left" vertical="center" wrapText="1"/>
    </xf>
    <xf numFmtId="0" fontId="26" fillId="4" borderId="53" xfId="0" applyFont="1" applyFill="1" applyBorder="1" applyAlignment="1">
      <alignment horizontal="left" vertical="center" wrapText="1"/>
    </xf>
    <xf numFmtId="10" fontId="6" fillId="0" borderId="27" xfId="1" applyNumberFormat="1" applyFont="1" applyFill="1" applyBorder="1" applyAlignment="1">
      <alignment horizontal="center" vertical="center" wrapText="1"/>
    </xf>
    <xf numFmtId="10" fontId="6" fillId="0" borderId="28" xfId="1" applyNumberFormat="1" applyFont="1" applyFill="1" applyBorder="1" applyAlignment="1">
      <alignment horizontal="center" vertical="center" wrapText="1"/>
    </xf>
    <xf numFmtId="10" fontId="6" fillId="0" borderId="29" xfId="1" applyNumberFormat="1" applyFont="1" applyFill="1" applyBorder="1" applyAlignment="1">
      <alignment horizontal="center" vertical="center" wrapText="1"/>
    </xf>
    <xf numFmtId="0" fontId="4" fillId="3" borderId="23" xfId="2" applyFont="1" applyFill="1" applyBorder="1" applyAlignment="1">
      <alignment horizontal="center" vertical="center" wrapText="1"/>
    </xf>
    <xf numFmtId="0" fontId="4" fillId="3" borderId="24" xfId="2" applyFont="1" applyFill="1" applyBorder="1" applyAlignment="1">
      <alignment horizontal="center" vertical="center" wrapText="1"/>
    </xf>
    <xf numFmtId="0" fontId="4" fillId="3" borderId="25" xfId="2" applyFont="1" applyFill="1" applyBorder="1" applyAlignment="1">
      <alignment horizontal="center" vertical="center" wrapText="1"/>
    </xf>
    <xf numFmtId="0" fontId="4" fillId="3" borderId="19" xfId="2" applyFont="1" applyFill="1" applyBorder="1" applyAlignment="1">
      <alignment horizontal="center" vertical="center" wrapText="1"/>
    </xf>
    <xf numFmtId="0" fontId="6" fillId="0" borderId="21" xfId="2" applyFont="1" applyFill="1" applyBorder="1" applyAlignment="1">
      <alignment horizontal="center" vertical="center" wrapText="1"/>
    </xf>
    <xf numFmtId="0" fontId="6" fillId="0" borderId="26" xfId="3" applyFont="1" applyFill="1" applyBorder="1" applyAlignment="1">
      <alignment horizontal="justify" vertical="center" wrapText="1"/>
    </xf>
    <xf numFmtId="0" fontId="6" fillId="0" borderId="24" xfId="3" applyFont="1" applyFill="1" applyBorder="1" applyAlignment="1">
      <alignment horizontal="justify" vertical="center" wrapText="1"/>
    </xf>
    <xf numFmtId="0" fontId="6" fillId="0" borderId="25" xfId="3" applyFont="1" applyFill="1" applyBorder="1" applyAlignment="1">
      <alignment horizontal="justify" vertical="center" wrapText="1"/>
    </xf>
    <xf numFmtId="49" fontId="6" fillId="0" borderId="19" xfId="2" applyNumberFormat="1" applyFont="1" applyFill="1" applyBorder="1" applyAlignment="1">
      <alignment horizontal="center" vertical="center" wrapText="1"/>
    </xf>
    <xf numFmtId="49" fontId="6" fillId="0" borderId="7" xfId="2" applyNumberFormat="1" applyFont="1" applyFill="1" applyBorder="1" applyAlignment="1">
      <alignment horizontal="center" vertical="center" wrapText="1"/>
    </xf>
    <xf numFmtId="49" fontId="6" fillId="0" borderId="20" xfId="2" applyNumberFormat="1" applyFont="1" applyFill="1" applyBorder="1" applyAlignment="1">
      <alignment horizontal="center" vertical="center" wrapText="1"/>
    </xf>
    <xf numFmtId="49" fontId="6" fillId="0" borderId="21" xfId="2" applyNumberFormat="1" applyFont="1" applyFill="1" applyBorder="1" applyAlignment="1">
      <alignment horizontal="center" vertical="center" wrapText="1"/>
    </xf>
    <xf numFmtId="49" fontId="6" fillId="0" borderId="14" xfId="2" applyNumberFormat="1" applyFont="1" applyFill="1" applyBorder="1" applyAlignment="1">
      <alignment horizontal="center" vertical="center" wrapText="1"/>
    </xf>
    <xf numFmtId="49" fontId="6" fillId="0" borderId="22" xfId="2" applyNumberFormat="1" applyFont="1" applyFill="1" applyBorder="1" applyAlignment="1">
      <alignment horizontal="center" vertical="center" wrapText="1"/>
    </xf>
    <xf numFmtId="0" fontId="6" fillId="0" borderId="13" xfId="2" applyFont="1" applyFill="1" applyBorder="1" applyAlignment="1">
      <alignment horizontal="center"/>
    </xf>
    <xf numFmtId="9" fontId="6" fillId="0" borderId="19" xfId="3" applyNumberFormat="1" applyFont="1" applyFill="1" applyBorder="1" applyAlignment="1">
      <alignment horizontal="justify" vertical="center" wrapText="1"/>
    </xf>
    <xf numFmtId="9" fontId="6" fillId="0" borderId="7" xfId="3" applyNumberFormat="1" applyFont="1" applyFill="1" applyBorder="1" applyAlignment="1">
      <alignment horizontal="justify" vertical="center" wrapText="1"/>
    </xf>
    <xf numFmtId="9" fontId="6" fillId="0" borderId="20" xfId="3" applyNumberFormat="1" applyFont="1" applyFill="1" applyBorder="1" applyAlignment="1">
      <alignment horizontal="justify" vertical="center" wrapText="1"/>
    </xf>
    <xf numFmtId="9" fontId="6" fillId="0" borderId="21" xfId="3" applyNumberFormat="1" applyFont="1" applyFill="1" applyBorder="1" applyAlignment="1">
      <alignment horizontal="justify" vertical="center" wrapText="1"/>
    </xf>
    <xf numFmtId="9" fontId="6" fillId="0" borderId="14" xfId="3" applyNumberFormat="1" applyFont="1" applyFill="1" applyBorder="1" applyAlignment="1">
      <alignment horizontal="justify" vertical="center" wrapText="1"/>
    </xf>
    <xf numFmtId="9" fontId="6" fillId="0" borderId="22" xfId="3" applyNumberFormat="1" applyFont="1" applyFill="1" applyBorder="1" applyAlignment="1">
      <alignment horizontal="justify" vertical="center" wrapText="1"/>
    </xf>
    <xf numFmtId="9" fontId="6" fillId="0" borderId="9" xfId="3" applyNumberFormat="1" applyFont="1" applyFill="1" applyBorder="1" applyAlignment="1">
      <alignment horizontal="center" vertical="center" wrapText="1"/>
    </xf>
    <xf numFmtId="9" fontId="6" fillId="0" borderId="10" xfId="3" applyNumberFormat="1" applyFont="1" applyFill="1" applyBorder="1" applyAlignment="1">
      <alignment horizontal="center" vertical="center" wrapText="1"/>
    </xf>
    <xf numFmtId="9" fontId="6" fillId="0" borderId="11" xfId="3" applyNumberFormat="1" applyFont="1" applyFill="1" applyBorder="1" applyAlignment="1">
      <alignment horizontal="center" vertical="center" wrapText="1"/>
    </xf>
    <xf numFmtId="9" fontId="6" fillId="0" borderId="16" xfId="3" applyNumberFormat="1" applyFont="1" applyFill="1" applyBorder="1" applyAlignment="1">
      <alignment horizontal="center" vertical="center" wrapText="1"/>
    </xf>
    <xf numFmtId="9" fontId="6" fillId="0" borderId="17" xfId="3" applyNumberFormat="1" applyFont="1" applyFill="1" applyBorder="1" applyAlignment="1">
      <alignment horizontal="center" vertical="center" wrapText="1"/>
    </xf>
    <xf numFmtId="9" fontId="6" fillId="0" borderId="18" xfId="3" applyNumberFormat="1" applyFont="1" applyFill="1" applyBorder="1" applyAlignment="1">
      <alignment horizontal="center" vertical="center" wrapText="1"/>
    </xf>
    <xf numFmtId="9" fontId="4" fillId="3" borderId="34" xfId="3" applyNumberFormat="1" applyFont="1" applyFill="1" applyBorder="1" applyAlignment="1">
      <alignment horizontal="center" vertical="center" wrapText="1"/>
    </xf>
    <xf numFmtId="9" fontId="4" fillId="3" borderId="35" xfId="3" applyNumberFormat="1" applyFont="1" applyFill="1" applyBorder="1" applyAlignment="1">
      <alignment horizontal="center" vertical="center" wrapText="1"/>
    </xf>
    <xf numFmtId="0" fontId="6" fillId="0" borderId="55" xfId="2" applyFont="1" applyFill="1" applyBorder="1" applyAlignment="1">
      <alignment horizontal="center" vertical="center" wrapText="1"/>
    </xf>
    <xf numFmtId="0" fontId="6" fillId="0" borderId="56" xfId="2" applyFont="1" applyFill="1" applyBorder="1" applyAlignment="1">
      <alignment horizontal="center" vertical="center" wrapText="1"/>
    </xf>
    <xf numFmtId="0" fontId="6" fillId="0" borderId="57" xfId="2" applyFont="1" applyFill="1" applyBorder="1" applyAlignment="1">
      <alignment horizontal="center" vertical="center" wrapText="1"/>
    </xf>
    <xf numFmtId="0" fontId="3" fillId="0" borderId="1" xfId="2" applyFont="1" applyFill="1" applyBorder="1" applyAlignment="1">
      <alignment horizontal="center" vertical="center" wrapText="1"/>
    </xf>
    <xf numFmtId="9" fontId="6" fillId="3" borderId="56" xfId="1" applyFont="1" applyFill="1" applyBorder="1" applyAlignment="1">
      <alignment horizontal="center"/>
    </xf>
    <xf numFmtId="9" fontId="6" fillId="3" borderId="16" xfId="2" applyNumberFormat="1" applyFont="1" applyFill="1" applyBorder="1" applyAlignment="1">
      <alignment horizontal="center"/>
    </xf>
    <xf numFmtId="0" fontId="6" fillId="3" borderId="17" xfId="2" applyFont="1" applyFill="1" applyBorder="1" applyAlignment="1">
      <alignment horizontal="center"/>
    </xf>
    <xf numFmtId="9" fontId="6" fillId="3" borderId="17" xfId="2" applyNumberFormat="1" applyFont="1" applyFill="1" applyBorder="1" applyAlignment="1">
      <alignment horizontal="center"/>
    </xf>
    <xf numFmtId="9" fontId="6" fillId="0" borderId="28" xfId="3" applyNumberFormat="1" applyFont="1" applyFill="1" applyBorder="1" applyAlignment="1">
      <alignment horizontal="center" vertical="center" wrapText="1"/>
    </xf>
    <xf numFmtId="0" fontId="12" fillId="0" borderId="54" xfId="0" applyNumberFormat="1" applyFont="1" applyFill="1" applyBorder="1" applyAlignment="1">
      <alignment horizontal="justify" vertical="center" wrapText="1"/>
    </xf>
    <xf numFmtId="0" fontId="12" fillId="0" borderId="1" xfId="0" applyNumberFormat="1" applyFont="1" applyFill="1" applyBorder="1" applyAlignment="1">
      <alignment horizontal="justify" vertical="center" wrapText="1"/>
    </xf>
    <xf numFmtId="9" fontId="6" fillId="0" borderId="1" xfId="1" applyFont="1" applyFill="1" applyBorder="1" applyAlignment="1">
      <alignment horizontal="center" vertical="center" wrapText="1"/>
    </xf>
    <xf numFmtId="9" fontId="6" fillId="0" borderId="1" xfId="1" applyFont="1" applyFill="1" applyBorder="1" applyAlignment="1">
      <alignment horizontal="center"/>
    </xf>
    <xf numFmtId="9" fontId="6" fillId="0" borderId="1" xfId="4" applyNumberFormat="1" applyFont="1" applyFill="1" applyBorder="1" applyAlignment="1">
      <alignment horizontal="center" vertical="center" wrapText="1"/>
    </xf>
    <xf numFmtId="9" fontId="6" fillId="0" borderId="39" xfId="4" applyNumberFormat="1" applyFont="1" applyFill="1" applyBorder="1" applyAlignment="1">
      <alignment horizontal="center" vertical="center" wrapText="1"/>
    </xf>
    <xf numFmtId="0" fontId="12" fillId="0" borderId="13" xfId="0" applyNumberFormat="1" applyFont="1" applyFill="1" applyBorder="1" applyAlignment="1">
      <alignment horizontal="justify" vertical="center" wrapText="1"/>
    </xf>
    <xf numFmtId="0" fontId="12" fillId="0" borderId="14" xfId="0" applyNumberFormat="1" applyFont="1" applyFill="1" applyBorder="1" applyAlignment="1">
      <alignment horizontal="justify" vertical="center" wrapText="1"/>
    </xf>
    <xf numFmtId="9" fontId="6" fillId="0" borderId="14" xfId="1" applyFont="1" applyFill="1" applyBorder="1" applyAlignment="1">
      <alignment horizontal="center" vertical="center" wrapText="1"/>
    </xf>
    <xf numFmtId="9" fontId="6" fillId="0" borderId="14" xfId="1" applyFont="1" applyFill="1" applyBorder="1" applyAlignment="1">
      <alignment horizontal="center"/>
    </xf>
    <xf numFmtId="9" fontId="6" fillId="0" borderId="14" xfId="4" applyNumberFormat="1" applyFont="1" applyFill="1" applyBorder="1" applyAlignment="1">
      <alignment horizontal="center" vertical="center" wrapText="1"/>
    </xf>
    <xf numFmtId="0" fontId="6" fillId="0" borderId="14" xfId="4" applyNumberFormat="1" applyFont="1" applyFill="1" applyBorder="1" applyAlignment="1">
      <alignment horizontal="center" vertical="center" wrapText="1"/>
    </xf>
    <xf numFmtId="9" fontId="6" fillId="0" borderId="56" xfId="4" applyNumberFormat="1" applyFont="1" applyFill="1" applyBorder="1" applyAlignment="1">
      <alignment horizontal="center" vertical="center" wrapText="1"/>
    </xf>
    <xf numFmtId="0" fontId="6" fillId="0" borderId="56" xfId="4" applyNumberFormat="1" applyFont="1" applyFill="1" applyBorder="1" applyAlignment="1">
      <alignment horizontal="center" vertical="center" wrapText="1"/>
    </xf>
    <xf numFmtId="0" fontId="6" fillId="0" borderId="57" xfId="4" applyNumberFormat="1" applyFont="1" applyFill="1" applyBorder="1" applyAlignment="1">
      <alignment horizontal="center" vertical="center" wrapText="1"/>
    </xf>
    <xf numFmtId="0" fontId="12" fillId="0" borderId="6" xfId="0" applyNumberFormat="1" applyFont="1" applyFill="1" applyBorder="1" applyAlignment="1">
      <alignment horizontal="justify" vertical="center" wrapText="1"/>
    </xf>
    <xf numFmtId="0" fontId="12" fillId="0" borderId="7" xfId="0" applyNumberFormat="1" applyFont="1" applyFill="1" applyBorder="1" applyAlignment="1">
      <alignment horizontal="justify" vertical="center" wrapText="1"/>
    </xf>
    <xf numFmtId="9" fontId="6" fillId="0" borderId="7" xfId="1" applyFont="1" applyFill="1" applyBorder="1" applyAlignment="1">
      <alignment horizontal="center" vertical="center" wrapText="1"/>
    </xf>
    <xf numFmtId="9" fontId="6" fillId="0" borderId="7" xfId="1" applyFont="1" applyFill="1" applyBorder="1" applyAlignment="1">
      <alignment horizontal="center" vertical="center"/>
    </xf>
    <xf numFmtId="9" fontId="6" fillId="0" borderId="7" xfId="4" applyNumberFormat="1" applyFont="1" applyFill="1" applyBorder="1" applyAlignment="1">
      <alignment horizontal="center" vertical="center" wrapText="1"/>
    </xf>
    <xf numFmtId="0" fontId="6" fillId="0" borderId="7" xfId="4" applyNumberFormat="1" applyFont="1" applyFill="1" applyBorder="1" applyAlignment="1">
      <alignment horizontal="center" vertical="center" wrapText="1"/>
    </xf>
    <xf numFmtId="0" fontId="6" fillId="0" borderId="8" xfId="4" applyNumberFormat="1" applyFont="1" applyFill="1" applyBorder="1" applyAlignment="1">
      <alignment horizontal="center" vertical="center" wrapText="1"/>
    </xf>
    <xf numFmtId="9" fontId="6" fillId="0" borderId="1" xfId="1" applyFont="1" applyFill="1" applyBorder="1" applyAlignment="1">
      <alignment horizontal="center" vertical="center"/>
    </xf>
    <xf numFmtId="0" fontId="13" fillId="3" borderId="76" xfId="0" applyFont="1" applyFill="1" applyBorder="1" applyAlignment="1">
      <alignment horizontal="center" vertical="center" wrapText="1"/>
    </xf>
    <xf numFmtId="0" fontId="13" fillId="3" borderId="65" xfId="0" applyFont="1" applyFill="1" applyBorder="1" applyAlignment="1">
      <alignment horizontal="center" vertical="center" wrapText="1"/>
    </xf>
    <xf numFmtId="0" fontId="13" fillId="3" borderId="66" xfId="0" applyFont="1" applyFill="1" applyBorder="1" applyAlignment="1">
      <alignment horizontal="center" vertical="center" wrapText="1"/>
    </xf>
    <xf numFmtId="0" fontId="13" fillId="3" borderId="73" xfId="0" applyFont="1" applyFill="1" applyBorder="1" applyAlignment="1">
      <alignment horizontal="center" vertical="center" wrapText="1"/>
    </xf>
    <xf numFmtId="0" fontId="25" fillId="3" borderId="66" xfId="0" applyFont="1" applyFill="1" applyBorder="1" applyAlignment="1">
      <alignment horizontal="center" vertical="center" wrapText="1"/>
    </xf>
    <xf numFmtId="0" fontId="25" fillId="3" borderId="10" xfId="0" applyFont="1" applyFill="1" applyBorder="1" applyAlignment="1">
      <alignment horizontal="center" vertical="center" wrapText="1"/>
    </xf>
    <xf numFmtId="0" fontId="25" fillId="3" borderId="73" xfId="0" applyFont="1" applyFill="1" applyBorder="1" applyAlignment="1">
      <alignment horizontal="center" vertical="center" wrapText="1"/>
    </xf>
    <xf numFmtId="0" fontId="25" fillId="3" borderId="65" xfId="0" applyFont="1" applyFill="1" applyBorder="1" applyAlignment="1">
      <alignment horizontal="center" vertical="center" wrapText="1"/>
    </xf>
    <xf numFmtId="0" fontId="13" fillId="3" borderId="77" xfId="0" applyFont="1" applyFill="1" applyBorder="1" applyAlignment="1">
      <alignment horizontal="center" vertical="center" wrapText="1"/>
    </xf>
    <xf numFmtId="0" fontId="4" fillId="3" borderId="33" xfId="2" applyFont="1" applyFill="1" applyBorder="1" applyAlignment="1">
      <alignment horizontal="center" vertical="center" wrapText="1"/>
    </xf>
    <xf numFmtId="0" fontId="4" fillId="3" borderId="34" xfId="2" applyFont="1" applyFill="1" applyBorder="1" applyAlignment="1">
      <alignment horizontal="center" vertical="center" wrapText="1"/>
    </xf>
    <xf numFmtId="0" fontId="4" fillId="3" borderId="26" xfId="2" applyFont="1" applyFill="1" applyBorder="1" applyAlignment="1">
      <alignment horizontal="center" vertical="center" wrapText="1"/>
    </xf>
    <xf numFmtId="0" fontId="6" fillId="0" borderId="75" xfId="3" applyFont="1" applyFill="1" applyBorder="1" applyAlignment="1">
      <alignment horizontal="center" vertical="center" wrapText="1"/>
    </xf>
    <xf numFmtId="0" fontId="6" fillId="0" borderId="34" xfId="3" applyFont="1" applyFill="1" applyBorder="1" applyAlignment="1">
      <alignment horizontal="center" vertical="center" wrapText="1"/>
    </xf>
    <xf numFmtId="0" fontId="6" fillId="0" borderId="35" xfId="3" applyFont="1" applyFill="1" applyBorder="1" applyAlignment="1">
      <alignment horizontal="center" vertical="center" wrapText="1"/>
    </xf>
    <xf numFmtId="0" fontId="6" fillId="3" borderId="6" xfId="2" applyFont="1" applyFill="1" applyBorder="1" applyAlignment="1">
      <alignment horizontal="center" vertical="center" wrapText="1"/>
    </xf>
    <xf numFmtId="0" fontId="6" fillId="3" borderId="7" xfId="2" applyFont="1" applyFill="1" applyBorder="1" applyAlignment="1">
      <alignment horizontal="center" vertical="center" wrapText="1"/>
    </xf>
    <xf numFmtId="0" fontId="6" fillId="3" borderId="8" xfId="2" applyFont="1" applyFill="1" applyBorder="1" applyAlignment="1">
      <alignment horizontal="center" vertical="center" wrapText="1"/>
    </xf>
    <xf numFmtId="0" fontId="6" fillId="3" borderId="13" xfId="2" applyFont="1" applyFill="1" applyBorder="1" applyAlignment="1">
      <alignment horizontal="center" vertical="center" wrapText="1"/>
    </xf>
    <xf numFmtId="0" fontId="6" fillId="3" borderId="14" xfId="2" applyFont="1" applyFill="1" applyBorder="1" applyAlignment="1">
      <alignment horizontal="center" vertical="center" wrapText="1"/>
    </xf>
    <xf numFmtId="0" fontId="6" fillId="3" borderId="15" xfId="2" applyFont="1" applyFill="1" applyBorder="1" applyAlignment="1">
      <alignment horizontal="center" vertical="center" wrapText="1"/>
    </xf>
    <xf numFmtId="0" fontId="4" fillId="3" borderId="73"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7" xfId="2" applyFont="1" applyFill="1" applyBorder="1" applyAlignment="1">
      <alignment horizontal="center" vertical="center" wrapText="1"/>
    </xf>
    <xf numFmtId="0" fontId="4" fillId="3" borderId="70" xfId="2" applyFont="1" applyFill="1" applyBorder="1" applyAlignment="1">
      <alignment horizontal="center" vertical="center" wrapText="1"/>
    </xf>
    <xf numFmtId="9" fontId="6" fillId="0" borderId="66" xfId="3" applyNumberFormat="1" applyFont="1" applyFill="1" applyBorder="1" applyAlignment="1">
      <alignment horizontal="center" vertical="center" wrapText="1"/>
    </xf>
    <xf numFmtId="9" fontId="6" fillId="0" borderId="74" xfId="3" applyNumberFormat="1" applyFont="1" applyFill="1" applyBorder="1" applyAlignment="1">
      <alignment horizontal="center" vertical="center" wrapText="1"/>
    </xf>
    <xf numFmtId="9" fontId="6" fillId="3" borderId="7" xfId="3" applyNumberFormat="1" applyFont="1" applyFill="1" applyBorder="1" applyAlignment="1">
      <alignment horizontal="center" vertical="center" wrapText="1"/>
    </xf>
    <xf numFmtId="9" fontId="6" fillId="0" borderId="31" xfId="3" applyNumberFormat="1" applyFont="1" applyFill="1" applyBorder="1" applyAlignment="1">
      <alignment horizontal="center" vertical="center" wrapText="1"/>
    </xf>
    <xf numFmtId="0" fontId="6" fillId="0" borderId="10" xfId="2" applyFont="1" applyFill="1" applyBorder="1" applyAlignment="1">
      <alignment horizontal="center" vertical="center"/>
    </xf>
    <xf numFmtId="0" fontId="6" fillId="0" borderId="11" xfId="2" applyFont="1" applyFill="1" applyBorder="1" applyAlignment="1">
      <alignment horizontal="center" vertical="center"/>
    </xf>
    <xf numFmtId="0" fontId="6" fillId="0" borderId="16" xfId="2" applyFont="1" applyFill="1" applyBorder="1" applyAlignment="1">
      <alignment horizontal="center" vertical="center"/>
    </xf>
    <xf numFmtId="0" fontId="6" fillId="0" borderId="17" xfId="2" applyFont="1" applyFill="1" applyBorder="1" applyAlignment="1">
      <alignment horizontal="center" vertical="center"/>
    </xf>
    <xf numFmtId="0" fontId="6" fillId="0" borderId="18" xfId="2" applyFont="1" applyFill="1" applyBorder="1" applyAlignment="1">
      <alignment horizontal="center" vertical="center"/>
    </xf>
    <xf numFmtId="0" fontId="6" fillId="0" borderId="30" xfId="3" applyFont="1" applyFill="1" applyBorder="1" applyAlignment="1">
      <alignment horizontal="center" vertical="center" wrapText="1"/>
    </xf>
    <xf numFmtId="0" fontId="6" fillId="0" borderId="31" xfId="3" applyFont="1" applyFill="1" applyBorder="1" applyAlignment="1">
      <alignment horizontal="center" vertical="center" wrapText="1"/>
    </xf>
    <xf numFmtId="0" fontId="6" fillId="0" borderId="32" xfId="3" applyFont="1" applyFill="1" applyBorder="1" applyAlignment="1">
      <alignment horizontal="center" vertical="center" wrapText="1"/>
    </xf>
    <xf numFmtId="0" fontId="6" fillId="0" borderId="30" xfId="2" applyFont="1" applyFill="1" applyBorder="1" applyAlignment="1">
      <alignment horizontal="center" wrapText="1"/>
    </xf>
    <xf numFmtId="0" fontId="13" fillId="2" borderId="33" xfId="0" applyFont="1" applyFill="1" applyBorder="1" applyAlignment="1">
      <alignment horizontal="center" vertical="center" wrapText="1"/>
    </xf>
    <xf numFmtId="0" fontId="13" fillId="2" borderId="34" xfId="0" applyFont="1" applyFill="1" applyBorder="1" applyAlignment="1">
      <alignment horizontal="center" vertical="center" wrapText="1"/>
    </xf>
    <xf numFmtId="0" fontId="13" fillId="2" borderId="35"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164" fontId="6" fillId="0" borderId="67" xfId="0" applyNumberFormat="1" applyFont="1" applyFill="1" applyBorder="1" applyAlignment="1">
      <alignment horizontal="center" vertical="center" wrapText="1"/>
    </xf>
    <xf numFmtId="164" fontId="6" fillId="0" borderId="53" xfId="0" applyNumberFormat="1" applyFont="1" applyFill="1" applyBorder="1" applyAlignment="1">
      <alignment horizontal="center" vertical="center" wrapText="1"/>
    </xf>
    <xf numFmtId="164" fontId="6" fillId="0" borderId="69" xfId="0" applyNumberFormat="1" applyFont="1" applyFill="1" applyBorder="1" applyAlignment="1">
      <alignment horizontal="center" vertical="center" wrapText="1"/>
    </xf>
    <xf numFmtId="0" fontId="6" fillId="0" borderId="27" xfId="4" applyNumberFormat="1" applyFont="1" applyFill="1" applyBorder="1" applyAlignment="1">
      <alignment horizontal="center" vertical="center" wrapText="1"/>
    </xf>
    <xf numFmtId="0" fontId="6" fillId="0" borderId="28" xfId="4" applyNumberFormat="1" applyFont="1" applyFill="1" applyBorder="1" applyAlignment="1">
      <alignment horizontal="center" vertical="center" wrapText="1"/>
    </xf>
    <xf numFmtId="0" fontId="6" fillId="0" borderId="29" xfId="4" applyNumberFormat="1" applyFont="1" applyFill="1" applyBorder="1" applyAlignment="1">
      <alignment horizontal="center" vertical="center" wrapText="1"/>
    </xf>
    <xf numFmtId="164" fontId="6" fillId="0" borderId="60" xfId="0" applyNumberFormat="1" applyFont="1" applyFill="1" applyBorder="1" applyAlignment="1">
      <alignment horizontal="center" vertical="center" wrapText="1"/>
    </xf>
    <xf numFmtId="164" fontId="6" fillId="0" borderId="61" xfId="0" applyNumberFormat="1" applyFont="1" applyFill="1" applyBorder="1" applyAlignment="1">
      <alignment horizontal="center" vertical="center" wrapText="1"/>
    </xf>
    <xf numFmtId="164" fontId="6" fillId="0" borderId="62" xfId="0" applyNumberFormat="1" applyFont="1" applyFill="1" applyBorder="1" applyAlignment="1">
      <alignment horizontal="center" vertical="center" wrapText="1"/>
    </xf>
    <xf numFmtId="0" fontId="6" fillId="0" borderId="60" xfId="4" applyNumberFormat="1" applyFont="1" applyFill="1" applyBorder="1" applyAlignment="1">
      <alignment horizontal="center" vertical="center" wrapText="1"/>
    </xf>
    <xf numFmtId="0" fontId="6" fillId="0" borderId="61" xfId="4" applyNumberFormat="1" applyFont="1" applyFill="1" applyBorder="1" applyAlignment="1">
      <alignment horizontal="center" vertical="center" wrapText="1"/>
    </xf>
    <xf numFmtId="0" fontId="6" fillId="0" borderId="62" xfId="4" applyNumberFormat="1" applyFont="1" applyFill="1" applyBorder="1" applyAlignment="1">
      <alignment horizontal="center" vertical="center" wrapText="1"/>
    </xf>
    <xf numFmtId="9" fontId="2" fillId="0" borderId="7" xfId="2" applyNumberFormat="1" applyFont="1" applyFill="1" applyBorder="1" applyAlignment="1">
      <alignment horizontal="center" vertical="center"/>
    </xf>
    <xf numFmtId="0" fontId="2" fillId="0" borderId="7" xfId="2" applyFont="1" applyFill="1" applyBorder="1" applyAlignment="1">
      <alignment horizontal="center" vertical="center"/>
    </xf>
    <xf numFmtId="9" fontId="2" fillId="0" borderId="1" xfId="2" applyNumberFormat="1" applyFont="1" applyFill="1" applyBorder="1" applyAlignment="1">
      <alignment horizontal="center" vertical="center"/>
    </xf>
    <xf numFmtId="0" fontId="2" fillId="0" borderId="1" xfId="2" applyFont="1" applyFill="1" applyBorder="1" applyAlignment="1">
      <alignment horizontal="center" vertical="center"/>
    </xf>
    <xf numFmtId="0" fontId="2" fillId="0" borderId="1" xfId="2" applyFont="1" applyFill="1" applyBorder="1" applyAlignment="1">
      <alignment horizontal="justify" wrapText="1"/>
    </xf>
    <xf numFmtId="0" fontId="2" fillId="0" borderId="45" xfId="2" applyFont="1" applyFill="1" applyBorder="1" applyAlignment="1">
      <alignment horizontal="justify" wrapText="1"/>
    </xf>
    <xf numFmtId="9" fontId="2" fillId="0" borderId="20" xfId="2" applyNumberFormat="1" applyFont="1" applyFill="1" applyBorder="1" applyAlignment="1">
      <alignment horizontal="center" vertical="center"/>
    </xf>
    <xf numFmtId="0" fontId="2" fillId="0" borderId="28" xfId="2" applyFont="1" applyFill="1" applyBorder="1" applyAlignment="1">
      <alignment horizontal="center" vertical="center"/>
    </xf>
    <xf numFmtId="0" fontId="2" fillId="0" borderId="19" xfId="2" applyFont="1" applyFill="1" applyBorder="1" applyAlignment="1">
      <alignment horizontal="center" vertical="center"/>
    </xf>
    <xf numFmtId="9" fontId="2" fillId="0" borderId="63" xfId="2" applyNumberFormat="1" applyFont="1" applyFill="1" applyBorder="1" applyAlignment="1">
      <alignment horizontal="center" vertical="center"/>
    </xf>
    <xf numFmtId="0" fontId="2" fillId="0" borderId="61" xfId="2" applyFont="1" applyFill="1" applyBorder="1" applyAlignment="1">
      <alignment horizontal="center" vertical="center"/>
    </xf>
    <xf numFmtId="0" fontId="2" fillId="0" borderId="44" xfId="2" applyFont="1" applyFill="1" applyBorder="1" applyAlignment="1">
      <alignment horizontal="center" vertical="center"/>
    </xf>
    <xf numFmtId="0" fontId="6" fillId="0" borderId="54" xfId="2" applyFont="1" applyFill="1" applyBorder="1" applyAlignment="1">
      <alignment horizontal="center"/>
    </xf>
    <xf numFmtId="0" fontId="6" fillId="0" borderId="1" xfId="2" applyFont="1" applyFill="1" applyBorder="1" applyAlignment="1">
      <alignment horizontal="center"/>
    </xf>
    <xf numFmtId="0" fontId="6" fillId="0" borderId="6" xfId="2" applyFont="1" applyFill="1" applyBorder="1" applyAlignment="1">
      <alignment horizontal="center"/>
    </xf>
    <xf numFmtId="0" fontId="6" fillId="0" borderId="7" xfId="2" applyFont="1" applyFill="1" applyBorder="1" applyAlignment="1">
      <alignment horizontal="center"/>
    </xf>
    <xf numFmtId="0" fontId="6" fillId="0" borderId="66" xfId="2" applyFont="1" applyFill="1" applyBorder="1" applyAlignment="1">
      <alignment horizontal="center" vertical="center" wrapText="1"/>
    </xf>
    <xf numFmtId="0" fontId="6" fillId="0" borderId="5" xfId="2" applyFont="1" applyFill="1" applyBorder="1" applyAlignment="1">
      <alignment horizontal="center" vertical="center" wrapText="1"/>
    </xf>
    <xf numFmtId="0" fontId="6" fillId="0" borderId="74" xfId="2" applyFont="1" applyFill="1" applyBorder="1" applyAlignment="1">
      <alignment horizontal="center" vertical="center" wrapText="1"/>
    </xf>
    <xf numFmtId="0" fontId="4" fillId="0" borderId="9" xfId="2" applyFont="1" applyFill="1" applyBorder="1" applyAlignment="1">
      <alignment horizontal="center" vertical="center" wrapText="1"/>
    </xf>
    <xf numFmtId="0" fontId="4" fillId="0" borderId="10" xfId="2" applyFont="1" applyFill="1" applyBorder="1" applyAlignment="1">
      <alignment horizontal="center" vertical="center"/>
    </xf>
    <xf numFmtId="0" fontId="4" fillId="0" borderId="11" xfId="2" applyFont="1" applyFill="1" applyBorder="1" applyAlignment="1">
      <alignment horizontal="center" vertical="center"/>
    </xf>
    <xf numFmtId="0" fontId="4" fillId="0" borderId="16" xfId="2" applyFont="1" applyFill="1" applyBorder="1" applyAlignment="1">
      <alignment horizontal="center" vertical="center"/>
    </xf>
    <xf numFmtId="0" fontId="4" fillId="0" borderId="17" xfId="2" applyFont="1" applyFill="1" applyBorder="1" applyAlignment="1">
      <alignment horizontal="center" vertical="center"/>
    </xf>
    <xf numFmtId="0" fontId="4" fillId="0" borderId="18" xfId="2" applyFont="1" applyFill="1" applyBorder="1" applyAlignment="1">
      <alignment horizontal="center" vertical="center"/>
    </xf>
    <xf numFmtId="0" fontId="13" fillId="2" borderId="6"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6" fillId="0" borderId="42" xfId="4" applyNumberFormat="1" applyFont="1" applyFill="1" applyBorder="1" applyAlignment="1">
      <alignment vertical="center" wrapText="1"/>
    </xf>
    <xf numFmtId="0" fontId="6" fillId="0" borderId="39" xfId="4" applyNumberFormat="1" applyFont="1" applyFill="1" applyBorder="1" applyAlignment="1">
      <alignment vertical="center" wrapText="1"/>
    </xf>
    <xf numFmtId="0" fontId="6" fillId="0" borderId="40" xfId="4" applyNumberFormat="1" applyFont="1" applyFill="1" applyBorder="1" applyAlignment="1">
      <alignment vertical="center" wrapText="1"/>
    </xf>
    <xf numFmtId="0" fontId="6" fillId="0" borderId="44" xfId="4" applyNumberFormat="1" applyFont="1" applyFill="1" applyBorder="1" applyAlignment="1">
      <alignment vertical="center" wrapText="1"/>
    </xf>
    <xf numFmtId="0" fontId="6" fillId="0" borderId="1" xfId="4" applyNumberFormat="1" applyFont="1" applyFill="1" applyBorder="1" applyAlignment="1">
      <alignment vertical="center" wrapText="1"/>
    </xf>
    <xf numFmtId="0" fontId="6" fillId="0" borderId="45" xfId="4" applyNumberFormat="1" applyFont="1" applyFill="1" applyBorder="1" applyAlignment="1">
      <alignment vertical="center" wrapText="1"/>
    </xf>
    <xf numFmtId="9" fontId="2" fillId="0" borderId="7" xfId="2" applyNumberFormat="1" applyFont="1" applyFill="1" applyBorder="1" applyAlignment="1">
      <alignment horizontal="center"/>
    </xf>
    <xf numFmtId="9" fontId="2" fillId="0" borderId="1" xfId="2" applyNumberFormat="1" applyFont="1" applyFill="1" applyBorder="1" applyAlignment="1">
      <alignment horizontal="center"/>
    </xf>
    <xf numFmtId="0" fontId="2" fillId="0" borderId="62" xfId="2" applyFont="1" applyFill="1" applyBorder="1" applyAlignment="1">
      <alignment horizontal="center"/>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13" fillId="2" borderId="58" xfId="0" applyFont="1" applyFill="1" applyBorder="1" applyAlignment="1">
      <alignment horizontal="center" vertical="center" wrapText="1"/>
    </xf>
    <xf numFmtId="0" fontId="13" fillId="2" borderId="59"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2" borderId="59" xfId="0" applyFont="1" applyFill="1" applyBorder="1" applyAlignment="1">
      <alignment horizontal="center" vertical="center" wrapText="1"/>
    </xf>
    <xf numFmtId="164" fontId="6" fillId="0" borderId="27" xfId="0" applyNumberFormat="1" applyFont="1" applyFill="1" applyBorder="1" applyAlignment="1">
      <alignment horizontal="center" vertical="center" wrapText="1"/>
    </xf>
    <xf numFmtId="164" fontId="6" fillId="0" borderId="28" xfId="0" applyNumberFormat="1" applyFont="1" applyFill="1" applyBorder="1" applyAlignment="1">
      <alignment horizontal="center" vertical="center" wrapText="1"/>
    </xf>
    <xf numFmtId="164" fontId="6" fillId="0" borderId="29" xfId="0" applyNumberFormat="1" applyFont="1" applyFill="1" applyBorder="1" applyAlignment="1">
      <alignment horizontal="center" vertical="center" wrapText="1"/>
    </xf>
    <xf numFmtId="0" fontId="4" fillId="2" borderId="5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6" fillId="0" borderId="1" xfId="2" applyFont="1" applyFill="1" applyBorder="1" applyAlignment="1">
      <alignment horizontal="center" vertical="center"/>
    </xf>
    <xf numFmtId="0" fontId="6" fillId="0" borderId="1" xfId="2" applyFont="1" applyFill="1" applyBorder="1" applyAlignment="1">
      <alignment horizontal="center" vertical="center" wrapText="1"/>
    </xf>
    <xf numFmtId="0" fontId="6" fillId="0" borderId="45" xfId="2" applyFont="1" applyFill="1" applyBorder="1" applyAlignment="1">
      <alignment horizontal="center" vertical="center" wrapText="1"/>
    </xf>
    <xf numFmtId="0" fontId="6" fillId="0" borderId="6" xfId="2" applyFont="1" applyFill="1" applyBorder="1" applyAlignment="1">
      <alignment horizontal="center" vertical="center"/>
    </xf>
    <xf numFmtId="0" fontId="6" fillId="0" borderId="7" xfId="2" applyFont="1" applyFill="1" applyBorder="1" applyAlignment="1">
      <alignment horizontal="center" vertical="center"/>
    </xf>
    <xf numFmtId="9" fontId="6" fillId="0" borderId="7" xfId="2" applyNumberFormat="1" applyFont="1" applyFill="1" applyBorder="1" applyAlignment="1">
      <alignment horizontal="center" vertical="center"/>
    </xf>
    <xf numFmtId="0" fontId="6" fillId="0" borderId="7" xfId="2" applyFont="1" applyFill="1" applyBorder="1" applyAlignment="1">
      <alignment horizontal="center" vertical="center" wrapText="1"/>
    </xf>
    <xf numFmtId="0" fontId="6" fillId="0" borderId="8" xfId="2" applyFont="1" applyFill="1" applyBorder="1" applyAlignment="1">
      <alignment horizontal="center" vertical="center" wrapText="1"/>
    </xf>
    <xf numFmtId="9" fontId="6" fillId="0" borderId="1" xfId="2" applyNumberFormat="1" applyFont="1" applyFill="1" applyBorder="1" applyAlignment="1">
      <alignment horizontal="center"/>
    </xf>
    <xf numFmtId="0" fontId="6" fillId="0" borderId="1" xfId="2" applyFont="1" applyFill="1" applyBorder="1" applyAlignment="1">
      <alignment horizontal="center" wrapText="1"/>
    </xf>
    <xf numFmtId="0" fontId="6" fillId="0" borderId="45" xfId="2" applyFont="1" applyFill="1" applyBorder="1" applyAlignment="1">
      <alignment horizontal="center" wrapText="1"/>
    </xf>
    <xf numFmtId="0" fontId="6" fillId="0" borderId="44" xfId="4" applyNumberFormat="1" applyFont="1" applyFill="1" applyBorder="1" applyAlignment="1">
      <alignment horizontal="justify" vertical="center" wrapText="1"/>
    </xf>
    <xf numFmtId="0" fontId="6" fillId="0" borderId="1" xfId="4" applyNumberFormat="1" applyFont="1" applyFill="1" applyBorder="1" applyAlignment="1">
      <alignment horizontal="justify" vertical="center" wrapText="1"/>
    </xf>
    <xf numFmtId="0" fontId="6" fillId="0" borderId="45" xfId="4" applyNumberFormat="1" applyFont="1" applyFill="1" applyBorder="1" applyAlignment="1">
      <alignment horizontal="justify"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6" fillId="0" borderId="45" xfId="2" applyFont="1" applyFill="1" applyBorder="1" applyAlignment="1">
      <alignment horizontal="center"/>
    </xf>
    <xf numFmtId="0" fontId="6" fillId="0" borderId="54" xfId="2" applyFont="1" applyFill="1" applyBorder="1" applyAlignment="1">
      <alignment horizontal="center" vertical="center"/>
    </xf>
    <xf numFmtId="0" fontId="6" fillId="0" borderId="8" xfId="2" applyFont="1" applyFill="1" applyBorder="1" applyAlignment="1">
      <alignment horizontal="center" vertical="center"/>
    </xf>
    <xf numFmtId="0" fontId="4" fillId="2" borderId="33" xfId="2" applyFont="1" applyFill="1" applyBorder="1" applyAlignment="1">
      <alignment horizontal="center" vertical="center" wrapText="1"/>
    </xf>
    <xf numFmtId="0" fontId="4" fillId="2" borderId="34" xfId="2" applyFont="1" applyFill="1" applyBorder="1" applyAlignment="1">
      <alignment horizontal="center" vertical="center" wrapText="1"/>
    </xf>
    <xf numFmtId="0" fontId="4" fillId="2" borderId="35" xfId="2" applyFont="1" applyFill="1" applyBorder="1" applyAlignment="1">
      <alignment horizontal="center" vertical="center" wrapText="1"/>
    </xf>
    <xf numFmtId="0" fontId="6" fillId="0" borderId="33" xfId="2" applyFont="1" applyFill="1" applyBorder="1" applyAlignment="1">
      <alignment horizontal="center" vertical="center"/>
    </xf>
    <xf numFmtId="0" fontId="6" fillId="0" borderId="34" xfId="2" applyFont="1" applyFill="1" applyBorder="1" applyAlignment="1">
      <alignment horizontal="center" vertical="center"/>
    </xf>
    <xf numFmtId="0" fontId="6" fillId="0" borderId="35" xfId="2" applyFont="1" applyFill="1" applyBorder="1" applyAlignment="1">
      <alignment horizontal="center" vertical="center"/>
    </xf>
    <xf numFmtId="0" fontId="12" fillId="0" borderId="42" xfId="4" applyNumberFormat="1" applyFont="1" applyFill="1" applyBorder="1" applyAlignment="1">
      <alignment horizontal="justify" vertical="top" wrapText="1"/>
    </xf>
    <xf numFmtId="0" fontId="12" fillId="0" borderId="39" xfId="4" applyNumberFormat="1" applyFont="1" applyFill="1" applyBorder="1" applyAlignment="1">
      <alignment horizontal="justify" vertical="top" wrapText="1"/>
    </xf>
    <xf numFmtId="0" fontId="12" fillId="0" borderId="40" xfId="4" applyNumberFormat="1" applyFont="1" applyFill="1" applyBorder="1" applyAlignment="1">
      <alignment horizontal="justify" vertical="top" wrapText="1"/>
    </xf>
    <xf numFmtId="0" fontId="13" fillId="2" borderId="19" xfId="0" applyFont="1" applyFill="1" applyBorder="1" applyAlignment="1">
      <alignment horizontal="center" vertical="center" wrapText="1"/>
    </xf>
    <xf numFmtId="0" fontId="4" fillId="2" borderId="33" xfId="2" applyFont="1" applyFill="1" applyBorder="1" applyAlignment="1">
      <alignment horizontal="center"/>
    </xf>
    <xf numFmtId="0" fontId="4" fillId="2" borderId="34" xfId="2" applyFont="1" applyFill="1" applyBorder="1" applyAlignment="1">
      <alignment horizontal="center"/>
    </xf>
    <xf numFmtId="0" fontId="4" fillId="2" borderId="35" xfId="2" applyFont="1" applyFill="1" applyBorder="1" applyAlignment="1">
      <alignment horizontal="center"/>
    </xf>
    <xf numFmtId="10" fontId="2" fillId="0" borderId="7" xfId="2" applyNumberFormat="1" applyFont="1" applyFill="1" applyBorder="1" applyAlignment="1">
      <alignment horizontal="center"/>
    </xf>
    <xf numFmtId="168" fontId="2" fillId="0" borderId="7" xfId="2" applyNumberFormat="1" applyFont="1" applyFill="1" applyBorder="1" applyAlignment="1">
      <alignment horizontal="center"/>
    </xf>
    <xf numFmtId="10" fontId="2" fillId="0" borderId="1" xfId="1" applyNumberFormat="1" applyFont="1" applyFill="1" applyBorder="1" applyAlignment="1">
      <alignment horizontal="center"/>
    </xf>
    <xf numFmtId="168" fontId="2" fillId="0" borderId="1" xfId="2" applyNumberFormat="1" applyFont="1" applyFill="1" applyBorder="1" applyAlignment="1">
      <alignment horizontal="center"/>
    </xf>
    <xf numFmtId="10" fontId="2" fillId="0" borderId="1" xfId="2" applyNumberFormat="1" applyFont="1" applyFill="1" applyBorder="1" applyAlignment="1">
      <alignment horizontal="center"/>
    </xf>
    <xf numFmtId="0" fontId="2" fillId="0" borderId="30" xfId="2" applyFont="1" applyFill="1" applyBorder="1" applyAlignment="1">
      <alignment horizontal="center"/>
    </xf>
    <xf numFmtId="10" fontId="2" fillId="0" borderId="22" xfId="2" applyNumberFormat="1" applyFont="1" applyFill="1" applyBorder="1" applyAlignment="1">
      <alignment horizontal="center"/>
    </xf>
    <xf numFmtId="0" fontId="6" fillId="0" borderId="16" xfId="3" applyFont="1" applyFill="1" applyBorder="1" applyAlignment="1">
      <alignment horizontal="center" vertical="center" wrapText="1"/>
    </xf>
    <xf numFmtId="0" fontId="6" fillId="0" borderId="17" xfId="3" applyFont="1" applyFill="1" applyBorder="1" applyAlignment="1">
      <alignment horizontal="center" vertical="center" wrapText="1"/>
    </xf>
    <xf numFmtId="0" fontId="6" fillId="0" borderId="18" xfId="3"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13" fillId="2" borderId="8" xfId="0" applyNumberFormat="1" applyFont="1" applyFill="1" applyBorder="1" applyAlignment="1">
      <alignment horizontal="center" vertical="center" wrapText="1"/>
    </xf>
    <xf numFmtId="0" fontId="13" fillId="2" borderId="13" xfId="0" applyNumberFormat="1" applyFont="1" applyFill="1" applyBorder="1" applyAlignment="1">
      <alignment horizontal="center" vertical="center" wrapText="1"/>
    </xf>
    <xf numFmtId="0" fontId="13" fillId="2" borderId="14" xfId="0" applyNumberFormat="1" applyFont="1" applyFill="1" applyBorder="1" applyAlignment="1">
      <alignment horizontal="center" vertical="center" wrapText="1"/>
    </xf>
    <xf numFmtId="0" fontId="13" fillId="2" borderId="15" xfId="0" applyNumberFormat="1" applyFont="1" applyFill="1" applyBorder="1" applyAlignment="1">
      <alignment horizontal="center" vertical="center" wrapText="1"/>
    </xf>
    <xf numFmtId="0" fontId="13" fillId="2" borderId="36" xfId="0" applyNumberFormat="1" applyFont="1" applyFill="1" applyBorder="1" applyAlignment="1">
      <alignment horizontal="center" vertical="center" wrapText="1"/>
    </xf>
    <xf numFmtId="0" fontId="13" fillId="2" borderId="37" xfId="0" applyNumberFormat="1" applyFont="1" applyFill="1" applyBorder="1" applyAlignment="1">
      <alignment horizontal="center" vertical="center" wrapText="1"/>
    </xf>
    <xf numFmtId="0" fontId="13" fillId="2" borderId="46" xfId="0" applyNumberFormat="1" applyFont="1" applyFill="1" applyBorder="1" applyAlignment="1">
      <alignment horizontal="center" vertical="center" wrapText="1"/>
    </xf>
    <xf numFmtId="0" fontId="13" fillId="6" borderId="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4" fillId="2" borderId="55" xfId="2" applyFont="1" applyFill="1" applyBorder="1" applyAlignment="1">
      <alignment horizontal="center"/>
    </xf>
    <xf numFmtId="0" fontId="4" fillId="2" borderId="56" xfId="2" applyFont="1" applyFill="1" applyBorder="1" applyAlignment="1">
      <alignment horizontal="center"/>
    </xf>
    <xf numFmtId="0" fontId="4" fillId="2" borderId="57" xfId="2" applyFont="1" applyFill="1" applyBorder="1" applyAlignment="1">
      <alignment horizontal="center"/>
    </xf>
    <xf numFmtId="0" fontId="9" fillId="3" borderId="6"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9" fillId="3" borderId="54"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63"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45"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3" borderId="44"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2" fillId="0" borderId="38" xfId="2" applyFont="1" applyFill="1" applyBorder="1" applyAlignment="1">
      <alignment horizontal="center"/>
    </xf>
    <xf numFmtId="0" fontId="2" fillId="0" borderId="39" xfId="2" applyFont="1" applyFill="1" applyBorder="1" applyAlignment="1">
      <alignment horizontal="center"/>
    </xf>
    <xf numFmtId="10" fontId="2" fillId="0" borderId="39" xfId="1" applyNumberFormat="1" applyFont="1" applyFill="1" applyBorder="1" applyAlignment="1">
      <alignment horizontal="center"/>
    </xf>
    <xf numFmtId="168" fontId="2" fillId="0" borderId="39" xfId="2" applyNumberFormat="1" applyFont="1" applyFill="1" applyBorder="1" applyAlignment="1">
      <alignment horizontal="center"/>
    </xf>
    <xf numFmtId="0" fontId="2" fillId="0" borderId="40" xfId="2" applyFont="1" applyFill="1" applyBorder="1" applyAlignment="1">
      <alignment horizontal="center"/>
    </xf>
    <xf numFmtId="10" fontId="2" fillId="0" borderId="14" xfId="1" applyNumberFormat="1" applyFont="1" applyFill="1" applyBorder="1" applyAlignment="1">
      <alignment horizontal="center"/>
    </xf>
    <xf numFmtId="168" fontId="2" fillId="0" borderId="14" xfId="2" applyNumberFormat="1" applyFont="1" applyFill="1" applyBorder="1" applyAlignment="1">
      <alignment horizontal="center"/>
    </xf>
    <xf numFmtId="164" fontId="6" fillId="0" borderId="38" xfId="0" applyNumberFormat="1" applyFont="1" applyBorder="1" applyAlignment="1">
      <alignment horizontal="center" vertical="center" wrapText="1"/>
    </xf>
    <xf numFmtId="0" fontId="6" fillId="0" borderId="39" xfId="0" applyFont="1" applyBorder="1"/>
    <xf numFmtId="0" fontId="6" fillId="0" borderId="52" xfId="0" applyFont="1" applyBorder="1"/>
    <xf numFmtId="0" fontId="2" fillId="0" borderId="7" xfId="2" applyNumberFormat="1" applyFont="1" applyFill="1" applyBorder="1" applyAlignment="1">
      <alignment horizontal="justify" wrapText="1"/>
    </xf>
    <xf numFmtId="0" fontId="2" fillId="0" borderId="8" xfId="2" applyNumberFormat="1" applyFont="1" applyFill="1" applyBorder="1" applyAlignment="1">
      <alignment horizontal="justify" wrapText="1"/>
    </xf>
    <xf numFmtId="164" fontId="6" fillId="3" borderId="54" xfId="0" applyNumberFormat="1" applyFont="1" applyFill="1" applyBorder="1" applyAlignment="1">
      <alignment horizontal="center" vertical="center" wrapText="1"/>
    </xf>
    <xf numFmtId="0" fontId="6" fillId="3" borderId="1" xfId="0" applyFont="1" applyFill="1" applyBorder="1"/>
    <xf numFmtId="0" fontId="6" fillId="3" borderId="63" xfId="0" applyFont="1" applyFill="1" applyBorder="1"/>
    <xf numFmtId="0" fontId="2" fillId="0" borderId="1" xfId="2" applyNumberFormat="1" applyFont="1" applyFill="1" applyBorder="1" applyAlignment="1">
      <alignment horizontal="justify" wrapText="1"/>
    </xf>
    <xf numFmtId="0" fontId="2" fillId="0" borderId="45" xfId="2" applyNumberFormat="1" applyFont="1" applyFill="1" applyBorder="1" applyAlignment="1">
      <alignment horizontal="justify"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51"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18"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25" xfId="0" applyFont="1" applyFill="1" applyBorder="1" applyAlignment="1">
      <alignment horizontal="center" vertical="center" wrapText="1"/>
    </xf>
    <xf numFmtId="164" fontId="12" fillId="0" borderId="38" xfId="0" applyNumberFormat="1" applyFont="1" applyBorder="1" applyAlignment="1">
      <alignment horizontal="center" vertical="center" wrapText="1"/>
    </xf>
    <xf numFmtId="0" fontId="12" fillId="0" borderId="39" xfId="0" applyFont="1" applyBorder="1"/>
    <xf numFmtId="0" fontId="12" fillId="0" borderId="52" xfId="0" applyFont="1" applyBorder="1"/>
    <xf numFmtId="0" fontId="12" fillId="0" borderId="50" xfId="4" applyNumberFormat="1" applyFont="1" applyFill="1" applyBorder="1" applyAlignment="1">
      <alignment horizontal="center" vertical="center" wrapText="1"/>
    </xf>
    <xf numFmtId="0" fontId="12" fillId="0" borderId="0" xfId="4" applyNumberFormat="1" applyFont="1" applyFill="1" applyBorder="1" applyAlignment="1">
      <alignment horizontal="center" vertical="center" wrapText="1"/>
    </xf>
    <xf numFmtId="0" fontId="12" fillId="0" borderId="51" xfId="4" applyNumberFormat="1" applyFont="1" applyFill="1" applyBorder="1" applyAlignment="1">
      <alignment horizontal="center" vertical="center" wrapText="1"/>
    </xf>
    <xf numFmtId="0" fontId="12" fillId="0" borderId="16" xfId="4" applyNumberFormat="1" applyFont="1" applyFill="1" applyBorder="1" applyAlignment="1">
      <alignment horizontal="center" vertical="center" wrapText="1"/>
    </xf>
    <xf numFmtId="0" fontId="12" fillId="0" borderId="17" xfId="4" applyNumberFormat="1" applyFont="1" applyFill="1" applyBorder="1" applyAlignment="1">
      <alignment horizontal="center" vertical="center" wrapText="1"/>
    </xf>
    <xf numFmtId="0" fontId="12" fillId="0" borderId="18" xfId="4" applyNumberFormat="1" applyFont="1" applyFill="1" applyBorder="1" applyAlignment="1">
      <alignment horizontal="center" vertical="center" wrapText="1"/>
    </xf>
    <xf numFmtId="164" fontId="12" fillId="0" borderId="54" xfId="0" applyNumberFormat="1" applyFont="1" applyFill="1" applyBorder="1" applyAlignment="1">
      <alignment horizontal="center" vertical="center" wrapText="1"/>
    </xf>
    <xf numFmtId="0" fontId="12" fillId="0" borderId="1" xfId="0" applyFont="1" applyFill="1" applyBorder="1"/>
    <xf numFmtId="0" fontId="12" fillId="0" borderId="63" xfId="0" applyFont="1" applyFill="1" applyBorder="1"/>
    <xf numFmtId="164" fontId="12" fillId="0" borderId="54" xfId="0" applyNumberFormat="1" applyFont="1" applyBorder="1" applyAlignment="1">
      <alignment horizontal="center" vertical="center" wrapText="1"/>
    </xf>
    <xf numFmtId="0" fontId="12" fillId="0" borderId="1" xfId="0" applyFont="1" applyBorder="1"/>
    <xf numFmtId="0" fontId="12" fillId="0" borderId="63" xfId="0" applyFont="1" applyBorder="1"/>
    <xf numFmtId="164" fontId="12" fillId="4" borderId="13" xfId="0" applyNumberFormat="1" applyFont="1" applyFill="1" applyBorder="1" applyAlignment="1">
      <alignment horizontal="center" vertical="center" wrapText="1"/>
    </xf>
    <xf numFmtId="0" fontId="12" fillId="4" borderId="14" xfId="0" applyFont="1" applyFill="1" applyBorder="1"/>
    <xf numFmtId="0" fontId="12" fillId="4" borderId="22" xfId="0" applyFont="1" applyFill="1" applyBorder="1"/>
    <xf numFmtId="0" fontId="6" fillId="0" borderId="21" xfId="2" applyFont="1" applyFill="1" applyBorder="1" applyAlignment="1">
      <alignment horizontal="center" wrapText="1"/>
    </xf>
    <xf numFmtId="0" fontId="6" fillId="0" borderId="14" xfId="2" applyFont="1" applyFill="1" applyBorder="1" applyAlignment="1">
      <alignment horizontal="center" wrapText="1"/>
    </xf>
    <xf numFmtId="0" fontId="6" fillId="0" borderId="15" xfId="2" applyFont="1" applyFill="1" applyBorder="1" applyAlignment="1">
      <alignment horizontal="center" wrapText="1"/>
    </xf>
    <xf numFmtId="49" fontId="6" fillId="0" borderId="9" xfId="2" applyNumberFormat="1" applyFont="1" applyFill="1" applyBorder="1" applyAlignment="1">
      <alignment horizontal="center" wrapText="1"/>
    </xf>
    <xf numFmtId="49" fontId="6" fillId="0" borderId="10" xfId="2" applyNumberFormat="1" applyFont="1" applyFill="1" applyBorder="1" applyAlignment="1">
      <alignment horizontal="center" wrapText="1"/>
    </xf>
    <xf numFmtId="49" fontId="6" fillId="0" borderId="11" xfId="2" applyNumberFormat="1" applyFont="1" applyFill="1" applyBorder="1" applyAlignment="1">
      <alignment horizontal="center" wrapText="1"/>
    </xf>
    <xf numFmtId="49" fontId="6" fillId="0" borderId="16" xfId="2" applyNumberFormat="1" applyFont="1" applyFill="1" applyBorder="1" applyAlignment="1">
      <alignment horizontal="center" wrapText="1"/>
    </xf>
    <xf numFmtId="49" fontId="6" fillId="0" borderId="17" xfId="2" applyNumberFormat="1" applyFont="1" applyFill="1" applyBorder="1" applyAlignment="1">
      <alignment horizontal="center" wrapText="1"/>
    </xf>
    <xf numFmtId="49" fontId="6" fillId="0" borderId="18" xfId="2" applyNumberFormat="1" applyFont="1" applyFill="1" applyBorder="1" applyAlignment="1">
      <alignment horizontal="center" wrapText="1"/>
    </xf>
    <xf numFmtId="0" fontId="4" fillId="0" borderId="7" xfId="2" applyFont="1" applyFill="1" applyBorder="1" applyAlignment="1">
      <alignment horizontal="center" vertical="center" wrapText="1"/>
    </xf>
    <xf numFmtId="0" fontId="4" fillId="0" borderId="8" xfId="2" applyFont="1" applyFill="1" applyBorder="1" applyAlignment="1">
      <alignment horizontal="center" vertical="center" wrapText="1"/>
    </xf>
    <xf numFmtId="0" fontId="6" fillId="0" borderId="13" xfId="2" applyFont="1" applyFill="1" applyBorder="1" applyAlignment="1">
      <alignment horizontal="center" vertical="top" wrapText="1"/>
    </xf>
    <xf numFmtId="0" fontId="6" fillId="0" borderId="14" xfId="2" applyFont="1" applyFill="1" applyBorder="1" applyAlignment="1">
      <alignment horizontal="center" vertical="top" wrapText="1"/>
    </xf>
    <xf numFmtId="0" fontId="6" fillId="0" borderId="15" xfId="2" applyFont="1" applyFill="1" applyBorder="1" applyAlignment="1">
      <alignment horizontal="center" vertical="top" wrapText="1"/>
    </xf>
    <xf numFmtId="0" fontId="33" fillId="0" borderId="9" xfId="2" applyFont="1" applyFill="1" applyBorder="1" applyAlignment="1">
      <alignment horizontal="center" vertical="center" wrapText="1"/>
    </xf>
    <xf numFmtId="0" fontId="33" fillId="0" borderId="10" xfId="2" applyFont="1" applyFill="1" applyBorder="1" applyAlignment="1">
      <alignment horizontal="center" vertical="center"/>
    </xf>
    <xf numFmtId="0" fontId="33" fillId="0" borderId="11" xfId="2" applyFont="1" applyFill="1" applyBorder="1" applyAlignment="1">
      <alignment horizontal="center" vertical="center"/>
    </xf>
    <xf numFmtId="0" fontId="33" fillId="0" borderId="16" xfId="2" applyFont="1" applyFill="1" applyBorder="1" applyAlignment="1">
      <alignment horizontal="center" vertical="center"/>
    </xf>
    <xf numFmtId="0" fontId="33" fillId="0" borderId="17" xfId="2" applyFont="1" applyFill="1" applyBorder="1" applyAlignment="1">
      <alignment horizontal="center" vertical="center"/>
    </xf>
    <xf numFmtId="0" fontId="33" fillId="0" borderId="18" xfId="2" applyFont="1" applyFill="1" applyBorder="1" applyAlignment="1">
      <alignment horizontal="center" vertical="center"/>
    </xf>
    <xf numFmtId="0" fontId="4" fillId="2" borderId="73" xfId="0" applyFont="1" applyFill="1" applyBorder="1" applyAlignment="1">
      <alignment horizontal="center" vertical="center" wrapText="1"/>
    </xf>
    <xf numFmtId="0" fontId="4" fillId="2" borderId="65" xfId="0" applyFont="1" applyFill="1" applyBorder="1" applyAlignment="1">
      <alignment horizontal="center" vertical="center" wrapText="1"/>
    </xf>
    <xf numFmtId="0" fontId="4" fillId="2" borderId="77" xfId="0" applyFont="1" applyFill="1" applyBorder="1" applyAlignment="1">
      <alignment horizontal="center" vertical="center" wrapText="1"/>
    </xf>
    <xf numFmtId="0" fontId="6" fillId="0" borderId="64" xfId="4" applyNumberFormat="1" applyFont="1" applyFill="1" applyBorder="1" applyAlignment="1">
      <alignment horizontal="center" vertical="center" wrapText="1"/>
    </xf>
    <xf numFmtId="0" fontId="6" fillId="0" borderId="3" xfId="4" applyNumberFormat="1" applyFont="1" applyFill="1" applyBorder="1" applyAlignment="1">
      <alignment horizontal="center" vertical="center" wrapText="1"/>
    </xf>
    <xf numFmtId="0" fontId="6" fillId="0" borderId="68" xfId="4" applyNumberFormat="1" applyFont="1" applyFill="1" applyBorder="1" applyAlignment="1">
      <alignment horizontal="center" vertical="center" wrapText="1"/>
    </xf>
    <xf numFmtId="0" fontId="6" fillId="0" borderId="50" xfId="4" applyNumberFormat="1" applyFont="1" applyFill="1" applyBorder="1" applyAlignment="1">
      <alignment horizontal="center" vertical="center" wrapText="1"/>
    </xf>
    <xf numFmtId="0" fontId="6" fillId="0" borderId="0" xfId="4" applyNumberFormat="1" applyFont="1" applyFill="1" applyBorder="1" applyAlignment="1">
      <alignment horizontal="center" vertical="center" wrapText="1"/>
    </xf>
    <xf numFmtId="0" fontId="6" fillId="0" borderId="51" xfId="4" applyNumberFormat="1" applyFont="1" applyFill="1" applyBorder="1" applyAlignment="1">
      <alignment horizontal="center" vertical="center" wrapText="1"/>
    </xf>
    <xf numFmtId="0" fontId="6" fillId="0" borderId="16" xfId="4" applyNumberFormat="1" applyFont="1" applyFill="1" applyBorder="1" applyAlignment="1">
      <alignment horizontal="center" vertical="center" wrapText="1"/>
    </xf>
    <xf numFmtId="0" fontId="6" fillId="0" borderId="17" xfId="4" applyNumberFormat="1" applyFont="1" applyFill="1" applyBorder="1" applyAlignment="1">
      <alignment horizontal="center" vertical="center" wrapText="1"/>
    </xf>
    <xf numFmtId="0" fontId="6" fillId="0" borderId="18" xfId="4" applyNumberFormat="1" applyFont="1" applyFill="1" applyBorder="1" applyAlignment="1">
      <alignment horizontal="center" vertical="center" wrapText="1"/>
    </xf>
    <xf numFmtId="0" fontId="13" fillId="2" borderId="23" xfId="2" applyFont="1" applyFill="1" applyBorder="1" applyAlignment="1">
      <alignment horizontal="center"/>
    </xf>
    <xf numFmtId="0" fontId="13" fillId="2" borderId="24" xfId="2" applyFont="1" applyFill="1" applyBorder="1" applyAlignment="1">
      <alignment horizontal="center"/>
    </xf>
    <xf numFmtId="0" fontId="13" fillId="2" borderId="25" xfId="2" applyFont="1" applyFill="1" applyBorder="1" applyAlignment="1">
      <alignment horizontal="center"/>
    </xf>
    <xf numFmtId="0" fontId="6" fillId="0" borderId="52" xfId="0" applyFont="1" applyFill="1" applyBorder="1"/>
    <xf numFmtId="3" fontId="2" fillId="0" borderId="7" xfId="2" applyNumberFormat="1" applyFont="1" applyFill="1" applyBorder="1" applyAlignment="1">
      <alignment horizontal="center"/>
    </xf>
    <xf numFmtId="174" fontId="2" fillId="0" borderId="7" xfId="2" applyNumberFormat="1" applyFont="1" applyFill="1" applyBorder="1" applyAlignment="1">
      <alignment horizontal="center"/>
    </xf>
    <xf numFmtId="0" fontId="2" fillId="0" borderId="66" xfId="2" applyFont="1" applyFill="1" applyBorder="1" applyAlignment="1">
      <alignment horizontal="center" vertical="center" wrapText="1"/>
    </xf>
    <xf numFmtId="0" fontId="2" fillId="0" borderId="10" xfId="2" applyFont="1" applyFill="1" applyBorder="1" applyAlignment="1">
      <alignment horizontal="center" vertical="center" wrapText="1"/>
    </xf>
    <xf numFmtId="0" fontId="2" fillId="0" borderId="11" xfId="2" applyFont="1" applyFill="1" applyBorder="1" applyAlignment="1">
      <alignment horizontal="center" vertical="center" wrapText="1"/>
    </xf>
    <xf numFmtId="0" fontId="2" fillId="0" borderId="52" xfId="2" applyFont="1" applyFill="1" applyBorder="1" applyAlignment="1">
      <alignment horizontal="center" vertical="center" wrapText="1"/>
    </xf>
    <xf numFmtId="0" fontId="2" fillId="0" borderId="53" xfId="2" applyFont="1" applyFill="1" applyBorder="1" applyAlignment="1">
      <alignment horizontal="center" vertical="center" wrapText="1"/>
    </xf>
    <xf numFmtId="0" fontId="2" fillId="0" borderId="69" xfId="2" applyFont="1" applyFill="1" applyBorder="1" applyAlignment="1">
      <alignment horizontal="center" vertical="center" wrapText="1"/>
    </xf>
    <xf numFmtId="164" fontId="6" fillId="0" borderId="54" xfId="0" applyNumberFormat="1" applyFont="1" applyFill="1" applyBorder="1" applyAlignment="1">
      <alignment horizontal="center" vertical="center" wrapText="1"/>
    </xf>
    <xf numFmtId="0" fontId="6" fillId="0" borderId="1" xfId="0" applyFont="1" applyFill="1" applyBorder="1"/>
    <xf numFmtId="0" fontId="6" fillId="0" borderId="63" xfId="0" applyFont="1" applyFill="1" applyBorder="1"/>
    <xf numFmtId="174" fontId="2" fillId="0" borderId="1" xfId="2" applyNumberFormat="1" applyFont="1" applyFill="1" applyBorder="1" applyAlignment="1">
      <alignment horizontal="center"/>
    </xf>
    <xf numFmtId="0" fontId="34" fillId="0" borderId="9" xfId="2" applyFont="1" applyFill="1" applyBorder="1" applyAlignment="1">
      <alignment horizontal="center" vertical="center" wrapText="1"/>
    </xf>
    <xf numFmtId="0" fontId="34" fillId="0" borderId="10" xfId="2" applyFont="1" applyFill="1" applyBorder="1" applyAlignment="1">
      <alignment horizontal="center" vertical="center" wrapText="1"/>
    </xf>
    <xf numFmtId="0" fontId="34" fillId="0" borderId="11" xfId="2" applyFont="1" applyFill="1" applyBorder="1" applyAlignment="1">
      <alignment horizontal="center" vertical="center" wrapText="1"/>
    </xf>
    <xf numFmtId="0" fontId="34" fillId="0" borderId="16" xfId="2" applyFont="1" applyFill="1" applyBorder="1" applyAlignment="1">
      <alignment horizontal="center" vertical="center" wrapText="1"/>
    </xf>
    <xf numFmtId="0" fontId="34" fillId="0" borderId="17" xfId="2" applyFont="1" applyFill="1" applyBorder="1" applyAlignment="1">
      <alignment horizontal="center" vertical="center" wrapText="1"/>
    </xf>
    <xf numFmtId="0" fontId="34" fillId="0" borderId="18" xfId="2" applyFont="1" applyFill="1" applyBorder="1" applyAlignment="1">
      <alignment horizontal="center" vertical="center" wrapText="1"/>
    </xf>
    <xf numFmtId="0" fontId="22" fillId="0" borderId="6" xfId="2" applyFont="1" applyFill="1" applyBorder="1" applyAlignment="1">
      <alignment horizontal="center"/>
    </xf>
    <xf numFmtId="0" fontId="22" fillId="0" borderId="7" xfId="2" applyFont="1" applyFill="1" applyBorder="1" applyAlignment="1">
      <alignment horizontal="center"/>
    </xf>
    <xf numFmtId="0" fontId="22" fillId="0" borderId="54" xfId="2" applyFont="1" applyFill="1" applyBorder="1" applyAlignment="1">
      <alignment horizontal="center"/>
    </xf>
    <xf numFmtId="0" fontId="22" fillId="0" borderId="1" xfId="2" applyFont="1" applyFill="1" applyBorder="1" applyAlignment="1">
      <alignment horizontal="center"/>
    </xf>
    <xf numFmtId="0" fontId="22" fillId="0" borderId="13" xfId="2" applyFont="1" applyFill="1" applyBorder="1" applyAlignment="1">
      <alignment horizontal="center"/>
    </xf>
    <xf numFmtId="0" fontId="22" fillId="0" borderId="14" xfId="2" applyFont="1" applyFill="1" applyBorder="1" applyAlignment="1">
      <alignment horizontal="center"/>
    </xf>
    <xf numFmtId="0" fontId="15" fillId="0" borderId="7" xfId="2" applyFont="1" applyFill="1" applyBorder="1" applyAlignment="1">
      <alignment horizontal="center" vertical="center" wrapText="1"/>
    </xf>
    <xf numFmtId="0" fontId="15" fillId="0" borderId="8" xfId="2" applyFont="1" applyFill="1" applyBorder="1" applyAlignment="1">
      <alignment horizontal="center" vertical="center" wrapText="1"/>
    </xf>
    <xf numFmtId="0" fontId="15" fillId="0" borderId="1" xfId="2" applyFont="1" applyFill="1" applyBorder="1" applyAlignment="1">
      <alignment horizontal="left" vertical="center" wrapText="1"/>
    </xf>
    <xf numFmtId="0" fontId="15" fillId="0" borderId="45" xfId="2" applyFont="1" applyFill="1" applyBorder="1" applyAlignment="1">
      <alignment horizontal="left" vertical="center" wrapText="1"/>
    </xf>
    <xf numFmtId="0" fontId="15" fillId="0" borderId="14" xfId="2" applyFont="1" applyFill="1" applyBorder="1" applyAlignment="1">
      <alignment horizontal="left" vertical="center" wrapText="1"/>
    </xf>
    <xf numFmtId="0" fontId="15" fillId="0" borderId="15" xfId="2" applyFont="1" applyFill="1" applyBorder="1" applyAlignment="1">
      <alignment horizontal="left" vertical="center" wrapText="1"/>
    </xf>
    <xf numFmtId="0" fontId="35" fillId="4" borderId="9" xfId="2" applyFont="1" applyFill="1" applyBorder="1" applyAlignment="1">
      <alignment horizontal="center" vertical="center" wrapText="1"/>
    </xf>
    <xf numFmtId="0" fontId="35" fillId="4" borderId="10" xfId="2" applyFont="1" applyFill="1" applyBorder="1" applyAlignment="1">
      <alignment horizontal="center" vertical="center" wrapText="1"/>
    </xf>
    <xf numFmtId="0" fontId="35" fillId="4" borderId="11" xfId="2" applyFont="1" applyFill="1" applyBorder="1" applyAlignment="1">
      <alignment horizontal="center" vertical="center" wrapText="1"/>
    </xf>
    <xf numFmtId="0" fontId="35" fillId="4" borderId="16" xfId="2" applyFont="1" applyFill="1" applyBorder="1" applyAlignment="1">
      <alignment horizontal="center" vertical="center" wrapText="1"/>
    </xf>
    <xf numFmtId="0" fontId="35" fillId="4" borderId="17" xfId="2" applyFont="1" applyFill="1" applyBorder="1" applyAlignment="1">
      <alignment horizontal="center" vertical="center" wrapText="1"/>
    </xf>
    <xf numFmtId="0" fontId="35" fillId="4" borderId="18" xfId="2" applyFont="1" applyFill="1" applyBorder="1" applyAlignment="1">
      <alignment horizontal="center" vertical="center" wrapText="1"/>
    </xf>
    <xf numFmtId="49" fontId="5" fillId="0" borderId="9" xfId="2" applyNumberFormat="1" applyFont="1" applyFill="1" applyBorder="1" applyAlignment="1">
      <alignment horizontal="center" wrapText="1"/>
    </xf>
    <xf numFmtId="49" fontId="5" fillId="0" borderId="10" xfId="2" applyNumberFormat="1" applyFont="1" applyFill="1" applyBorder="1" applyAlignment="1">
      <alignment horizontal="center" wrapText="1"/>
    </xf>
    <xf numFmtId="49" fontId="5" fillId="0" borderId="11" xfId="2" applyNumberFormat="1" applyFont="1" applyFill="1" applyBorder="1" applyAlignment="1">
      <alignment horizontal="center" wrapText="1"/>
    </xf>
    <xf numFmtId="49" fontId="5" fillId="0" borderId="16" xfId="2" applyNumberFormat="1" applyFont="1" applyFill="1" applyBorder="1" applyAlignment="1">
      <alignment horizontal="center" wrapText="1"/>
    </xf>
    <xf numFmtId="49" fontId="5" fillId="0" borderId="17" xfId="2" applyNumberFormat="1" applyFont="1" applyFill="1" applyBorder="1" applyAlignment="1">
      <alignment horizontal="center" wrapText="1"/>
    </xf>
    <xf numFmtId="49" fontId="5" fillId="0" borderId="18" xfId="2" applyNumberFormat="1" applyFont="1" applyFill="1" applyBorder="1" applyAlignment="1">
      <alignment horizontal="center" wrapText="1"/>
    </xf>
    <xf numFmtId="0" fontId="5" fillId="0" borderId="30" xfId="2" applyFont="1" applyFill="1" applyBorder="1" applyAlignment="1">
      <alignment horizontal="center" wrapText="1"/>
    </xf>
    <xf numFmtId="0" fontId="5" fillId="0" borderId="31" xfId="2" applyFont="1" applyFill="1" applyBorder="1" applyAlignment="1">
      <alignment horizontal="center"/>
    </xf>
    <xf numFmtId="0" fontId="5" fillId="0" borderId="32" xfId="2" applyFont="1" applyFill="1" applyBorder="1" applyAlignment="1">
      <alignment horizontal="center"/>
    </xf>
    <xf numFmtId="0" fontId="5" fillId="0" borderId="13" xfId="2" applyFont="1" applyFill="1" applyBorder="1" applyAlignment="1">
      <alignment horizontal="center" vertical="top" wrapText="1"/>
    </xf>
    <xf numFmtId="0" fontId="5" fillId="0" borderId="14" xfId="2" applyFont="1" applyFill="1" applyBorder="1" applyAlignment="1">
      <alignment horizontal="center" vertical="top" wrapText="1"/>
    </xf>
    <xf numFmtId="0" fontId="5" fillId="0" borderId="15" xfId="2" applyFont="1" applyFill="1" applyBorder="1" applyAlignment="1">
      <alignment horizontal="center" vertical="top" wrapText="1"/>
    </xf>
    <xf numFmtId="0" fontId="5" fillId="0" borderId="21" xfId="2" applyFont="1" applyFill="1" applyBorder="1" applyAlignment="1">
      <alignment horizontal="center" wrapText="1"/>
    </xf>
    <xf numFmtId="0" fontId="5" fillId="0" borderId="14" xfId="2" applyFont="1" applyFill="1" applyBorder="1" applyAlignment="1">
      <alignment horizontal="center" wrapText="1"/>
    </xf>
    <xf numFmtId="0" fontId="5" fillId="0" borderId="15" xfId="2" applyFont="1" applyFill="1" applyBorder="1" applyAlignment="1">
      <alignment horizontal="center" wrapText="1"/>
    </xf>
    <xf numFmtId="0" fontId="12" fillId="2" borderId="34" xfId="2" applyFont="1" applyFill="1" applyBorder="1" applyAlignment="1">
      <alignment horizontal="center"/>
    </xf>
    <xf numFmtId="0" fontId="12" fillId="2" borderId="35" xfId="2" applyFont="1" applyFill="1" applyBorder="1" applyAlignment="1">
      <alignment horizontal="center"/>
    </xf>
    <xf numFmtId="0" fontId="15" fillId="2" borderId="9" xfId="2" applyFont="1" applyFill="1" applyBorder="1" applyAlignment="1">
      <alignment horizontal="center" vertical="center" wrapText="1"/>
    </xf>
    <xf numFmtId="0" fontId="15" fillId="2" borderId="10" xfId="2" applyFont="1" applyFill="1" applyBorder="1" applyAlignment="1">
      <alignment horizontal="center" vertical="center" wrapText="1"/>
    </xf>
    <xf numFmtId="0" fontId="15" fillId="2" borderId="11" xfId="2" applyFont="1" applyFill="1" applyBorder="1" applyAlignment="1">
      <alignment horizontal="center" vertical="center" wrapText="1"/>
    </xf>
    <xf numFmtId="0" fontId="15" fillId="2" borderId="50" xfId="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5" fillId="2" borderId="51" xfId="2" applyFont="1" applyFill="1" applyBorder="1" applyAlignment="1">
      <alignment horizontal="center" vertical="center" wrapText="1"/>
    </xf>
    <xf numFmtId="0" fontId="5" fillId="0" borderId="9" xfId="2" applyFont="1" applyFill="1" applyBorder="1" applyAlignment="1">
      <alignment horizontal="center" vertical="center" wrapText="1"/>
    </xf>
    <xf numFmtId="0" fontId="5" fillId="0" borderId="10" xfId="2" applyFont="1" applyFill="1" applyBorder="1" applyAlignment="1">
      <alignment horizontal="center" vertical="center" wrapText="1"/>
    </xf>
    <xf numFmtId="0" fontId="5" fillId="0" borderId="11" xfId="2" applyFont="1" applyFill="1" applyBorder="1" applyAlignment="1">
      <alignment horizontal="center" vertical="center" wrapText="1"/>
    </xf>
    <xf numFmtId="0" fontId="5" fillId="0" borderId="50" xfId="2" applyFont="1" applyFill="1" applyBorder="1" applyAlignment="1">
      <alignment horizontal="center" vertical="center" wrapText="1"/>
    </xf>
    <xf numFmtId="0" fontId="5" fillId="0" borderId="0" xfId="2" applyFont="1" applyFill="1" applyBorder="1" applyAlignment="1">
      <alignment horizontal="center" vertical="center" wrapText="1"/>
    </xf>
    <xf numFmtId="0" fontId="5" fillId="0" borderId="51" xfId="2" applyFont="1" applyFill="1" applyBorder="1" applyAlignment="1">
      <alignment horizontal="center" vertical="center" wrapText="1"/>
    </xf>
    <xf numFmtId="0" fontId="5" fillId="0" borderId="16" xfId="2" applyFont="1" applyFill="1" applyBorder="1" applyAlignment="1">
      <alignment horizontal="center" vertical="center" wrapText="1"/>
    </xf>
    <xf numFmtId="0" fontId="5" fillId="0" borderId="17" xfId="2" applyFont="1" applyFill="1" applyBorder="1" applyAlignment="1">
      <alignment horizontal="center" vertical="center" wrapText="1"/>
    </xf>
    <xf numFmtId="0" fontId="5" fillId="0" borderId="18" xfId="2"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5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51"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18"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22" fillId="0" borderId="45" xfId="2" applyFont="1" applyFill="1" applyBorder="1" applyAlignment="1">
      <alignment horizontal="center"/>
    </xf>
    <xf numFmtId="164" fontId="5" fillId="0" borderId="38" xfId="0" applyNumberFormat="1" applyFont="1" applyBorder="1" applyAlignment="1">
      <alignment horizontal="center" vertical="center" wrapText="1"/>
    </xf>
    <xf numFmtId="0" fontId="5" fillId="0" borderId="39" xfId="0" applyFont="1" applyBorder="1"/>
    <xf numFmtId="0" fontId="5" fillId="0" borderId="52" xfId="0" applyFont="1" applyBorder="1"/>
    <xf numFmtId="3" fontId="22" fillId="0" borderId="7" xfId="2" applyNumberFormat="1" applyFont="1" applyFill="1" applyBorder="1" applyAlignment="1">
      <alignment horizontal="center"/>
    </xf>
    <xf numFmtId="0" fontId="22" fillId="0" borderId="66" xfId="2" applyFont="1" applyFill="1" applyBorder="1" applyAlignment="1">
      <alignment horizontal="center" wrapText="1"/>
    </xf>
    <xf numFmtId="0" fontId="22" fillId="0" borderId="10" xfId="2" applyFont="1" applyFill="1" applyBorder="1" applyAlignment="1">
      <alignment horizontal="center" wrapText="1"/>
    </xf>
    <xf numFmtId="0" fontId="22" fillId="0" borderId="11" xfId="2" applyFont="1" applyFill="1" applyBorder="1" applyAlignment="1">
      <alignment horizontal="center" wrapText="1"/>
    </xf>
    <xf numFmtId="0" fontId="22" fillId="0" borderId="52" xfId="2" applyFont="1" applyFill="1" applyBorder="1" applyAlignment="1">
      <alignment horizontal="center" wrapText="1"/>
    </xf>
    <xf numFmtId="0" fontId="22" fillId="0" borderId="53" xfId="2" applyFont="1" applyFill="1" applyBorder="1" applyAlignment="1">
      <alignment horizontal="center" wrapText="1"/>
    </xf>
    <xf numFmtId="0" fontId="22" fillId="0" borderId="69" xfId="2" applyFont="1" applyFill="1" applyBorder="1" applyAlignment="1">
      <alignment horizontal="center" wrapText="1"/>
    </xf>
    <xf numFmtId="164" fontId="5" fillId="3" borderId="54" xfId="0" applyNumberFormat="1" applyFont="1" applyFill="1" applyBorder="1" applyAlignment="1">
      <alignment horizontal="center" vertical="center" wrapText="1"/>
    </xf>
    <xf numFmtId="0" fontId="5" fillId="3" borderId="1" xfId="0" applyFont="1" applyFill="1" applyBorder="1"/>
    <xf numFmtId="0" fontId="5" fillId="3" borderId="63" xfId="0" applyFont="1" applyFill="1" applyBorder="1"/>
    <xf numFmtId="3" fontId="22" fillId="0" borderId="1" xfId="2" applyNumberFormat="1" applyFont="1" applyFill="1" applyBorder="1" applyAlignment="1">
      <alignment horizontal="center"/>
    </xf>
    <xf numFmtId="174" fontId="22" fillId="0" borderId="1" xfId="2" applyNumberFormat="1" applyFont="1" applyFill="1" applyBorder="1" applyAlignment="1">
      <alignment horizontal="center"/>
    </xf>
    <xf numFmtId="0" fontId="22" fillId="0" borderId="15" xfId="2" applyFont="1" applyFill="1" applyBorder="1" applyAlignment="1">
      <alignment horizontal="center"/>
    </xf>
    <xf numFmtId="0" fontId="13" fillId="2" borderId="36" xfId="0" applyFont="1" applyFill="1" applyBorder="1" applyAlignment="1">
      <alignment horizontal="center" vertical="center" wrapText="1"/>
    </xf>
    <xf numFmtId="0" fontId="13" fillId="2" borderId="37" xfId="0" applyFont="1" applyFill="1" applyBorder="1" applyAlignment="1">
      <alignment horizontal="center" vertical="center" wrapText="1"/>
    </xf>
    <xf numFmtId="0" fontId="2" fillId="0" borderId="6" xfId="2" applyFont="1" applyFill="1" applyBorder="1" applyAlignment="1">
      <alignment horizontal="center" wrapText="1"/>
    </xf>
    <xf numFmtId="0" fontId="2" fillId="0" borderId="7" xfId="2" applyFont="1" applyFill="1" applyBorder="1" applyAlignment="1">
      <alignment horizontal="center" wrapText="1"/>
    </xf>
    <xf numFmtId="164" fontId="6" fillId="0" borderId="23" xfId="0" applyNumberFormat="1" applyFont="1" applyFill="1" applyBorder="1" applyAlignment="1">
      <alignment horizontal="center" vertical="center" wrapText="1"/>
    </xf>
    <xf numFmtId="0" fontId="6" fillId="0" borderId="24" xfId="0" applyFont="1" applyFill="1" applyBorder="1"/>
    <xf numFmtId="0" fontId="6" fillId="0" borderId="25" xfId="0" applyFont="1" applyFill="1" applyBorder="1"/>
    <xf numFmtId="0" fontId="16" fillId="0" borderId="66" xfId="2" applyFont="1" applyFill="1" applyBorder="1" applyAlignment="1">
      <alignment horizontal="center" vertical="center" wrapText="1"/>
    </xf>
    <xf numFmtId="0" fontId="16" fillId="0" borderId="10" xfId="2" applyFont="1" applyFill="1" applyBorder="1" applyAlignment="1">
      <alignment horizontal="center" vertical="center" wrapText="1"/>
    </xf>
    <xf numFmtId="0" fontId="16" fillId="0" borderId="11" xfId="2" applyFont="1" applyFill="1" applyBorder="1" applyAlignment="1">
      <alignment horizontal="center" vertical="center" wrapText="1"/>
    </xf>
    <xf numFmtId="0" fontId="5" fillId="0" borderId="42" xfId="4" applyNumberFormat="1" applyFont="1" applyFill="1" applyBorder="1" applyAlignment="1">
      <alignment horizontal="center" wrapText="1"/>
    </xf>
    <xf numFmtId="0" fontId="5" fillId="0" borderId="39" xfId="4" applyNumberFormat="1" applyFont="1" applyFill="1" applyBorder="1" applyAlignment="1">
      <alignment horizontal="center" wrapText="1"/>
    </xf>
    <xf numFmtId="0" fontId="5" fillId="0" borderId="40" xfId="4" applyNumberFormat="1" applyFont="1" applyFill="1" applyBorder="1" applyAlignment="1">
      <alignment horizontal="center" wrapText="1"/>
    </xf>
    <xf numFmtId="0" fontId="13" fillId="2" borderId="41" xfId="0" applyFont="1" applyFill="1" applyBorder="1" applyAlignment="1">
      <alignment horizontal="center" vertical="center" wrapText="1"/>
    </xf>
    <xf numFmtId="0" fontId="6" fillId="0" borderId="21" xfId="3" applyFont="1" applyFill="1" applyBorder="1" applyAlignment="1">
      <alignment horizontal="center" vertical="center" wrapText="1"/>
    </xf>
    <xf numFmtId="0" fontId="16" fillId="0" borderId="6" xfId="2" applyFont="1" applyFill="1" applyBorder="1" applyAlignment="1">
      <alignment horizontal="center"/>
    </xf>
    <xf numFmtId="0" fontId="16" fillId="0" borderId="7" xfId="2" applyFont="1" applyFill="1" applyBorder="1" applyAlignment="1">
      <alignment horizontal="center"/>
    </xf>
    <xf numFmtId="0" fontId="12" fillId="0" borderId="42" xfId="4" applyNumberFormat="1" applyFont="1" applyFill="1" applyBorder="1" applyAlignment="1">
      <alignment horizontal="center" vertical="center" wrapText="1"/>
    </xf>
    <xf numFmtId="0" fontId="12" fillId="0" borderId="39" xfId="4" applyNumberFormat="1" applyFont="1" applyFill="1" applyBorder="1" applyAlignment="1">
      <alignment horizontal="center" vertical="center" wrapText="1"/>
    </xf>
    <xf numFmtId="0" fontId="12" fillId="0" borderId="40" xfId="4" applyNumberFormat="1" applyFont="1" applyFill="1" applyBorder="1" applyAlignment="1">
      <alignment horizontal="center" vertical="center" wrapText="1"/>
    </xf>
    <xf numFmtId="0" fontId="4" fillId="2" borderId="26" xfId="0" applyFont="1" applyFill="1" applyBorder="1" applyAlignment="1">
      <alignment horizontal="center" vertical="center" wrapText="1"/>
    </xf>
    <xf numFmtId="0" fontId="6" fillId="4" borderId="9" xfId="2" applyFont="1" applyFill="1" applyBorder="1" applyAlignment="1">
      <alignment horizontal="center" vertical="center" wrapText="1"/>
    </xf>
    <xf numFmtId="0" fontId="6" fillId="4" borderId="10" xfId="2" applyFont="1" applyFill="1" applyBorder="1" applyAlignment="1">
      <alignment horizontal="center" vertical="center" wrapText="1"/>
    </xf>
    <xf numFmtId="0" fontId="6" fillId="4" borderId="11" xfId="2" applyFont="1" applyFill="1" applyBorder="1" applyAlignment="1">
      <alignment horizontal="center" vertical="center" wrapText="1"/>
    </xf>
    <xf numFmtId="0" fontId="6" fillId="4" borderId="16" xfId="2" applyFont="1" applyFill="1" applyBorder="1" applyAlignment="1">
      <alignment horizontal="center" vertical="center" wrapText="1"/>
    </xf>
    <xf numFmtId="0" fontId="6" fillId="4" borderId="17" xfId="2" applyFont="1" applyFill="1" applyBorder="1" applyAlignment="1">
      <alignment horizontal="center" vertical="center" wrapText="1"/>
    </xf>
    <xf numFmtId="0" fontId="6" fillId="4" borderId="18" xfId="2" applyFont="1" applyFill="1" applyBorder="1" applyAlignment="1">
      <alignment horizontal="center" vertical="center" wrapText="1"/>
    </xf>
    <xf numFmtId="9" fontId="2" fillId="0" borderId="20" xfId="2" applyNumberFormat="1" applyFont="1" applyFill="1" applyBorder="1" applyAlignment="1">
      <alignment horizontal="center"/>
    </xf>
    <xf numFmtId="9" fontId="2" fillId="0" borderId="7" xfId="1" applyFont="1" applyFill="1" applyBorder="1" applyAlignment="1">
      <alignment horizontal="center"/>
    </xf>
    <xf numFmtId="164" fontId="6" fillId="4" borderId="38" xfId="0" applyNumberFormat="1" applyFont="1" applyFill="1" applyBorder="1" applyAlignment="1">
      <alignment horizontal="center" vertical="center" wrapText="1"/>
    </xf>
    <xf numFmtId="0" fontId="6" fillId="4" borderId="39" xfId="0" applyFont="1" applyFill="1" applyBorder="1"/>
    <xf numFmtId="0" fontId="6" fillId="4" borderId="40" xfId="0" applyFont="1" applyFill="1" applyBorder="1"/>
    <xf numFmtId="9" fontId="2" fillId="0" borderId="63" xfId="2" applyNumberFormat="1" applyFont="1" applyFill="1" applyBorder="1" applyAlignment="1">
      <alignment horizontal="center"/>
    </xf>
    <xf numFmtId="9" fontId="2" fillId="0" borderId="1" xfId="1" applyFont="1" applyFill="1" applyBorder="1" applyAlignment="1">
      <alignment horizontal="center"/>
    </xf>
    <xf numFmtId="0" fontId="5" fillId="0" borderId="42" xfId="4" applyNumberFormat="1" applyFont="1" applyFill="1" applyBorder="1" applyAlignment="1">
      <alignment horizontal="justify" vertical="center" wrapText="1"/>
    </xf>
    <xf numFmtId="0" fontId="5" fillId="0" borderId="39" xfId="4" applyNumberFormat="1" applyFont="1" applyFill="1" applyBorder="1" applyAlignment="1">
      <alignment horizontal="justify" vertical="center" wrapText="1"/>
    </xf>
    <xf numFmtId="0" fontId="5" fillId="0" borderId="40" xfId="4" applyNumberFormat="1" applyFont="1" applyFill="1" applyBorder="1" applyAlignment="1">
      <alignment horizontal="justify" vertical="center" wrapText="1"/>
    </xf>
    <xf numFmtId="0" fontId="6" fillId="4" borderId="44" xfId="4" applyNumberFormat="1" applyFont="1" applyFill="1" applyBorder="1" applyAlignment="1">
      <alignment horizontal="justify" vertical="center" wrapText="1"/>
    </xf>
    <xf numFmtId="0" fontId="6" fillId="4" borderId="1" xfId="4" applyNumberFormat="1" applyFont="1" applyFill="1" applyBorder="1" applyAlignment="1">
      <alignment horizontal="justify" vertical="center" wrapText="1"/>
    </xf>
    <xf numFmtId="0" fontId="6" fillId="4" borderId="45" xfId="4" applyNumberFormat="1" applyFont="1" applyFill="1" applyBorder="1" applyAlignment="1">
      <alignment horizontal="justify" vertical="center" wrapText="1"/>
    </xf>
    <xf numFmtId="0" fontId="6" fillId="4" borderId="33" xfId="3" applyFont="1" applyFill="1" applyBorder="1" applyAlignment="1">
      <alignment horizontal="center" vertical="center" wrapText="1"/>
    </xf>
    <xf numFmtId="0" fontId="6" fillId="4" borderId="26" xfId="3" applyFont="1" applyFill="1" applyBorder="1" applyAlignment="1">
      <alignment horizontal="center" vertical="center" wrapText="1"/>
    </xf>
    <xf numFmtId="0" fontId="6" fillId="4" borderId="24" xfId="3" applyFont="1" applyFill="1" applyBorder="1" applyAlignment="1">
      <alignment horizontal="center" vertical="center" wrapText="1"/>
    </xf>
    <xf numFmtId="0" fontId="6" fillId="4" borderId="25" xfId="3" applyFont="1" applyFill="1" applyBorder="1" applyAlignment="1">
      <alignment horizontal="center" vertical="center" wrapText="1"/>
    </xf>
    <xf numFmtId="0" fontId="6" fillId="0" borderId="1" xfId="0" applyFont="1" applyBorder="1"/>
    <xf numFmtId="164" fontId="12" fillId="0" borderId="13" xfId="0" applyNumberFormat="1" applyFont="1" applyBorder="1" applyAlignment="1">
      <alignment horizontal="center" vertical="center" wrapText="1"/>
    </xf>
    <xf numFmtId="0" fontId="6" fillId="0" borderId="14" xfId="0" applyFont="1" applyBorder="1"/>
    <xf numFmtId="164" fontId="12" fillId="0" borderId="6" xfId="0" applyNumberFormat="1" applyFont="1" applyBorder="1" applyAlignment="1">
      <alignment horizontal="center" vertical="center" wrapText="1"/>
    </xf>
    <xf numFmtId="0" fontId="12" fillId="0" borderId="7" xfId="0" applyFont="1" applyBorder="1"/>
    <xf numFmtId="10" fontId="2" fillId="0" borderId="20" xfId="2" applyNumberFormat="1" applyFont="1" applyFill="1" applyBorder="1" applyAlignment="1">
      <alignment horizontal="center"/>
    </xf>
    <xf numFmtId="10" fontId="2" fillId="0" borderId="28" xfId="2" applyNumberFormat="1" applyFont="1" applyFill="1" applyBorder="1" applyAlignment="1">
      <alignment horizontal="center"/>
    </xf>
    <xf numFmtId="10" fontId="2" fillId="0" borderId="19" xfId="2" applyNumberFormat="1" applyFont="1" applyFill="1" applyBorder="1" applyAlignment="1">
      <alignment horizontal="center"/>
    </xf>
    <xf numFmtId="0" fontId="22" fillId="0" borderId="7" xfId="2" applyFont="1" applyFill="1" applyBorder="1" applyAlignment="1">
      <alignment horizontal="justify" wrapText="1"/>
    </xf>
    <xf numFmtId="0" fontId="22" fillId="0" borderId="8" xfId="2" applyFont="1" applyFill="1" applyBorder="1" applyAlignment="1">
      <alignment horizontal="justify" wrapText="1"/>
    </xf>
    <xf numFmtId="168" fontId="2" fillId="0" borderId="63" xfId="2" applyNumberFormat="1" applyFont="1" applyFill="1" applyBorder="1" applyAlignment="1">
      <alignment horizontal="center"/>
    </xf>
    <xf numFmtId="168" fontId="2" fillId="0" borderId="61" xfId="2" applyNumberFormat="1" applyFont="1" applyFill="1" applyBorder="1" applyAlignment="1">
      <alignment horizontal="center"/>
    </xf>
    <xf numFmtId="168" fontId="2" fillId="0" borderId="44" xfId="2" applyNumberFormat="1" applyFont="1" applyFill="1" applyBorder="1" applyAlignment="1">
      <alignment horizontal="center"/>
    </xf>
    <xf numFmtId="0" fontId="22" fillId="0" borderId="39" xfId="2" applyFont="1" applyFill="1" applyBorder="1" applyAlignment="1">
      <alignment horizontal="justify" wrapText="1"/>
    </xf>
    <xf numFmtId="0" fontId="22" fillId="0" borderId="40" xfId="2" applyFont="1" applyFill="1" applyBorder="1" applyAlignment="1">
      <alignment horizontal="justify" wrapText="1"/>
    </xf>
    <xf numFmtId="10" fontId="6" fillId="0" borderId="33" xfId="3" applyNumberFormat="1" applyFont="1" applyFill="1" applyBorder="1" applyAlignment="1">
      <alignment horizontal="center" vertical="center" wrapText="1"/>
    </xf>
    <xf numFmtId="0" fontId="6" fillId="0" borderId="21" xfId="2" applyFont="1" applyFill="1" applyBorder="1" applyAlignment="1">
      <alignment horizontal="center" vertical="center"/>
    </xf>
    <xf numFmtId="0" fontId="6" fillId="0" borderId="14" xfId="2" applyFont="1" applyFill="1" applyBorder="1" applyAlignment="1">
      <alignment horizontal="center" vertical="center"/>
    </xf>
    <xf numFmtId="0" fontId="6" fillId="0" borderId="15" xfId="2" applyFont="1" applyFill="1" applyBorder="1" applyAlignment="1">
      <alignment horizontal="center" vertical="center"/>
    </xf>
    <xf numFmtId="0" fontId="29" fillId="0" borderId="30" xfId="2" applyFont="1" applyFill="1" applyBorder="1" applyAlignment="1">
      <alignment horizontal="center" vertical="center" wrapText="1"/>
    </xf>
    <xf numFmtId="0" fontId="29" fillId="0" borderId="31" xfId="2" applyFont="1" applyFill="1" applyBorder="1" applyAlignment="1">
      <alignment horizontal="center" vertical="center"/>
    </xf>
    <xf numFmtId="0" fontId="29" fillId="0" borderId="32" xfId="2" applyFont="1" applyFill="1" applyBorder="1" applyAlignment="1">
      <alignment horizontal="center" vertical="center"/>
    </xf>
    <xf numFmtId="0" fontId="13" fillId="2" borderId="55" xfId="2" applyFont="1" applyFill="1" applyBorder="1" applyAlignment="1">
      <alignment horizontal="center"/>
    </xf>
    <xf numFmtId="0" fontId="13" fillId="2" borderId="56" xfId="2" applyFont="1" applyFill="1" applyBorder="1" applyAlignment="1">
      <alignment horizontal="center"/>
    </xf>
    <xf numFmtId="0" fontId="12" fillId="0" borderId="44" xfId="4" applyNumberFormat="1" applyFont="1" applyFill="1" applyBorder="1" applyAlignment="1">
      <alignment horizontal="justify" vertical="center" wrapText="1"/>
    </xf>
    <xf numFmtId="0" fontId="12" fillId="0" borderId="1" xfId="4" applyNumberFormat="1" applyFont="1" applyFill="1" applyBorder="1" applyAlignment="1">
      <alignment horizontal="justify" vertical="center" wrapText="1"/>
    </xf>
    <xf numFmtId="0" fontId="4" fillId="2" borderId="72"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4" fillId="2" borderId="76" xfId="0" applyFont="1" applyFill="1" applyBorder="1" applyAlignment="1">
      <alignment horizontal="center" vertical="center" wrapText="1"/>
    </xf>
    <xf numFmtId="0" fontId="16" fillId="0" borderId="54" xfId="2" applyFont="1" applyFill="1" applyBorder="1" applyAlignment="1">
      <alignment horizontal="center"/>
    </xf>
    <xf numFmtId="0" fontId="16" fillId="0" borderId="1" xfId="2" applyFont="1" applyFill="1" applyBorder="1" applyAlignment="1">
      <alignment horizontal="center"/>
    </xf>
    <xf numFmtId="0" fontId="22" fillId="0" borderId="1" xfId="2" applyFont="1" applyFill="1" applyBorder="1" applyAlignment="1">
      <alignment horizontal="justify"/>
    </xf>
    <xf numFmtId="0" fontId="22" fillId="0" borderId="45" xfId="2" applyFont="1" applyFill="1" applyBorder="1" applyAlignment="1">
      <alignment horizontal="justify"/>
    </xf>
    <xf numFmtId="164" fontId="12" fillId="4" borderId="54" xfId="0" applyNumberFormat="1" applyFont="1" applyFill="1" applyBorder="1" applyAlignment="1">
      <alignment horizontal="center" vertical="center" wrapText="1"/>
    </xf>
    <xf numFmtId="0" fontId="14" fillId="4" borderId="1" xfId="0" applyFont="1" applyFill="1" applyBorder="1"/>
    <xf numFmtId="0" fontId="5" fillId="0" borderId="42" xfId="4" applyNumberFormat="1" applyFont="1" applyFill="1" applyBorder="1" applyAlignment="1">
      <alignment horizontal="left" vertical="center" wrapText="1"/>
    </xf>
    <xf numFmtId="0" fontId="5" fillId="0" borderId="39" xfId="4" applyNumberFormat="1" applyFont="1" applyFill="1" applyBorder="1" applyAlignment="1">
      <alignment horizontal="left" vertical="center" wrapText="1"/>
    </xf>
    <xf numFmtId="0" fontId="5" fillId="0" borderId="40" xfId="4" applyNumberFormat="1" applyFont="1" applyFill="1" applyBorder="1" applyAlignment="1">
      <alignment horizontal="left" vertical="center" wrapText="1"/>
    </xf>
    <xf numFmtId="0" fontId="14" fillId="0" borderId="1" xfId="0" applyFont="1" applyBorder="1"/>
    <xf numFmtId="0" fontId="5" fillId="0" borderId="42" xfId="4" applyNumberFormat="1" applyFont="1" applyFill="1" applyBorder="1" applyAlignment="1">
      <alignment horizontal="justify" vertical="justify" wrapText="1"/>
    </xf>
    <xf numFmtId="0" fontId="5" fillId="0" borderId="39" xfId="4" applyNumberFormat="1" applyFont="1" applyFill="1" applyBorder="1" applyAlignment="1">
      <alignment horizontal="justify" vertical="justify" wrapText="1"/>
    </xf>
    <xf numFmtId="0" fontId="5" fillId="0" borderId="40" xfId="4" applyNumberFormat="1" applyFont="1" applyFill="1" applyBorder="1" applyAlignment="1">
      <alignment horizontal="justify" vertical="justify" wrapText="1"/>
    </xf>
    <xf numFmtId="0" fontId="16" fillId="0" borderId="6" xfId="2" applyFont="1" applyFill="1" applyBorder="1" applyAlignment="1">
      <alignment horizontal="center" vertical="center"/>
    </xf>
    <xf numFmtId="0" fontId="16" fillId="0" borderId="7" xfId="2" applyFont="1" applyFill="1" applyBorder="1" applyAlignment="1">
      <alignment horizontal="center" vertical="center"/>
    </xf>
    <xf numFmtId="0" fontId="16" fillId="0" borderId="54" xfId="2" applyFont="1" applyFill="1" applyBorder="1" applyAlignment="1">
      <alignment horizontal="center" vertical="center"/>
    </xf>
    <xf numFmtId="0" fontId="16" fillId="0" borderId="1" xfId="2" applyFont="1" applyFill="1" applyBorder="1" applyAlignment="1">
      <alignment horizontal="center" vertical="center"/>
    </xf>
    <xf numFmtId="9" fontId="2" fillId="0" borderId="39" xfId="1" applyFont="1" applyFill="1" applyBorder="1" applyAlignment="1">
      <alignment horizontal="center"/>
    </xf>
    <xf numFmtId="0" fontId="6" fillId="0" borderId="45" xfId="0" applyFont="1" applyFill="1" applyBorder="1"/>
    <xf numFmtId="0" fontId="29" fillId="4" borderId="42" xfId="4" applyNumberFormat="1" applyFont="1" applyFill="1" applyBorder="1" applyAlignment="1">
      <alignment horizontal="justify" vertical="center" wrapText="1"/>
    </xf>
    <xf numFmtId="0" fontId="29" fillId="4" borderId="39" xfId="4" applyNumberFormat="1" applyFont="1" applyFill="1" applyBorder="1" applyAlignment="1">
      <alignment horizontal="justify" vertical="center" wrapText="1"/>
    </xf>
    <xf numFmtId="0" fontId="29" fillId="4" borderId="40" xfId="4" applyNumberFormat="1" applyFont="1" applyFill="1" applyBorder="1" applyAlignment="1">
      <alignment horizontal="justify" vertical="center" wrapText="1"/>
    </xf>
    <xf numFmtId="0" fontId="5" fillId="4" borderId="42" xfId="4" applyNumberFormat="1" applyFont="1" applyFill="1" applyBorder="1" applyAlignment="1">
      <alignment horizontal="justify" vertical="center"/>
    </xf>
    <xf numFmtId="0" fontId="5" fillId="4" borderId="39" xfId="4" applyNumberFormat="1" applyFont="1" applyFill="1" applyBorder="1" applyAlignment="1">
      <alignment horizontal="justify" vertical="center"/>
    </xf>
    <xf numFmtId="0" fontId="5" fillId="4" borderId="40" xfId="4" applyNumberFormat="1" applyFont="1" applyFill="1" applyBorder="1" applyAlignment="1">
      <alignment horizontal="justify" vertical="center"/>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6" fillId="4" borderId="26" xfId="3" applyFont="1" applyFill="1" applyBorder="1" applyAlignment="1">
      <alignment horizontal="justify" vertical="center" wrapText="1"/>
    </xf>
    <xf numFmtId="0" fontId="6" fillId="4" borderId="24" xfId="3" applyFont="1" applyFill="1" applyBorder="1" applyAlignment="1">
      <alignment horizontal="justify" vertical="center" wrapText="1"/>
    </xf>
    <xf numFmtId="0" fontId="6" fillId="4" borderId="25" xfId="3" applyFont="1" applyFill="1" applyBorder="1" applyAlignment="1">
      <alignment horizontal="justify" vertical="center" wrapText="1"/>
    </xf>
    <xf numFmtId="0" fontId="4" fillId="2" borderId="6" xfId="2" applyFont="1" applyFill="1" applyBorder="1" applyAlignment="1">
      <alignment horizontal="justify" vertical="center" wrapText="1"/>
    </xf>
    <xf numFmtId="0" fontId="4" fillId="2" borderId="7" xfId="2" applyFont="1" applyFill="1" applyBorder="1" applyAlignment="1">
      <alignment horizontal="justify" vertical="center" wrapText="1"/>
    </xf>
    <xf numFmtId="0" fontId="4" fillId="2" borderId="8" xfId="2" applyFont="1" applyFill="1" applyBorder="1" applyAlignment="1">
      <alignment horizontal="justify" vertical="center" wrapText="1"/>
    </xf>
    <xf numFmtId="164" fontId="6" fillId="0" borderId="6" xfId="0" applyNumberFormat="1" applyFont="1" applyFill="1" applyBorder="1" applyAlignment="1">
      <alignment horizontal="center" vertical="center" wrapText="1"/>
    </xf>
    <xf numFmtId="0" fontId="6" fillId="0" borderId="7" xfId="0" applyFont="1" applyFill="1" applyBorder="1"/>
    <xf numFmtId="164" fontId="6" fillId="4" borderId="54" xfId="0" applyNumberFormat="1" applyFont="1" applyFill="1" applyBorder="1" applyAlignment="1">
      <alignment horizontal="center" vertical="center" wrapText="1"/>
    </xf>
    <xf numFmtId="0" fontId="6" fillId="4" borderId="1" xfId="0" applyFont="1" applyFill="1" applyBorder="1"/>
    <xf numFmtId="0" fontId="2" fillId="0" borderId="9" xfId="2" applyFont="1" applyFill="1" applyBorder="1" applyAlignment="1">
      <alignment horizontal="justify" vertical="center" wrapText="1"/>
    </xf>
    <xf numFmtId="0" fontId="2" fillId="0" borderId="10" xfId="2" applyFont="1" applyFill="1" applyBorder="1" applyAlignment="1">
      <alignment horizontal="justify" vertical="center"/>
    </xf>
    <xf numFmtId="0" fontId="2" fillId="0" borderId="11" xfId="2" applyFont="1" applyFill="1" applyBorder="1" applyAlignment="1">
      <alignment horizontal="justify" vertical="center"/>
    </xf>
    <xf numFmtId="0" fontId="2" fillId="0" borderId="16" xfId="2" applyFont="1" applyFill="1" applyBorder="1" applyAlignment="1">
      <alignment horizontal="justify" vertical="center"/>
    </xf>
    <xf numFmtId="0" fontId="2" fillId="0" borderId="17" xfId="2" applyFont="1" applyFill="1" applyBorder="1" applyAlignment="1">
      <alignment horizontal="justify" vertical="center"/>
    </xf>
    <xf numFmtId="0" fontId="2" fillId="0" borderId="18" xfId="2" applyFont="1" applyFill="1" applyBorder="1" applyAlignment="1">
      <alignment horizontal="justify" vertical="center"/>
    </xf>
    <xf numFmtId="9" fontId="4" fillId="2" borderId="33" xfId="3" applyNumberFormat="1" applyFont="1" applyFill="1" applyBorder="1" applyAlignment="1">
      <alignment horizontal="justify" vertical="center" wrapText="1"/>
    </xf>
    <xf numFmtId="9" fontId="4" fillId="2" borderId="34" xfId="3" applyNumberFormat="1" applyFont="1" applyFill="1" applyBorder="1" applyAlignment="1">
      <alignment horizontal="justify" vertical="center" wrapText="1"/>
    </xf>
    <xf numFmtId="9" fontId="4" fillId="2" borderId="35" xfId="3" applyNumberFormat="1" applyFont="1" applyFill="1" applyBorder="1" applyAlignment="1">
      <alignment horizontal="justify" vertical="center" wrapText="1"/>
    </xf>
    <xf numFmtId="0" fontId="4" fillId="2" borderId="27" xfId="2" applyFont="1" applyFill="1" applyBorder="1" applyAlignment="1">
      <alignment horizontal="justify" vertical="center" wrapText="1"/>
    </xf>
    <xf numFmtId="0" fontId="4" fillId="2" borderId="28" xfId="2" applyFont="1" applyFill="1" applyBorder="1" applyAlignment="1">
      <alignment horizontal="justify" vertical="center" wrapText="1"/>
    </xf>
    <xf numFmtId="0" fontId="4" fillId="2" borderId="29" xfId="2" applyFont="1" applyFill="1" applyBorder="1" applyAlignment="1">
      <alignment horizontal="justify" vertical="center" wrapText="1"/>
    </xf>
    <xf numFmtId="0" fontId="6" fillId="0" borderId="42" xfId="4" applyNumberFormat="1" applyFont="1" applyFill="1" applyBorder="1" applyAlignment="1">
      <alignment horizontal="left" vertical="center" wrapText="1"/>
    </xf>
    <xf numFmtId="0" fontId="6" fillId="0" borderId="39" xfId="4" applyNumberFormat="1" applyFont="1" applyFill="1" applyBorder="1" applyAlignment="1">
      <alignment horizontal="left" vertical="center" wrapText="1"/>
    </xf>
    <xf numFmtId="0" fontId="6" fillId="0" borderId="40" xfId="4" applyNumberFormat="1" applyFont="1" applyFill="1" applyBorder="1" applyAlignment="1">
      <alignment horizontal="left" vertical="center" wrapText="1"/>
    </xf>
    <xf numFmtId="0" fontId="6" fillId="4" borderId="44" xfId="4" applyNumberFormat="1" applyFont="1" applyFill="1" applyBorder="1" applyAlignment="1">
      <alignment horizontal="left" vertical="center" wrapText="1"/>
    </xf>
    <xf numFmtId="0" fontId="6" fillId="4" borderId="1" xfId="4" applyNumberFormat="1" applyFont="1" applyFill="1" applyBorder="1" applyAlignment="1">
      <alignment horizontal="left" vertical="center" wrapText="1"/>
    </xf>
    <xf numFmtId="0" fontId="6" fillId="4" borderId="45" xfId="4" applyNumberFormat="1" applyFont="1" applyFill="1" applyBorder="1" applyAlignment="1">
      <alignment horizontal="left" vertical="center" wrapText="1"/>
    </xf>
    <xf numFmtId="0" fontId="2" fillId="0" borderId="8" xfId="2" applyFont="1" applyFill="1" applyBorder="1" applyAlignment="1">
      <alignment horizontal="center" wrapText="1"/>
    </xf>
    <xf numFmtId="0" fontId="4" fillId="4" borderId="23" xfId="2" applyFont="1" applyFill="1" applyBorder="1" applyAlignment="1">
      <alignment horizontal="center" vertical="center" wrapText="1"/>
    </xf>
    <xf numFmtId="0" fontId="4" fillId="4" borderId="24" xfId="2" applyFont="1" applyFill="1" applyBorder="1" applyAlignment="1">
      <alignment horizontal="center" vertical="center" wrapText="1"/>
    </xf>
    <xf numFmtId="0" fontId="4" fillId="4" borderId="25" xfId="2" applyFont="1" applyFill="1" applyBorder="1" applyAlignment="1">
      <alignment horizontal="center" vertical="center" wrapText="1"/>
    </xf>
    <xf numFmtId="0" fontId="5" fillId="4" borderId="44" xfId="4" applyNumberFormat="1" applyFont="1" applyFill="1" applyBorder="1" applyAlignment="1">
      <alignment horizontal="left" vertical="center" wrapText="1"/>
    </xf>
    <xf numFmtId="0" fontId="5" fillId="4" borderId="1" xfId="4" applyNumberFormat="1" applyFont="1" applyFill="1" applyBorder="1" applyAlignment="1">
      <alignment horizontal="left" vertical="center" wrapText="1"/>
    </xf>
    <xf numFmtId="0" fontId="5" fillId="4" borderId="45" xfId="4" applyNumberFormat="1" applyFont="1" applyFill="1" applyBorder="1" applyAlignment="1">
      <alignment horizontal="left" vertical="center" wrapText="1"/>
    </xf>
    <xf numFmtId="0" fontId="6" fillId="0" borderId="52" xfId="2" applyFont="1" applyFill="1" applyBorder="1" applyAlignment="1">
      <alignment horizontal="center" vertical="center" wrapText="1"/>
    </xf>
    <xf numFmtId="0" fontId="6" fillId="0" borderId="53" xfId="2" applyFont="1" applyFill="1" applyBorder="1" applyAlignment="1">
      <alignment horizontal="center" vertical="center" wrapText="1"/>
    </xf>
    <xf numFmtId="0" fontId="6" fillId="0" borderId="69" xfId="2" applyFont="1" applyFill="1" applyBorder="1" applyAlignment="1">
      <alignment horizontal="center" vertical="center" wrapText="1"/>
    </xf>
    <xf numFmtId="0" fontId="5" fillId="4" borderId="44" xfId="4" applyNumberFormat="1" applyFont="1" applyFill="1" applyBorder="1" applyAlignment="1">
      <alignment horizontal="left" vertical="top" wrapText="1"/>
    </xf>
    <xf numFmtId="0" fontId="5" fillId="4" borderId="1" xfId="4" applyNumberFormat="1" applyFont="1" applyFill="1" applyBorder="1" applyAlignment="1">
      <alignment horizontal="left" vertical="top" wrapText="1"/>
    </xf>
    <xf numFmtId="0" fontId="5" fillId="4" borderId="45" xfId="4" applyNumberFormat="1" applyFont="1" applyFill="1" applyBorder="1" applyAlignment="1">
      <alignment horizontal="left" vertical="top" wrapText="1"/>
    </xf>
    <xf numFmtId="0" fontId="6" fillId="0" borderId="6" xfId="2"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8" xfId="0" applyFont="1" applyFill="1" applyBorder="1" applyAlignment="1">
      <alignment horizontal="center" vertical="center" wrapText="1"/>
    </xf>
    <xf numFmtId="164" fontId="6" fillId="4" borderId="6" xfId="0" applyNumberFormat="1" applyFont="1" applyFill="1" applyBorder="1" applyAlignment="1">
      <alignment horizontal="center" vertical="center" wrapText="1"/>
    </xf>
    <xf numFmtId="0" fontId="6" fillId="4" borderId="7" xfId="0" applyFont="1" applyFill="1" applyBorder="1"/>
    <xf numFmtId="0" fontId="6" fillId="4" borderId="8" xfId="0" applyFont="1" applyFill="1" applyBorder="1"/>
    <xf numFmtId="0" fontId="5" fillId="0" borderId="9" xfId="4" applyNumberFormat="1" applyFont="1" applyFill="1" applyBorder="1" applyAlignment="1">
      <alignment horizontal="justify" vertical="center" wrapText="1"/>
    </xf>
    <xf numFmtId="0" fontId="5" fillId="0" borderId="10" xfId="4" applyNumberFormat="1" applyFont="1" applyFill="1" applyBorder="1" applyAlignment="1">
      <alignment horizontal="justify" vertical="center" wrapText="1"/>
    </xf>
    <xf numFmtId="0" fontId="5" fillId="0" borderId="11" xfId="4" applyNumberFormat="1" applyFont="1" applyFill="1" applyBorder="1" applyAlignment="1">
      <alignment horizontal="justify" vertical="center" wrapText="1"/>
    </xf>
    <xf numFmtId="0" fontId="6" fillId="4" borderId="60" xfId="4" applyNumberFormat="1" applyFont="1" applyFill="1" applyBorder="1" applyAlignment="1">
      <alignment horizontal="justify" vertical="center" wrapText="1"/>
    </xf>
    <xf numFmtId="0" fontId="6" fillId="4" borderId="61" xfId="4" applyNumberFormat="1" applyFont="1" applyFill="1" applyBorder="1" applyAlignment="1">
      <alignment horizontal="justify" vertical="center" wrapText="1"/>
    </xf>
    <xf numFmtId="0" fontId="6" fillId="4" borderId="62" xfId="4" applyNumberFormat="1" applyFont="1" applyFill="1" applyBorder="1" applyAlignment="1">
      <alignment horizontal="justify" vertical="center" wrapText="1"/>
    </xf>
    <xf numFmtId="164" fontId="6" fillId="4" borderId="55" xfId="0" applyNumberFormat="1" applyFont="1" applyFill="1" applyBorder="1" applyAlignment="1">
      <alignment horizontal="center" vertical="center" wrapText="1"/>
    </xf>
    <xf numFmtId="0" fontId="6" fillId="4" borderId="56" xfId="0" applyFont="1" applyFill="1" applyBorder="1"/>
    <xf numFmtId="0" fontId="6" fillId="4" borderId="57" xfId="0" applyFont="1" applyFill="1" applyBorder="1"/>
    <xf numFmtId="0" fontId="6" fillId="0" borderId="21" xfId="4" applyNumberFormat="1" applyFont="1" applyFill="1" applyBorder="1" applyAlignment="1">
      <alignment horizontal="center" vertical="center" wrapText="1"/>
    </xf>
    <xf numFmtId="0" fontId="6" fillId="0" borderId="15" xfId="4" applyNumberFormat="1" applyFont="1" applyFill="1" applyBorder="1" applyAlignment="1">
      <alignment horizontal="center" vertical="center" wrapText="1"/>
    </xf>
    <xf numFmtId="0" fontId="2" fillId="0" borderId="66" xfId="2" applyFont="1" applyFill="1" applyBorder="1" applyAlignment="1">
      <alignment horizontal="center" vertical="center"/>
    </xf>
    <xf numFmtId="0" fontId="2" fillId="0" borderId="73" xfId="2" applyFont="1" applyFill="1" applyBorder="1" applyAlignment="1">
      <alignment horizontal="center" vertical="center"/>
    </xf>
    <xf numFmtId="0" fontId="2" fillId="0" borderId="52" xfId="2" applyFont="1" applyFill="1" applyBorder="1" applyAlignment="1">
      <alignment horizontal="center" vertical="center"/>
    </xf>
    <xf numFmtId="0" fontId="2" fillId="0" borderId="42" xfId="2" applyFont="1" applyFill="1" applyBorder="1" applyAlignment="1">
      <alignment horizontal="center" vertical="center"/>
    </xf>
    <xf numFmtId="164" fontId="12" fillId="0" borderId="64" xfId="0" applyNumberFormat="1" applyFont="1" applyBorder="1" applyAlignment="1">
      <alignment horizontal="center" vertical="center" wrapText="1"/>
    </xf>
    <xf numFmtId="164" fontId="12" fillId="0" borderId="3" xfId="0" applyNumberFormat="1" applyFont="1" applyBorder="1" applyAlignment="1">
      <alignment horizontal="center" vertical="center" wrapText="1"/>
    </xf>
    <xf numFmtId="164" fontId="12" fillId="0" borderId="4" xfId="0" applyNumberFormat="1" applyFont="1" applyBorder="1" applyAlignment="1">
      <alignment horizontal="center" vertical="center" wrapText="1"/>
    </xf>
    <xf numFmtId="164" fontId="12" fillId="0" borderId="67"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42" xfId="0" applyNumberFormat="1" applyFont="1" applyBorder="1" applyAlignment="1">
      <alignment horizontal="center" vertical="center" wrapText="1"/>
    </xf>
    <xf numFmtId="166" fontId="12" fillId="0" borderId="65" xfId="6" applyNumberFormat="1" applyFont="1" applyBorder="1" applyAlignment="1">
      <alignment horizontal="center" vertical="center"/>
    </xf>
    <xf numFmtId="166" fontId="12" fillId="0" borderId="39" xfId="6" applyNumberFormat="1" applyFont="1" applyBorder="1" applyAlignment="1">
      <alignment horizontal="center" vertical="center"/>
    </xf>
    <xf numFmtId="0" fontId="12" fillId="0" borderId="66" xfId="4" applyNumberFormat="1" applyFont="1" applyBorder="1" applyAlignment="1">
      <alignment horizontal="justify" vertical="top" wrapText="1"/>
    </xf>
    <xf numFmtId="0" fontId="12" fillId="0" borderId="10" xfId="4" applyNumberFormat="1" applyFont="1" applyBorder="1" applyAlignment="1">
      <alignment horizontal="justify" vertical="top" wrapText="1"/>
    </xf>
    <xf numFmtId="0" fontId="12" fillId="0" borderId="11" xfId="4" applyNumberFormat="1" applyFont="1" applyBorder="1" applyAlignment="1">
      <alignment horizontal="justify" vertical="top" wrapText="1"/>
    </xf>
    <xf numFmtId="0" fontId="12" fillId="0" borderId="5" xfId="4" applyNumberFormat="1" applyFont="1" applyBorder="1" applyAlignment="1">
      <alignment horizontal="justify" vertical="top" wrapText="1"/>
    </xf>
    <xf numFmtId="0" fontId="12" fillId="0" borderId="0" xfId="4" applyNumberFormat="1" applyFont="1" applyBorder="1" applyAlignment="1">
      <alignment horizontal="justify" vertical="top" wrapText="1"/>
    </xf>
    <xf numFmtId="0" fontId="12" fillId="0" borderId="51" xfId="4" applyNumberFormat="1" applyFont="1" applyBorder="1" applyAlignment="1">
      <alignment horizontal="justify" vertical="top" wrapText="1"/>
    </xf>
    <xf numFmtId="166" fontId="12" fillId="0" borderId="47" xfId="6" applyNumberFormat="1" applyFont="1" applyBorder="1" applyAlignment="1">
      <alignment horizontal="center" vertical="center"/>
    </xf>
    <xf numFmtId="0" fontId="12" fillId="0" borderId="2" xfId="4" applyNumberFormat="1" applyFont="1" applyBorder="1" applyAlignment="1">
      <alignment horizontal="justify" vertical="center" wrapText="1"/>
    </xf>
    <xf numFmtId="0" fontId="12" fillId="0" borderId="3" xfId="4" applyNumberFormat="1" applyFont="1" applyBorder="1" applyAlignment="1">
      <alignment horizontal="justify" vertical="center" wrapText="1"/>
    </xf>
    <xf numFmtId="0" fontId="12" fillId="0" borderId="68" xfId="4" applyNumberFormat="1" applyFont="1" applyBorder="1" applyAlignment="1">
      <alignment horizontal="justify" vertical="center" wrapText="1"/>
    </xf>
    <xf numFmtId="0" fontId="12" fillId="0" borderId="5" xfId="4" applyNumberFormat="1" applyFont="1" applyBorder="1" applyAlignment="1">
      <alignment horizontal="justify" vertical="center" wrapText="1"/>
    </xf>
    <xf numFmtId="0" fontId="12" fillId="0" borderId="0" xfId="4" applyNumberFormat="1" applyFont="1" applyBorder="1" applyAlignment="1">
      <alignment horizontal="justify" vertical="center" wrapText="1"/>
    </xf>
    <xf numFmtId="0" fontId="12" fillId="0" borderId="51" xfId="4" applyNumberFormat="1" applyFont="1" applyBorder="1" applyAlignment="1">
      <alignment horizontal="justify" vertical="center" wrapText="1"/>
    </xf>
    <xf numFmtId="0" fontId="12" fillId="0" borderId="52" xfId="4" applyNumberFormat="1" applyFont="1" applyBorder="1" applyAlignment="1">
      <alignment horizontal="justify" vertical="center" wrapText="1"/>
    </xf>
    <xf numFmtId="0" fontId="12" fillId="0" borderId="53" xfId="4" applyNumberFormat="1" applyFont="1" applyBorder="1" applyAlignment="1">
      <alignment horizontal="justify" vertical="center" wrapText="1"/>
    </xf>
    <xf numFmtId="0" fontId="12" fillId="0" borderId="69" xfId="4" applyNumberFormat="1" applyFont="1" applyBorder="1" applyAlignment="1">
      <alignment horizontal="justify" vertical="center" wrapText="1"/>
    </xf>
    <xf numFmtId="164" fontId="12" fillId="0" borderId="16" xfId="0" applyNumberFormat="1" applyFont="1" applyBorder="1" applyAlignment="1">
      <alignment horizontal="center" vertical="center" wrapText="1"/>
    </xf>
    <xf numFmtId="164" fontId="12" fillId="0" borderId="17" xfId="0" applyNumberFormat="1" applyFont="1" applyBorder="1" applyAlignment="1">
      <alignment horizontal="center" vertical="center" wrapText="1"/>
    </xf>
    <xf numFmtId="164" fontId="12" fillId="0" borderId="70" xfId="0" applyNumberFormat="1" applyFont="1" applyBorder="1" applyAlignment="1">
      <alignment horizontal="center" vertical="center" wrapText="1"/>
    </xf>
    <xf numFmtId="166" fontId="12" fillId="0" borderId="56" xfId="6" applyNumberFormat="1" applyFont="1" applyBorder="1" applyAlignment="1">
      <alignment horizontal="center" vertical="center"/>
    </xf>
    <xf numFmtId="9" fontId="2" fillId="0" borderId="7" xfId="2" applyNumberFormat="1" applyFont="1" applyFill="1" applyBorder="1" applyAlignment="1">
      <alignment horizontal="center" wrapText="1"/>
    </xf>
    <xf numFmtId="9" fontId="2" fillId="0" borderId="63" xfId="2" applyNumberFormat="1" applyFont="1" applyFill="1" applyBorder="1" applyAlignment="1">
      <alignment horizontal="center" wrapText="1"/>
    </xf>
    <xf numFmtId="0" fontId="2" fillId="0" borderId="61" xfId="2" applyFont="1" applyFill="1" applyBorder="1" applyAlignment="1">
      <alignment horizontal="center" wrapText="1"/>
    </xf>
    <xf numFmtId="0" fontId="2" fillId="0" borderId="44" xfId="2" applyFont="1" applyFill="1" applyBorder="1" applyAlignment="1">
      <alignment horizontal="center" wrapText="1"/>
    </xf>
    <xf numFmtId="0" fontId="2" fillId="0" borderId="54" xfId="2" applyFont="1" applyFill="1" applyBorder="1" applyAlignment="1">
      <alignment horizontal="center" wrapText="1"/>
    </xf>
    <xf numFmtId="0" fontId="2" fillId="0" borderId="1" xfId="2" applyFont="1" applyFill="1" applyBorder="1" applyAlignment="1">
      <alignment horizontal="center" wrapText="1"/>
    </xf>
    <xf numFmtId="9" fontId="2" fillId="0" borderId="1" xfId="2" applyNumberFormat="1" applyFont="1" applyFill="1" applyBorder="1" applyAlignment="1">
      <alignment horizontal="center" wrapText="1"/>
    </xf>
    <xf numFmtId="0" fontId="2" fillId="0" borderId="45" xfId="2" applyFont="1" applyFill="1" applyBorder="1" applyAlignment="1">
      <alignment horizontal="center" wrapText="1"/>
    </xf>
    <xf numFmtId="0" fontId="2" fillId="0" borderId="60" xfId="2" applyFont="1" applyFill="1" applyBorder="1" applyAlignment="1">
      <alignment horizontal="center" wrapText="1"/>
    </xf>
    <xf numFmtId="0" fontId="2" fillId="0" borderId="63" xfId="2" applyFont="1" applyFill="1" applyBorder="1" applyAlignment="1">
      <alignment horizontal="center" wrapText="1"/>
    </xf>
    <xf numFmtId="0" fontId="2" fillId="0" borderId="30" xfId="2" applyFont="1" applyFill="1" applyBorder="1" applyAlignment="1">
      <alignment horizontal="center" wrapText="1"/>
    </xf>
    <xf numFmtId="0" fontId="2" fillId="0" borderId="31" xfId="2" applyFont="1" applyFill="1" applyBorder="1" applyAlignment="1">
      <alignment horizontal="center" wrapText="1"/>
    </xf>
    <xf numFmtId="0" fontId="2" fillId="0" borderId="21" xfId="2" applyFont="1" applyFill="1" applyBorder="1" applyAlignment="1">
      <alignment horizontal="center" wrapText="1"/>
    </xf>
    <xf numFmtId="9" fontId="2" fillId="0" borderId="14" xfId="2" applyNumberFormat="1" applyFont="1" applyFill="1" applyBorder="1" applyAlignment="1">
      <alignment horizontal="center" wrapText="1"/>
    </xf>
    <xf numFmtId="0" fontId="2" fillId="0" borderId="14" xfId="2" applyFont="1" applyFill="1" applyBorder="1" applyAlignment="1">
      <alignment horizontal="center" wrapText="1"/>
    </xf>
    <xf numFmtId="0" fontId="2" fillId="0" borderId="22" xfId="2" applyFont="1" applyFill="1" applyBorder="1" applyAlignment="1">
      <alignment horizontal="center" wrapText="1"/>
    </xf>
    <xf numFmtId="0" fontId="2" fillId="0" borderId="15" xfId="2" applyFont="1" applyFill="1" applyBorder="1" applyAlignment="1">
      <alignment horizontal="center" wrapText="1"/>
    </xf>
    <xf numFmtId="9" fontId="4" fillId="2" borderId="27" xfId="3" applyNumberFormat="1" applyFont="1" applyFill="1" applyBorder="1" applyAlignment="1">
      <alignment horizontal="center" vertical="center" wrapText="1"/>
    </xf>
    <xf numFmtId="9" fontId="4" fillId="2" borderId="28" xfId="3" applyNumberFormat="1" applyFont="1" applyFill="1" applyBorder="1" applyAlignment="1">
      <alignment horizontal="center" vertical="center" wrapText="1"/>
    </xf>
    <xf numFmtId="9" fontId="4" fillId="2" borderId="29" xfId="3" applyNumberFormat="1"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29" fillId="0" borderId="33" xfId="3" applyFont="1" applyFill="1" applyBorder="1" applyAlignment="1">
      <alignment horizontal="center" vertical="center" wrapText="1"/>
    </xf>
    <xf numFmtId="0" fontId="29" fillId="0" borderId="26" xfId="3" applyFont="1" applyFill="1" applyBorder="1" applyAlignment="1">
      <alignment horizontal="center" vertical="center" wrapText="1"/>
    </xf>
    <xf numFmtId="0" fontId="12" fillId="0" borderId="42" xfId="4" applyNumberFormat="1" applyFont="1" applyFill="1" applyBorder="1" applyAlignment="1">
      <alignment horizontal="left" vertical="top" wrapText="1"/>
    </xf>
    <xf numFmtId="0" fontId="12" fillId="0" borderId="39" xfId="4" applyNumberFormat="1" applyFont="1" applyFill="1" applyBorder="1" applyAlignment="1">
      <alignment horizontal="left" vertical="top" wrapText="1"/>
    </xf>
    <xf numFmtId="0" fontId="12" fillId="0" borderId="40" xfId="4" applyNumberFormat="1" applyFont="1" applyFill="1" applyBorder="1" applyAlignment="1">
      <alignment horizontal="left" vertical="top" wrapText="1"/>
    </xf>
    <xf numFmtId="0" fontId="12" fillId="0" borderId="44" xfId="4" applyNumberFormat="1" applyFont="1" applyFill="1" applyBorder="1" applyAlignment="1">
      <alignment horizontal="left" vertical="top" wrapText="1"/>
    </xf>
    <xf numFmtId="0" fontId="12" fillId="0" borderId="1" xfId="4" applyNumberFormat="1" applyFont="1" applyFill="1" applyBorder="1" applyAlignment="1">
      <alignment horizontal="left" vertical="top" wrapText="1"/>
    </xf>
    <xf numFmtId="0" fontId="12" fillId="0" borderId="45" xfId="4" applyNumberFormat="1" applyFont="1" applyFill="1" applyBorder="1" applyAlignment="1">
      <alignment horizontal="left" vertical="top" wrapText="1"/>
    </xf>
    <xf numFmtId="0" fontId="30" fillId="3" borderId="9" xfId="0" applyFont="1" applyFill="1" applyBorder="1" applyAlignment="1">
      <alignment horizontal="center" vertical="center" wrapText="1"/>
    </xf>
    <xf numFmtId="0" fontId="30" fillId="3" borderId="10" xfId="0" applyFont="1" applyFill="1" applyBorder="1" applyAlignment="1">
      <alignment horizontal="center" vertical="center" wrapText="1"/>
    </xf>
    <xf numFmtId="0" fontId="30" fillId="3" borderId="11" xfId="0" applyFont="1" applyFill="1" applyBorder="1" applyAlignment="1">
      <alignment horizontal="center" vertical="center" wrapText="1"/>
    </xf>
    <xf numFmtId="0" fontId="30" fillId="3" borderId="50" xfId="0" applyFont="1" applyFill="1" applyBorder="1" applyAlignment="1">
      <alignment horizontal="center" vertical="center" wrapText="1"/>
    </xf>
    <xf numFmtId="0" fontId="30" fillId="3" borderId="0" xfId="0" applyFont="1" applyFill="1" applyBorder="1" applyAlignment="1">
      <alignment horizontal="center" vertical="center" wrapText="1"/>
    </xf>
    <xf numFmtId="0" fontId="30" fillId="3" borderId="51" xfId="0" applyFont="1" applyFill="1" applyBorder="1" applyAlignment="1">
      <alignment horizontal="center" vertical="center" wrapText="1"/>
    </xf>
    <xf numFmtId="0" fontId="23" fillId="0" borderId="8" xfId="2" applyFont="1" applyFill="1" applyBorder="1" applyAlignment="1">
      <alignment horizontal="center"/>
    </xf>
    <xf numFmtId="164" fontId="6" fillId="0" borderId="16" xfId="0" applyNumberFormat="1" applyFont="1" applyFill="1" applyBorder="1" applyAlignment="1">
      <alignment horizontal="center" vertical="center" wrapText="1"/>
    </xf>
    <xf numFmtId="164" fontId="6" fillId="0" borderId="17" xfId="0" applyNumberFormat="1" applyFont="1" applyFill="1" applyBorder="1" applyAlignment="1">
      <alignment horizontal="center" vertical="center" wrapText="1"/>
    </xf>
    <xf numFmtId="164" fontId="6" fillId="0" borderId="18" xfId="0" applyNumberFormat="1" applyFont="1" applyFill="1" applyBorder="1" applyAlignment="1">
      <alignment horizontal="center" vertical="center" wrapText="1"/>
    </xf>
    <xf numFmtId="0" fontId="23" fillId="0" borderId="14" xfId="2" applyFont="1" applyFill="1" applyBorder="1" applyAlignment="1">
      <alignment horizontal="center"/>
    </xf>
    <xf numFmtId="0" fontId="23" fillId="0" borderId="39" xfId="2" applyFont="1" applyFill="1" applyBorder="1" applyAlignment="1">
      <alignment horizontal="center"/>
    </xf>
    <xf numFmtId="0" fontId="23" fillId="0" borderId="40" xfId="2" applyFont="1" applyFill="1" applyBorder="1" applyAlignment="1">
      <alignment horizontal="center"/>
    </xf>
  </cellXfs>
  <cellStyles count="12">
    <cellStyle name="Millares" xfId="6" builtinId="3"/>
    <cellStyle name="Millares [0]" xfId="5" builtinId="6"/>
    <cellStyle name="Millares 2" xfId="8" xr:uid="{00000000-0005-0000-0000-000032000000}"/>
    <cellStyle name="Moneda" xfId="11" builtinId="4"/>
    <cellStyle name="Moneda [0]" xfId="7" builtinId="7"/>
    <cellStyle name="Moneda 2" xfId="4" xr:uid="{00000000-0005-0000-0000-000002000000}"/>
    <cellStyle name="Moneda 3" xfId="10" xr:uid="{2B38FCD9-A9EE-4E89-B4BB-AC13E152ED98}"/>
    <cellStyle name="Moneda 4" xfId="9" xr:uid="{00000000-0005-0000-0000-000033000000}"/>
    <cellStyle name="Normal" xfId="0" builtinId="0"/>
    <cellStyle name="Normal 2" xfId="2" xr:uid="{00000000-0005-0000-0000-000004000000}"/>
    <cellStyle name="Normal 2 2" xfId="3" xr:uid="{00000000-0005-0000-0000-00000500000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63" Type="http://schemas.openxmlformats.org/officeDocument/2006/relationships/externalLink" Target="externalLinks/externalLink2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1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[1]Hoja2!$H$32</c:f>
              <c:strCache>
                <c:ptCount val="1"/>
                <c:pt idx="0">
                  <c:v>VARIABLE 1</c:v>
                </c:pt>
              </c:strCache>
            </c:strRef>
          </c:tx>
          <c:spPr>
            <a:solidFill>
              <a:schemeClr val="accent5"/>
            </a:solidFill>
            <a:ln>
              <a:noFill/>
            </a:ln>
            <a:effectLst/>
          </c:spPr>
          <c:invertIfNegative val="0"/>
          <c:cat>
            <c:strRef>
              <c:f>[1]Hoja2!$C$33:$C$45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[1]Hoja2!$H$33:$H$45</c:f>
              <c:numCache>
                <c:formatCode>General</c:formatCode>
                <c:ptCount val="13"/>
                <c:pt idx="1">
                  <c:v>10</c:v>
                </c:pt>
                <c:pt idx="2">
                  <c:v>5</c:v>
                </c:pt>
                <c:pt idx="3">
                  <c:v>8</c:v>
                </c:pt>
                <c:pt idx="4">
                  <c:v>18</c:v>
                </c:pt>
                <c:pt idx="5">
                  <c:v>15</c:v>
                </c:pt>
              </c:numCache>
            </c:numRef>
          </c:val>
          <c:extLst>
            <c:ext xmlns:c16="http://schemas.microsoft.com/office/drawing/2014/chart" uri="{C3380CC4-5D6E-409C-BE32-E72D297353CC}">
              <c16:uniqueId val="{00000000-7F47-4782-8D38-5B0A9C0CBA69}"/>
            </c:ext>
          </c:extLst>
        </c:ser>
        <c:ser>
          <c:idx val="5"/>
          <c:order val="5"/>
          <c:tx>
            <c:strRef>
              <c:f>[1]Hoja2!$I$32</c:f>
              <c:strCache>
                <c:ptCount val="1"/>
                <c:pt idx="0">
                  <c:v>VARIABLE 2</c:v>
                </c:pt>
              </c:strCache>
            </c:strRef>
          </c:tx>
          <c:spPr>
            <a:solidFill>
              <a:schemeClr val="accent6"/>
            </a:solidFill>
            <a:ln>
              <a:noFill/>
            </a:ln>
            <a:effectLst/>
          </c:spPr>
          <c:invertIfNegative val="0"/>
          <c:cat>
            <c:strRef>
              <c:f>[1]Hoja2!$C$33:$C$45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[1]Hoja2!$I$33:$I$45</c:f>
              <c:numCache>
                <c:formatCode>General</c:formatCode>
                <c:ptCount val="13"/>
                <c:pt idx="1">
                  <c:v>50</c:v>
                </c:pt>
                <c:pt idx="2">
                  <c:v>50</c:v>
                </c:pt>
                <c:pt idx="3">
                  <c:v>50</c:v>
                </c:pt>
                <c:pt idx="4">
                  <c:v>40</c:v>
                </c:pt>
                <c:pt idx="5">
                  <c:v>30</c:v>
                </c:pt>
              </c:numCache>
            </c:numRef>
          </c:val>
          <c:extLst>
            <c:ext xmlns:c16="http://schemas.microsoft.com/office/drawing/2014/chart" uri="{C3380CC4-5D6E-409C-BE32-E72D297353CC}">
              <c16:uniqueId val="{00000001-7F47-4782-8D38-5B0A9C0CBA69}"/>
            </c:ext>
          </c:extLst>
        </c:ser>
        <c:dLbls>
          <c:showLegendKey val="0"/>
          <c:showVal val="0"/>
          <c:showCatName val="0"/>
          <c:showSerName val="0"/>
          <c:showPercent val="0"/>
          <c:showBubbleSize val="0"/>
        </c:dLbls>
        <c:gapWidth val="150"/>
        <c:axId val="927987392"/>
        <c:axId val="927983584"/>
        <c:extLst>
          <c:ext xmlns:c15="http://schemas.microsoft.com/office/drawing/2012/chart" uri="{02D57815-91ED-43cb-92C2-25804820EDAC}">
            <c15:filteredBarSeries>
              <c15:ser>
                <c:idx val="0"/>
                <c:order val="0"/>
                <c:tx>
                  <c:strRef>
                    <c:extLst>
                      <c:ext uri="{02D57815-91ED-43cb-92C2-25804820EDAC}">
                        <c15:formulaRef>
                          <c15:sqref>[1]Hoja2!$D$32</c15:sqref>
                        </c15:formulaRef>
                      </c:ext>
                    </c:extLst>
                    <c:strCache>
                      <c:ptCount val="1"/>
                    </c:strCache>
                  </c:strRef>
                </c:tx>
                <c:spPr>
                  <a:solidFill>
                    <a:schemeClr val="accent1"/>
                  </a:solidFill>
                  <a:ln>
                    <a:noFill/>
                  </a:ln>
                  <a:effectLst/>
                </c:spPr>
                <c:invertIfNegative val="0"/>
                <c:cat>
                  <c:strRef>
                    <c:extLst>
                      <c:ext uri="{02D57815-91ED-43cb-92C2-25804820EDAC}">
                        <c15:formulaRef>
                          <c15:sqref>[1]Hoja2!$C$33:$C$45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c:ext uri="{02D57815-91ED-43cb-92C2-25804820EDAC}">
                        <c15:formulaRef>
                          <c15:sqref>[1]Hoja2!$D$33:$D$45</c15:sqref>
                        </c15:formulaRef>
                      </c:ext>
                    </c:extLst>
                    <c:numCache>
                      <c:formatCode>General</c:formatCode>
                      <c:ptCount val="13"/>
                    </c:numCache>
                  </c:numRef>
                </c:val>
                <c:extLst>
                  <c:ext xmlns:c16="http://schemas.microsoft.com/office/drawing/2014/chart" uri="{C3380CC4-5D6E-409C-BE32-E72D297353CC}">
                    <c16:uniqueId val="{00000003-7F47-4782-8D38-5B0A9C0CBA6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[1]Hoja2!$E$32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[1]Hoja2!$E$33:$E$45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4-7F47-4782-8D38-5B0A9C0CBA6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[1]Hoja2!$F$32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[1]Hoja2!$F$33:$F$45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5-7F47-4782-8D38-5B0A9C0CBA6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[1]Hoja2!$G$32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[1]Hoja2!$G$33:$G$45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6-7F47-4782-8D38-5B0A9C0CBA69}"/>
                  </c:ext>
                </c:extLst>
              </c15:ser>
            </c15:filteredBarSeries>
          </c:ext>
        </c:extLst>
      </c:barChart>
      <c:lineChart>
        <c:grouping val="standard"/>
        <c:varyColors val="0"/>
        <c:ser>
          <c:idx val="6"/>
          <c:order val="6"/>
          <c:tx>
            <c:strRef>
              <c:f>[1]Hoja2!$J$32</c:f>
              <c:strCache>
                <c:ptCount val="1"/>
                <c:pt idx="0">
                  <c:v>RESULTADO</c:v>
                </c:pt>
              </c:strCache>
            </c:strRef>
          </c:tx>
          <c:spPr>
            <a:ln w="28575" cap="rnd">
              <a:solidFill>
                <a:schemeClr val="accent1">
                  <a:lumMod val="60000"/>
                </a:schemeClr>
              </a:solidFill>
              <a:round/>
            </a:ln>
            <a:effectLst/>
          </c:spPr>
          <c:marker>
            <c:symbol val="none"/>
          </c:marker>
          <c:cat>
            <c:strRef>
              <c:f>[1]Hoja2!$C$33:$C$45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[1]Hoja2!$J$33:$J$45</c:f>
              <c:numCache>
                <c:formatCode>General</c:formatCode>
                <c:ptCount val="13"/>
                <c:pt idx="1">
                  <c:v>0.2</c:v>
                </c:pt>
                <c:pt idx="2">
                  <c:v>0.1</c:v>
                </c:pt>
                <c:pt idx="3">
                  <c:v>0.16</c:v>
                </c:pt>
                <c:pt idx="4">
                  <c:v>0.45</c:v>
                </c:pt>
                <c:pt idx="5">
                  <c:v>0.5</c:v>
                </c:pt>
                <c:pt idx="6">
                  <c:v>0</c:v>
                </c:pt>
                <c:pt idx="7">
                  <c:v>0</c:v>
                </c:pt>
              </c:numCache>
            </c:numRef>
          </c:val>
          <c:smooth val="0"/>
          <c:extLst>
            <c:ext xmlns:c16="http://schemas.microsoft.com/office/drawing/2014/chart" uri="{C3380CC4-5D6E-409C-BE32-E72D297353CC}">
              <c16:uniqueId val="{00000002-7F47-4782-8D38-5B0A9C0CBA69}"/>
            </c:ext>
          </c:extLst>
        </c:ser>
        <c:dLbls>
          <c:showLegendKey val="0"/>
          <c:showVal val="0"/>
          <c:showCatName val="0"/>
          <c:showSerName val="0"/>
          <c:showPercent val="0"/>
          <c:showBubbleSize val="0"/>
        </c:dLbls>
        <c:marker val="1"/>
        <c:smooth val="0"/>
        <c:axId val="927986304"/>
        <c:axId val="927991200"/>
      </c:lineChart>
      <c:catAx>
        <c:axId val="92798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7983584"/>
        <c:crosses val="autoZero"/>
        <c:auto val="1"/>
        <c:lblAlgn val="ctr"/>
        <c:lblOffset val="100"/>
        <c:noMultiLvlLbl val="0"/>
      </c:catAx>
      <c:valAx>
        <c:axId val="927983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7987392"/>
        <c:crosses val="autoZero"/>
        <c:crossBetween val="between"/>
      </c:valAx>
      <c:valAx>
        <c:axId val="92799120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7986304"/>
        <c:crosses val="max"/>
        <c:crossBetween val="between"/>
      </c:valAx>
      <c:catAx>
        <c:axId val="927986304"/>
        <c:scaling>
          <c:orientation val="minMax"/>
        </c:scaling>
        <c:delete val="1"/>
        <c:axPos val="b"/>
        <c:numFmt formatCode="General" sourceLinked="1"/>
        <c:majorTickMark val="out"/>
        <c:minorTickMark val="none"/>
        <c:tickLblPos val="nextTo"/>
        <c:crossAx val="927991200"/>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PLANIFICACIÓN DEL DESARROLLO VIAL LOCAL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6256105009222621E-2"/>
          <c:y val="0.20768450709193279"/>
          <c:w val="0.67127934030153791"/>
          <c:h val="0.5343287464672607"/>
        </c:manualLayout>
      </c:layout>
      <c:barChart>
        <c:barDir val="col"/>
        <c:grouping val="clustered"/>
        <c:varyColors val="0"/>
        <c:ser>
          <c:idx val="4"/>
          <c:order val="4"/>
          <c:tx>
            <c:strRef>
              <c:f>'PDV-IND-004'!$H$33</c:f>
              <c:strCache>
                <c:ptCount val="1"/>
                <c:pt idx="0">
                  <c:v>Km/Carril de impacto con diseños de pavimentos elaborados y entregados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'PDV-IND-004'!$C$34:$C$39</c:f>
              <c:strCache>
                <c:ptCount val="6"/>
                <c:pt idx="1">
                  <c:v>TRIMESTRE 1</c:v>
                </c:pt>
                <c:pt idx="2">
                  <c:v>TRIMESTRE 2</c:v>
                </c:pt>
                <c:pt idx="3">
                  <c:v>TRIMESTRE 3</c:v>
                </c:pt>
                <c:pt idx="4">
                  <c:v>TRIMESTRE 4</c:v>
                </c:pt>
                <c:pt idx="5">
                  <c:v>TOTAL</c:v>
                </c:pt>
              </c:strCache>
            </c:strRef>
          </c:cat>
          <c:val>
            <c:numRef>
              <c:f>'PDV-IND-004'!$H$34:$H$39</c:f>
              <c:numCache>
                <c:formatCode>0</c:formatCode>
                <c:ptCount val="6"/>
                <c:pt idx="1">
                  <c:v>30.38</c:v>
                </c:pt>
                <c:pt idx="2">
                  <c:v>41.81</c:v>
                </c:pt>
                <c:pt idx="3">
                  <c:v>0</c:v>
                </c:pt>
                <c:pt idx="4">
                  <c:v>0</c:v>
                </c:pt>
                <c:pt idx="5" formatCode="_(* #,##0_);_(* \(#,##0\);_(* &quot;-&quot;??_);_(@_)">
                  <c:v>72.19</c:v>
                </c:pt>
              </c:numCache>
            </c:numRef>
          </c:val>
          <c:extLst>
            <c:ext xmlns:c16="http://schemas.microsoft.com/office/drawing/2014/chart" uri="{C3380CC4-5D6E-409C-BE32-E72D297353CC}">
              <c16:uniqueId val="{00000004-D8B2-4DB9-A5F4-8D095F5AF0CA}"/>
            </c:ext>
          </c:extLst>
        </c:ser>
        <c:ser>
          <c:idx val="5"/>
          <c:order val="5"/>
          <c:tx>
            <c:strRef>
              <c:f>'PDV-IND-004'!$I$33</c:f>
              <c:strCache>
                <c:ptCount val="1"/>
                <c:pt idx="0">
                  <c:v>Total Km/Carril de impacto de vías programadas para diseño de estructura de pavimentos</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'PDV-IND-004'!$C$34:$C$39</c:f>
              <c:strCache>
                <c:ptCount val="6"/>
                <c:pt idx="1">
                  <c:v>TRIMESTRE 1</c:v>
                </c:pt>
                <c:pt idx="2">
                  <c:v>TRIMESTRE 2</c:v>
                </c:pt>
                <c:pt idx="3">
                  <c:v>TRIMESTRE 3</c:v>
                </c:pt>
                <c:pt idx="4">
                  <c:v>TRIMESTRE 4</c:v>
                </c:pt>
                <c:pt idx="5">
                  <c:v>TOTAL</c:v>
                </c:pt>
              </c:strCache>
            </c:strRef>
          </c:cat>
          <c:val>
            <c:numRef>
              <c:f>'PDV-IND-004'!$I$34:$I$39</c:f>
              <c:numCache>
                <c:formatCode>0</c:formatCode>
                <c:ptCount val="6"/>
                <c:pt idx="1">
                  <c:v>90</c:v>
                </c:pt>
                <c:pt idx="2">
                  <c:v>90</c:v>
                </c:pt>
                <c:pt idx="3">
                  <c:v>90</c:v>
                </c:pt>
                <c:pt idx="4">
                  <c:v>90</c:v>
                </c:pt>
                <c:pt idx="5" formatCode="_(* #,##0_);_(* \(#,##0\);_(* &quot;-&quot;??_);_(@_)">
                  <c:v>90</c:v>
                </c:pt>
              </c:numCache>
            </c:numRef>
          </c:val>
          <c:extLst>
            <c:ext xmlns:c16="http://schemas.microsoft.com/office/drawing/2014/chart" uri="{C3380CC4-5D6E-409C-BE32-E72D297353CC}">
              <c16:uniqueId val="{00000005-D8B2-4DB9-A5F4-8D095F5AF0CA}"/>
            </c:ext>
          </c:extLst>
        </c:ser>
        <c:dLbls>
          <c:showLegendKey val="0"/>
          <c:showVal val="0"/>
          <c:showCatName val="0"/>
          <c:showSerName val="0"/>
          <c:showPercent val="0"/>
          <c:showBubbleSize val="0"/>
        </c:dLbls>
        <c:gapWidth val="219"/>
        <c:overlap val="-27"/>
        <c:axId val="974386928"/>
        <c:axId val="974390192"/>
        <c:extLst>
          <c:ext xmlns:c15="http://schemas.microsoft.com/office/drawing/2012/chart" uri="{02D57815-91ED-43cb-92C2-25804820EDAC}">
            <c15:filteredBarSeries>
              <c15:ser>
                <c:idx val="0"/>
                <c:order val="0"/>
                <c:tx>
                  <c:strRef>
                    <c:extLst>
                      <c:ext uri="{02D57815-91ED-43cb-92C2-25804820EDAC}">
                        <c15:formulaRef>
                          <c15:sqref>'PDV-IND-004'!$D$33</c15:sqref>
                        </c15:formulaRef>
                      </c:ext>
                    </c:extLst>
                    <c:strCache>
                      <c:ptCount val="1"/>
                    </c:strCache>
                  </c:strRef>
                </c:tx>
                <c:spPr>
                  <a:solidFill>
                    <a:schemeClr val="accent1"/>
                  </a:solidFill>
                  <a:ln>
                    <a:noFill/>
                  </a:ln>
                  <a:effectLst/>
                </c:spPr>
                <c:invertIfNegative val="0"/>
                <c:cat>
                  <c:strRef>
                    <c:extLst>
                      <c:ext uri="{02D57815-91ED-43cb-92C2-25804820EDAC}">
                        <c15:formulaRef>
                          <c15:sqref>'PDV-IND-004'!$C$34:$C$39</c15:sqref>
                        </c15:formulaRef>
                      </c:ext>
                    </c:extLst>
                    <c:strCache>
                      <c:ptCount val="6"/>
                      <c:pt idx="1">
                        <c:v>TRIMESTRE 1</c:v>
                      </c:pt>
                      <c:pt idx="2">
                        <c:v>TRIMESTRE 2</c:v>
                      </c:pt>
                      <c:pt idx="3">
                        <c:v>TRIMESTRE 3</c:v>
                      </c:pt>
                      <c:pt idx="4">
                        <c:v>TRIMESTRE 4</c:v>
                      </c:pt>
                      <c:pt idx="5">
                        <c:v>TOTAL</c:v>
                      </c:pt>
                    </c:strCache>
                  </c:strRef>
                </c:cat>
                <c:val>
                  <c:numRef>
                    <c:extLst>
                      <c:ext uri="{02D57815-91ED-43cb-92C2-25804820EDAC}">
                        <c15:formulaRef>
                          <c15:sqref>'PDV-IND-004'!$D$34:$D$39</c15:sqref>
                        </c15:formulaRef>
                      </c:ext>
                    </c:extLst>
                    <c:numCache>
                      <c:formatCode>[$-C0A]mmm\-yy;@</c:formatCode>
                      <c:ptCount val="6"/>
                    </c:numCache>
                  </c:numRef>
                </c:val>
                <c:extLst>
                  <c:ext xmlns:c16="http://schemas.microsoft.com/office/drawing/2014/chart" uri="{C3380CC4-5D6E-409C-BE32-E72D297353CC}">
                    <c16:uniqueId val="{00000000-D8B2-4DB9-A5F4-8D095F5AF0C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'PDV-IND-004'!$E$33</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'PDV-IND-004'!$C$34:$C$39</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'PDV-IND-004'!$E$34:$E$39</c15:sqref>
                        </c15:formulaRef>
                      </c:ext>
                    </c:extLst>
                    <c:numCache>
                      <c:formatCode>[$-C0A]mmm\-yy;@</c:formatCode>
                      <c:ptCount val="6"/>
                    </c:numCache>
                  </c:numRef>
                </c:val>
                <c:extLst xmlns:c15="http://schemas.microsoft.com/office/drawing/2012/chart">
                  <c:ext xmlns:c16="http://schemas.microsoft.com/office/drawing/2014/chart" uri="{C3380CC4-5D6E-409C-BE32-E72D297353CC}">
                    <c16:uniqueId val="{00000001-D8B2-4DB9-A5F4-8D095F5AF0C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'PDV-IND-004'!$F$33</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'PDV-IND-004'!$C$34:$C$39</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'PDV-IND-004'!$F$34:$F$39</c15:sqref>
                        </c15:formulaRef>
                      </c:ext>
                    </c:extLst>
                    <c:numCache>
                      <c:formatCode>[$-C0A]mmm\-yy;@</c:formatCode>
                      <c:ptCount val="6"/>
                    </c:numCache>
                  </c:numRef>
                </c:val>
                <c:extLst xmlns:c15="http://schemas.microsoft.com/office/drawing/2012/chart">
                  <c:ext xmlns:c16="http://schemas.microsoft.com/office/drawing/2014/chart" uri="{C3380CC4-5D6E-409C-BE32-E72D297353CC}">
                    <c16:uniqueId val="{00000002-D8B2-4DB9-A5F4-8D095F5AF0C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'PDV-IND-004'!$G$33</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'PDV-IND-004'!$C$34:$C$39</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'PDV-IND-004'!$G$34:$G$39</c15:sqref>
                        </c15:formulaRef>
                      </c:ext>
                    </c:extLst>
                    <c:numCache>
                      <c:formatCode>[$-C0A]mmm\-yy;@</c:formatCode>
                      <c:ptCount val="6"/>
                    </c:numCache>
                  </c:numRef>
                </c:val>
                <c:extLst xmlns:c15="http://schemas.microsoft.com/office/drawing/2012/chart">
                  <c:ext xmlns:c16="http://schemas.microsoft.com/office/drawing/2014/chart" uri="{C3380CC4-5D6E-409C-BE32-E72D297353CC}">
                    <c16:uniqueId val="{00000003-D8B2-4DB9-A5F4-8D095F5AF0CA}"/>
                  </c:ext>
                </c:extLst>
              </c15:ser>
            </c15:filteredBarSeries>
          </c:ext>
        </c:extLst>
      </c:barChart>
      <c:lineChart>
        <c:grouping val="standard"/>
        <c:varyColors val="0"/>
        <c:ser>
          <c:idx val="6"/>
          <c:order val="6"/>
          <c:tx>
            <c:strRef>
              <c:f>'PDV-IND-004'!$J$33</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'PDV-IND-004'!$C$34:$C$39</c:f>
              <c:strCache>
                <c:ptCount val="6"/>
                <c:pt idx="1">
                  <c:v>TRIMESTRE 1</c:v>
                </c:pt>
                <c:pt idx="2">
                  <c:v>TRIMESTRE 2</c:v>
                </c:pt>
                <c:pt idx="3">
                  <c:v>TRIMESTRE 3</c:v>
                </c:pt>
                <c:pt idx="4">
                  <c:v>TRIMESTRE 4</c:v>
                </c:pt>
                <c:pt idx="5">
                  <c:v>TOTAL</c:v>
                </c:pt>
              </c:strCache>
            </c:strRef>
          </c:cat>
          <c:val>
            <c:numRef>
              <c:f>'PDV-IND-004'!$J$34:$J$39</c:f>
              <c:numCache>
                <c:formatCode>0%</c:formatCode>
                <c:ptCount val="6"/>
                <c:pt idx="1">
                  <c:v>0.33755555555555555</c:v>
                </c:pt>
                <c:pt idx="2">
                  <c:v>0.46455555555555555</c:v>
                </c:pt>
                <c:pt idx="3">
                  <c:v>0</c:v>
                </c:pt>
                <c:pt idx="4">
                  <c:v>0</c:v>
                </c:pt>
                <c:pt idx="5">
                  <c:v>0.80211111111111111</c:v>
                </c:pt>
              </c:numCache>
            </c:numRef>
          </c:val>
          <c:smooth val="0"/>
          <c:extLst>
            <c:ext xmlns:c16="http://schemas.microsoft.com/office/drawing/2014/chart" uri="{C3380CC4-5D6E-409C-BE32-E72D297353CC}">
              <c16:uniqueId val="{00000006-D8B2-4DB9-A5F4-8D095F5AF0CA}"/>
            </c:ext>
          </c:extLst>
        </c:ser>
        <c:dLbls>
          <c:showLegendKey val="0"/>
          <c:showVal val="0"/>
          <c:showCatName val="0"/>
          <c:showSerName val="0"/>
          <c:showPercent val="0"/>
          <c:showBubbleSize val="0"/>
        </c:dLbls>
        <c:marker val="1"/>
        <c:smooth val="0"/>
        <c:axId val="977019040"/>
        <c:axId val="974395632"/>
      </c:lineChart>
      <c:catAx>
        <c:axId val="97438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4390192"/>
        <c:crosses val="autoZero"/>
        <c:auto val="1"/>
        <c:lblAlgn val="ctr"/>
        <c:lblOffset val="100"/>
        <c:noMultiLvlLbl val="0"/>
      </c:catAx>
      <c:valAx>
        <c:axId val="974390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4386928"/>
        <c:crosses val="autoZero"/>
        <c:crossBetween val="between"/>
      </c:valAx>
      <c:valAx>
        <c:axId val="974395632"/>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7019040"/>
        <c:crosses val="max"/>
        <c:crossBetween val="between"/>
      </c:valAx>
      <c:catAx>
        <c:axId val="977019040"/>
        <c:scaling>
          <c:orientation val="minMax"/>
        </c:scaling>
        <c:delete val="1"/>
        <c:axPos val="b"/>
        <c:numFmt formatCode="General" sourceLinked="1"/>
        <c:majorTickMark val="none"/>
        <c:minorTickMark val="none"/>
        <c:tickLblPos val="nextTo"/>
        <c:crossAx val="974395632"/>
        <c:crosses val="autoZero"/>
        <c:auto val="1"/>
        <c:lblAlgn val="ctr"/>
        <c:lblOffset val="100"/>
        <c:noMultiLvlLbl val="0"/>
      </c:catAx>
      <c:spPr>
        <a:noFill/>
        <a:ln>
          <a:noFill/>
        </a:ln>
        <a:effectLst/>
      </c:spPr>
    </c:plotArea>
    <c:legend>
      <c:legendPos val="b"/>
      <c:layout>
        <c:manualLayout>
          <c:xMode val="edge"/>
          <c:yMode val="edge"/>
          <c:x val="0.77002282165304536"/>
          <c:y val="0.10478331586621405"/>
          <c:w val="0.21064579813995105"/>
          <c:h val="0.794426188598152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 INTERVENCIONES  EJECUTADAS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3063904051806228E-2"/>
          <c:y val="0.2272969858635146"/>
          <c:w val="0.69962813900168919"/>
          <c:h val="0.64968818279378948"/>
        </c:manualLayout>
      </c:layout>
      <c:barChart>
        <c:barDir val="col"/>
        <c:grouping val="clustered"/>
        <c:varyColors val="0"/>
        <c:ser>
          <c:idx val="4"/>
          <c:order val="4"/>
          <c:tx>
            <c:strRef>
              <c:f>'PDV-IND-005'!$H$32</c:f>
              <c:strCache>
                <c:ptCount val="1"/>
                <c:pt idx="0">
                  <c:v>Segmentos viales con visita de  seguimiento (CC y RH)</c:v>
                </c:pt>
              </c:strCache>
            </c:strRef>
          </c:tx>
          <c:spPr>
            <a:solidFill>
              <a:schemeClr val="accent5"/>
            </a:solidFill>
            <a:ln>
              <a:noFill/>
            </a:ln>
            <a:effectLst/>
          </c:spPr>
          <c:invertIfNegative val="0"/>
          <c:cat>
            <c:strRef>
              <c:f>'PDV-IND-005'!$C$33:$C$38</c:f>
              <c:strCache>
                <c:ptCount val="6"/>
                <c:pt idx="1">
                  <c:v>TRIMESTRE 1</c:v>
                </c:pt>
                <c:pt idx="2">
                  <c:v>TRIMESTRE 2</c:v>
                </c:pt>
                <c:pt idx="3">
                  <c:v>TRIMESTRE 3</c:v>
                </c:pt>
                <c:pt idx="4">
                  <c:v>TRIMESTRE 4</c:v>
                </c:pt>
                <c:pt idx="5">
                  <c:v>TOTAL</c:v>
                </c:pt>
              </c:strCache>
            </c:strRef>
          </c:cat>
          <c:val>
            <c:numRef>
              <c:f>'PDV-IND-005'!$H$33:$H$38</c:f>
              <c:numCache>
                <c:formatCode>0</c:formatCode>
                <c:ptCount val="6"/>
                <c:pt idx="1">
                  <c:v>250</c:v>
                </c:pt>
                <c:pt idx="2">
                  <c:v>664</c:v>
                </c:pt>
                <c:pt idx="3">
                  <c:v>0</c:v>
                </c:pt>
                <c:pt idx="4">
                  <c:v>0</c:v>
                </c:pt>
                <c:pt idx="5" formatCode="_(* #,##0_);_(* \(#,##0\);_(* &quot;-&quot;??_);_(@_)">
                  <c:v>914</c:v>
                </c:pt>
              </c:numCache>
            </c:numRef>
          </c:val>
          <c:extLst>
            <c:ext xmlns:c16="http://schemas.microsoft.com/office/drawing/2014/chart" uri="{C3380CC4-5D6E-409C-BE32-E72D297353CC}">
              <c16:uniqueId val="{00000004-8CFA-4914-890B-73351F8D4F1F}"/>
            </c:ext>
          </c:extLst>
        </c:ser>
        <c:ser>
          <c:idx val="5"/>
          <c:order val="5"/>
          <c:tx>
            <c:strRef>
              <c:f>'PDV-IND-005'!$I$32</c:f>
              <c:strCache>
                <c:ptCount val="1"/>
                <c:pt idx="0">
                  <c:v>Segmentos viales programados para seguimiento</c:v>
                </c:pt>
              </c:strCache>
            </c:strRef>
          </c:tx>
          <c:spPr>
            <a:solidFill>
              <a:schemeClr val="accent6"/>
            </a:solidFill>
            <a:ln>
              <a:noFill/>
            </a:ln>
            <a:effectLst/>
          </c:spPr>
          <c:invertIfNegative val="0"/>
          <c:cat>
            <c:strRef>
              <c:f>'PDV-IND-005'!$C$33:$C$38</c:f>
              <c:strCache>
                <c:ptCount val="6"/>
                <c:pt idx="1">
                  <c:v>TRIMESTRE 1</c:v>
                </c:pt>
                <c:pt idx="2">
                  <c:v>TRIMESTRE 2</c:v>
                </c:pt>
                <c:pt idx="3">
                  <c:v>TRIMESTRE 3</c:v>
                </c:pt>
                <c:pt idx="4">
                  <c:v>TRIMESTRE 4</c:v>
                </c:pt>
                <c:pt idx="5">
                  <c:v>TOTAL</c:v>
                </c:pt>
              </c:strCache>
            </c:strRef>
          </c:cat>
          <c:val>
            <c:numRef>
              <c:f>'PDV-IND-005'!$I$33:$I$38</c:f>
              <c:numCache>
                <c:formatCode>0</c:formatCode>
                <c:ptCount val="6"/>
                <c:pt idx="1">
                  <c:v>600</c:v>
                </c:pt>
                <c:pt idx="2">
                  <c:v>600</c:v>
                </c:pt>
                <c:pt idx="3">
                  <c:v>600</c:v>
                </c:pt>
                <c:pt idx="4">
                  <c:v>600</c:v>
                </c:pt>
                <c:pt idx="5" formatCode="_(* #,##0_);_(* \(#,##0\);_(* &quot;-&quot;_);_(@_)">
                  <c:v>600</c:v>
                </c:pt>
              </c:numCache>
            </c:numRef>
          </c:val>
          <c:extLst>
            <c:ext xmlns:c16="http://schemas.microsoft.com/office/drawing/2014/chart" uri="{C3380CC4-5D6E-409C-BE32-E72D297353CC}">
              <c16:uniqueId val="{00000005-8CFA-4914-890B-73351F8D4F1F}"/>
            </c:ext>
          </c:extLst>
        </c:ser>
        <c:dLbls>
          <c:showLegendKey val="0"/>
          <c:showVal val="0"/>
          <c:showCatName val="0"/>
          <c:showSerName val="0"/>
          <c:showPercent val="0"/>
          <c:showBubbleSize val="0"/>
        </c:dLbls>
        <c:gapWidth val="219"/>
        <c:overlap val="-27"/>
        <c:axId val="977020128"/>
        <c:axId val="977020672"/>
        <c:extLst>
          <c:ext xmlns:c15="http://schemas.microsoft.com/office/drawing/2012/chart" uri="{02D57815-91ED-43cb-92C2-25804820EDAC}">
            <c15:filteredBarSeries>
              <c15:ser>
                <c:idx val="0"/>
                <c:order val="0"/>
                <c:tx>
                  <c:strRef>
                    <c:extLst>
                      <c:ext uri="{02D57815-91ED-43cb-92C2-25804820EDAC}">
                        <c15:formulaRef>
                          <c15:sqref>'PDV-IND-005'!$D$32</c15:sqref>
                        </c15:formulaRef>
                      </c:ext>
                    </c:extLst>
                    <c:strCache>
                      <c:ptCount val="1"/>
                    </c:strCache>
                  </c:strRef>
                </c:tx>
                <c:spPr>
                  <a:solidFill>
                    <a:schemeClr val="accent1"/>
                  </a:solidFill>
                  <a:ln>
                    <a:noFill/>
                  </a:ln>
                  <a:effectLst/>
                </c:spPr>
                <c:invertIfNegative val="0"/>
                <c:cat>
                  <c:strRef>
                    <c:extLst>
                      <c:ext uri="{02D57815-91ED-43cb-92C2-25804820EDAC}">
                        <c15:formulaRef>
                          <c15:sqref>'PDV-IND-005'!$C$33:$C$38</c15:sqref>
                        </c15:formulaRef>
                      </c:ext>
                    </c:extLst>
                    <c:strCache>
                      <c:ptCount val="6"/>
                      <c:pt idx="1">
                        <c:v>TRIMESTRE 1</c:v>
                      </c:pt>
                      <c:pt idx="2">
                        <c:v>TRIMESTRE 2</c:v>
                      </c:pt>
                      <c:pt idx="3">
                        <c:v>TRIMESTRE 3</c:v>
                      </c:pt>
                      <c:pt idx="4">
                        <c:v>TRIMESTRE 4</c:v>
                      </c:pt>
                      <c:pt idx="5">
                        <c:v>TOTAL</c:v>
                      </c:pt>
                    </c:strCache>
                  </c:strRef>
                </c:cat>
                <c:val>
                  <c:numRef>
                    <c:extLst>
                      <c:ext uri="{02D57815-91ED-43cb-92C2-25804820EDAC}">
                        <c15:formulaRef>
                          <c15:sqref>'PDV-IND-005'!$D$33:$D$38</c15:sqref>
                        </c15:formulaRef>
                      </c:ext>
                    </c:extLst>
                    <c:numCache>
                      <c:formatCode>[$-C0A]mmm\-yy;@</c:formatCode>
                      <c:ptCount val="6"/>
                    </c:numCache>
                  </c:numRef>
                </c:val>
                <c:extLst>
                  <c:ext xmlns:c16="http://schemas.microsoft.com/office/drawing/2014/chart" uri="{C3380CC4-5D6E-409C-BE32-E72D297353CC}">
                    <c16:uniqueId val="{00000000-8CFA-4914-890B-73351F8D4F1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'PDV-IND-005'!$E$32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'PDV-IND-005'!$C$33:$C$38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'PDV-IND-005'!$E$33:$E$38</c15:sqref>
                        </c15:formulaRef>
                      </c:ext>
                    </c:extLst>
                    <c:numCache>
                      <c:formatCode>[$-C0A]mmm\-yy;@</c:formatCode>
                      <c:ptCount val="6"/>
                    </c:numCache>
                  </c:numRef>
                </c:val>
                <c:extLst xmlns:c15="http://schemas.microsoft.com/office/drawing/2012/chart">
                  <c:ext xmlns:c16="http://schemas.microsoft.com/office/drawing/2014/chart" uri="{C3380CC4-5D6E-409C-BE32-E72D297353CC}">
                    <c16:uniqueId val="{00000001-8CFA-4914-890B-73351F8D4F1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'PDV-IND-005'!$F$32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'PDV-IND-005'!$C$33:$C$38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'PDV-IND-005'!$F$33:$F$38</c15:sqref>
                        </c15:formulaRef>
                      </c:ext>
                    </c:extLst>
                    <c:numCache>
                      <c:formatCode>[$-C0A]mmm\-yy;@</c:formatCode>
                      <c:ptCount val="6"/>
                    </c:numCache>
                  </c:numRef>
                </c:val>
                <c:extLst xmlns:c15="http://schemas.microsoft.com/office/drawing/2012/chart">
                  <c:ext xmlns:c16="http://schemas.microsoft.com/office/drawing/2014/chart" uri="{C3380CC4-5D6E-409C-BE32-E72D297353CC}">
                    <c16:uniqueId val="{00000002-8CFA-4914-890B-73351F8D4F1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'PDV-IND-005'!$G$32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'PDV-IND-005'!$C$33:$C$38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'PDV-IND-005'!$G$33:$G$38</c15:sqref>
                        </c15:formulaRef>
                      </c:ext>
                    </c:extLst>
                    <c:numCache>
                      <c:formatCode>[$-C0A]mmm\-yy;@</c:formatCode>
                      <c:ptCount val="6"/>
                    </c:numCache>
                  </c:numRef>
                </c:val>
                <c:extLst xmlns:c15="http://schemas.microsoft.com/office/drawing/2012/chart">
                  <c:ext xmlns:c16="http://schemas.microsoft.com/office/drawing/2014/chart" uri="{C3380CC4-5D6E-409C-BE32-E72D297353CC}">
                    <c16:uniqueId val="{00000003-8CFA-4914-890B-73351F8D4F1F}"/>
                  </c:ext>
                </c:extLst>
              </c15:ser>
            </c15:filteredBarSeries>
          </c:ext>
        </c:extLst>
      </c:barChart>
      <c:lineChart>
        <c:grouping val="standard"/>
        <c:varyColors val="0"/>
        <c:ser>
          <c:idx val="6"/>
          <c:order val="6"/>
          <c:tx>
            <c:strRef>
              <c:f>'PDV-IND-005'!$J$32</c:f>
              <c:strCache>
                <c:ptCount val="1"/>
                <c:pt idx="0">
                  <c:v>RESULTADO</c:v>
                </c:pt>
              </c:strCache>
            </c:strRef>
          </c:tx>
          <c:spPr>
            <a:ln w="28575" cap="rnd">
              <a:solidFill>
                <a:schemeClr val="accent1">
                  <a:lumMod val="60000"/>
                </a:schemeClr>
              </a:solidFill>
              <a:round/>
            </a:ln>
            <a:effectLst/>
          </c:spPr>
          <c:marker>
            <c:symbol val="none"/>
          </c:marker>
          <c:cat>
            <c:strRef>
              <c:f>'PDV-IND-005'!$C$33:$C$38</c:f>
              <c:strCache>
                <c:ptCount val="6"/>
                <c:pt idx="1">
                  <c:v>TRIMESTRE 1</c:v>
                </c:pt>
                <c:pt idx="2">
                  <c:v>TRIMESTRE 2</c:v>
                </c:pt>
                <c:pt idx="3">
                  <c:v>TRIMESTRE 3</c:v>
                </c:pt>
                <c:pt idx="4">
                  <c:v>TRIMESTRE 4</c:v>
                </c:pt>
                <c:pt idx="5">
                  <c:v>TOTAL</c:v>
                </c:pt>
              </c:strCache>
            </c:strRef>
          </c:cat>
          <c:val>
            <c:numRef>
              <c:f>'PDV-IND-005'!$J$33:$J$38</c:f>
              <c:numCache>
                <c:formatCode>0%</c:formatCode>
                <c:ptCount val="6"/>
                <c:pt idx="1">
                  <c:v>0.41666666666666669</c:v>
                </c:pt>
                <c:pt idx="2">
                  <c:v>1.1066666666666667</c:v>
                </c:pt>
                <c:pt idx="3">
                  <c:v>0</c:v>
                </c:pt>
                <c:pt idx="4">
                  <c:v>0</c:v>
                </c:pt>
                <c:pt idx="5">
                  <c:v>1.5233333333333334</c:v>
                </c:pt>
              </c:numCache>
            </c:numRef>
          </c:val>
          <c:smooth val="0"/>
          <c:extLst>
            <c:ext xmlns:c16="http://schemas.microsoft.com/office/drawing/2014/chart" uri="{C3380CC4-5D6E-409C-BE32-E72D297353CC}">
              <c16:uniqueId val="{00000006-8CFA-4914-890B-73351F8D4F1F}"/>
            </c:ext>
          </c:extLst>
        </c:ser>
        <c:dLbls>
          <c:showLegendKey val="0"/>
          <c:showVal val="0"/>
          <c:showCatName val="0"/>
          <c:showSerName val="0"/>
          <c:showPercent val="0"/>
          <c:showBubbleSize val="0"/>
        </c:dLbls>
        <c:marker val="1"/>
        <c:smooth val="0"/>
        <c:axId val="977019584"/>
        <c:axId val="977030464"/>
      </c:lineChart>
      <c:catAx>
        <c:axId val="97702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7020672"/>
        <c:crosses val="autoZero"/>
        <c:auto val="1"/>
        <c:lblAlgn val="ctr"/>
        <c:lblOffset val="100"/>
        <c:noMultiLvlLbl val="0"/>
      </c:catAx>
      <c:valAx>
        <c:axId val="977020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7020128"/>
        <c:crosses val="autoZero"/>
        <c:crossBetween val="between"/>
      </c:valAx>
      <c:valAx>
        <c:axId val="977030464"/>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7019584"/>
        <c:crosses val="max"/>
        <c:crossBetween val="between"/>
      </c:valAx>
      <c:catAx>
        <c:axId val="977019584"/>
        <c:scaling>
          <c:orientation val="minMax"/>
        </c:scaling>
        <c:delete val="1"/>
        <c:axPos val="b"/>
        <c:numFmt formatCode="General" sourceLinked="1"/>
        <c:majorTickMark val="none"/>
        <c:minorTickMark val="none"/>
        <c:tickLblPos val="nextTo"/>
        <c:crossAx val="977030464"/>
        <c:crosses val="autoZero"/>
        <c:auto val="1"/>
        <c:lblAlgn val="ctr"/>
        <c:lblOffset val="100"/>
        <c:noMultiLvlLbl val="0"/>
      </c:catAx>
      <c:spPr>
        <a:noFill/>
        <a:ln>
          <a:noFill/>
        </a:ln>
        <a:effectLst/>
      </c:spPr>
    </c:plotArea>
    <c:legend>
      <c:legendPos val="b"/>
      <c:layout>
        <c:manualLayout>
          <c:xMode val="edge"/>
          <c:yMode val="edge"/>
          <c:x val="0.78928983754615434"/>
          <c:y val="9.3783536514750285E-2"/>
          <c:w val="0.19117978896518997"/>
          <c:h val="0.869446932205090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CO">
                <a:solidFill>
                  <a:sysClr val="windowText" lastClr="000000"/>
                </a:solidFill>
              </a:rPr>
              <a:t>EMERGENCIAS PRESENTADAS Y ATENDIDAS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[8]Hoja1!$H$33</c:f>
              <c:strCache>
                <c:ptCount val="1"/>
                <c:pt idx="0">
                  <c:v># EMERGENCIAS ATENDIDAS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[8]Hoja1!$C$34:$C$36</c15:sqref>
                  </c15:fullRef>
                </c:ext>
              </c:extLst>
              <c:f>[8]Hoja1!$C$35:$C$36</c:f>
              <c:strCache>
                <c:ptCount val="2"/>
                <c:pt idx="0">
                  <c:v>TRIMESTRE 1</c:v>
                </c:pt>
                <c:pt idx="1">
                  <c:v>TRIMESTRE 2</c:v>
                </c:pt>
              </c:strCache>
            </c:strRef>
          </c:cat>
          <c:val>
            <c:numRef>
              <c:extLst>
                <c:ext xmlns:c15="http://schemas.microsoft.com/office/drawing/2012/chart" uri="{02D57815-91ED-43cb-92C2-25804820EDAC}">
                  <c15:fullRef>
                    <c15:sqref>[8]Hoja1!$H$34:$H$36</c15:sqref>
                  </c15:fullRef>
                </c:ext>
              </c:extLst>
              <c:f>[8]Hoja1!$H$35:$H$36</c:f>
              <c:numCache>
                <c:formatCode>General</c:formatCode>
                <c:ptCount val="2"/>
                <c:pt idx="0">
                  <c:v>7</c:v>
                </c:pt>
                <c:pt idx="1">
                  <c:v>5</c:v>
                </c:pt>
              </c:numCache>
            </c:numRef>
          </c:val>
          <c:extLst>
            <c:ext xmlns:c16="http://schemas.microsoft.com/office/drawing/2014/chart" uri="{C3380CC4-5D6E-409C-BE32-E72D297353CC}">
              <c16:uniqueId val="{00000000-0406-4158-B1C4-FCAC9BEE0278}"/>
            </c:ext>
          </c:extLst>
        </c:ser>
        <c:ser>
          <c:idx val="5"/>
          <c:order val="5"/>
          <c:tx>
            <c:strRef>
              <c:f>[8]Hoja1!$I$33</c:f>
              <c:strCache>
                <c:ptCount val="1"/>
                <c:pt idx="0">
                  <c:v>TOTAL EMERGENCIAS PRESENTADAS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[8]Hoja1!$C$34:$C$36</c15:sqref>
                  </c15:fullRef>
                </c:ext>
              </c:extLst>
              <c:f>[8]Hoja1!$C$35:$C$36</c:f>
              <c:strCache>
                <c:ptCount val="2"/>
                <c:pt idx="0">
                  <c:v>TRIMESTRE 1</c:v>
                </c:pt>
                <c:pt idx="1">
                  <c:v>TRIMESTRE 2</c:v>
                </c:pt>
              </c:strCache>
            </c:strRef>
          </c:cat>
          <c:val>
            <c:numRef>
              <c:extLst>
                <c:ext xmlns:c15="http://schemas.microsoft.com/office/drawing/2012/chart" uri="{02D57815-91ED-43cb-92C2-25804820EDAC}">
                  <c15:fullRef>
                    <c15:sqref>[8]Hoja1!$I$34:$I$36</c15:sqref>
                  </c15:fullRef>
                </c:ext>
              </c:extLst>
              <c:f>[8]Hoja1!$I$35:$I$36</c:f>
              <c:numCache>
                <c:formatCode>General</c:formatCode>
                <c:ptCount val="2"/>
                <c:pt idx="0">
                  <c:v>7</c:v>
                </c:pt>
                <c:pt idx="1">
                  <c:v>5</c:v>
                </c:pt>
              </c:numCache>
            </c:numRef>
          </c:val>
          <c:extLst>
            <c:ext xmlns:c16="http://schemas.microsoft.com/office/drawing/2014/chart" uri="{C3380CC4-5D6E-409C-BE32-E72D297353CC}">
              <c16:uniqueId val="{00000001-0406-4158-B1C4-FCAC9BEE0278}"/>
            </c:ext>
          </c:extLst>
        </c:ser>
        <c:dLbls>
          <c:showLegendKey val="0"/>
          <c:showVal val="0"/>
          <c:showCatName val="0"/>
          <c:showSerName val="0"/>
          <c:showPercent val="0"/>
          <c:showBubbleSize val="0"/>
        </c:dLbls>
        <c:gapWidth val="150"/>
        <c:axId val="973479600"/>
        <c:axId val="973471440"/>
        <c:extLst>
          <c:ext xmlns:c15="http://schemas.microsoft.com/office/drawing/2012/chart" uri="{02D57815-91ED-43cb-92C2-25804820EDAC}">
            <c15:filteredBarSeries>
              <c15:ser>
                <c:idx val="0"/>
                <c:order val="0"/>
                <c:tx>
                  <c:strRef>
                    <c:extLst>
                      <c:ext uri="{02D57815-91ED-43cb-92C2-25804820EDAC}">
                        <c15:formulaRef>
                          <c15:sqref>[8]Hoja1!$D$33</c15:sqref>
                        </c15:formulaRef>
                      </c:ext>
                    </c:extLst>
                    <c:strCache>
                      <c:ptCount val="1"/>
                    </c:strCache>
                  </c:strRef>
                </c:tx>
                <c:spPr>
                  <a:solidFill>
                    <a:schemeClr val="accent1"/>
                  </a:solidFill>
                  <a:ln>
                    <a:noFill/>
                  </a:ln>
                  <a:effectLst/>
                </c:spPr>
                <c:invertIfNegative val="0"/>
                <c:cat>
                  <c:strRef>
                    <c:extLst>
                      <c:ext uri="{02D57815-91ED-43cb-92C2-25804820EDAC}">
                        <c15:fullRef>
                          <c15:sqref>[8]Hoja1!$C$34:$C$36</c15:sqref>
                        </c15:fullRef>
                        <c15:formulaRef>
                          <c15:sqref>[8]Hoja1!$C$35:$C$36</c15:sqref>
                        </c15:formulaRef>
                      </c:ext>
                    </c:extLst>
                    <c:strCache>
                      <c:ptCount val="2"/>
                      <c:pt idx="0">
                        <c:v>TRIMESTRE 1</c:v>
                      </c:pt>
                      <c:pt idx="1">
                        <c:v>TRIMESTRE 2</c:v>
                      </c:pt>
                    </c:strCache>
                  </c:strRef>
                </c:cat>
                <c:val>
                  <c:numRef>
                    <c:extLst>
                      <c:ext uri="{02D57815-91ED-43cb-92C2-25804820EDAC}">
                        <c15:fullRef>
                          <c15:sqref>[8]Hoja1!$D$34:$D$36</c15:sqref>
                        </c15:fullRef>
                        <c15:formulaRef>
                          <c15:sqref>[8]Hoja1!$D$35:$D$36</c15:sqref>
                        </c15:formulaRef>
                      </c:ext>
                    </c:extLst>
                    <c:numCache>
                      <c:formatCode>General</c:formatCode>
                      <c:ptCount val="2"/>
                    </c:numCache>
                  </c:numRef>
                </c:val>
                <c:extLst>
                  <c:ext xmlns:c16="http://schemas.microsoft.com/office/drawing/2014/chart" uri="{C3380CC4-5D6E-409C-BE32-E72D297353CC}">
                    <c16:uniqueId val="{00000003-0406-4158-B1C4-FCAC9BEE027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[8]Hoja1!$E$33</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[8]Hoja1!$C$34:$C$36</c15:sqref>
                        </c15:fullRef>
                        <c15:formulaRef>
                          <c15:sqref>[8]Hoja1!$C$35:$C$36</c15:sqref>
                        </c15:formulaRef>
                      </c:ext>
                    </c:extLst>
                    <c:strCache>
                      <c:ptCount val="2"/>
                      <c:pt idx="0">
                        <c:v>TRIMESTRE 1</c:v>
                      </c:pt>
                      <c:pt idx="1">
                        <c:v>TRIMESTRE 2</c:v>
                      </c:pt>
                    </c:strCache>
                  </c:strRef>
                </c:cat>
                <c:val>
                  <c:numRef>
                    <c:extLst>
                      <c:ext xmlns:c15="http://schemas.microsoft.com/office/drawing/2012/chart" uri="{02D57815-91ED-43cb-92C2-25804820EDAC}">
                        <c15:fullRef>
                          <c15:sqref>[8]Hoja1!$E$34:$E$36</c15:sqref>
                        </c15:fullRef>
                        <c15:formulaRef>
                          <c15:sqref>[8]Hoja1!$E$35:$E$36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0406-4158-B1C4-FCAC9BEE027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[8]Hoja1!$F$33</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[8]Hoja1!$C$34:$C$36</c15:sqref>
                        </c15:fullRef>
                        <c15:formulaRef>
                          <c15:sqref>[8]Hoja1!$C$35:$C$36</c15:sqref>
                        </c15:formulaRef>
                      </c:ext>
                    </c:extLst>
                    <c:strCache>
                      <c:ptCount val="2"/>
                      <c:pt idx="0">
                        <c:v>TRIMESTRE 1</c:v>
                      </c:pt>
                      <c:pt idx="1">
                        <c:v>TRIMESTRE 2</c:v>
                      </c:pt>
                    </c:strCache>
                  </c:strRef>
                </c:cat>
                <c:val>
                  <c:numRef>
                    <c:extLst>
                      <c:ext xmlns:c15="http://schemas.microsoft.com/office/drawing/2012/chart" uri="{02D57815-91ED-43cb-92C2-25804820EDAC}">
                        <c15:fullRef>
                          <c15:sqref>[8]Hoja1!$F$34:$F$36</c15:sqref>
                        </c15:fullRef>
                        <c15:formulaRef>
                          <c15:sqref>[8]Hoja1!$F$35:$F$36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0406-4158-B1C4-FCAC9BEE027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[8]Hoja1!$G$33</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[8]Hoja1!$C$34:$C$36</c15:sqref>
                        </c15:fullRef>
                        <c15:formulaRef>
                          <c15:sqref>[8]Hoja1!$C$35:$C$36</c15:sqref>
                        </c15:formulaRef>
                      </c:ext>
                    </c:extLst>
                    <c:strCache>
                      <c:ptCount val="2"/>
                      <c:pt idx="0">
                        <c:v>TRIMESTRE 1</c:v>
                      </c:pt>
                      <c:pt idx="1">
                        <c:v>TRIMESTRE 2</c:v>
                      </c:pt>
                    </c:strCache>
                  </c:strRef>
                </c:cat>
                <c:val>
                  <c:numRef>
                    <c:extLst>
                      <c:ext xmlns:c15="http://schemas.microsoft.com/office/drawing/2012/chart" uri="{02D57815-91ED-43cb-92C2-25804820EDAC}">
                        <c15:fullRef>
                          <c15:sqref>[8]Hoja1!$G$34:$G$36</c15:sqref>
                        </c15:fullRef>
                        <c15:formulaRef>
                          <c15:sqref>[8]Hoja1!$G$35:$G$36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0406-4158-B1C4-FCAC9BEE0278}"/>
                  </c:ext>
                </c:extLst>
              </c15:ser>
            </c15:filteredBarSeries>
          </c:ext>
        </c:extLst>
      </c:barChart>
      <c:lineChart>
        <c:grouping val="standard"/>
        <c:varyColors val="0"/>
        <c:ser>
          <c:idx val="6"/>
          <c:order val="6"/>
          <c:tx>
            <c:strRef>
              <c:f>[8]Hoja1!$J$33</c:f>
              <c:strCache>
                <c:ptCount val="1"/>
                <c:pt idx="0">
                  <c:v>% DE ATENCIÓN DE EMERGENCIAS</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[8]Hoja1!$C$34:$C$36</c15:sqref>
                  </c15:fullRef>
                </c:ext>
              </c:extLst>
              <c:f>[8]Hoja1!$C$35:$C$36</c:f>
              <c:strCache>
                <c:ptCount val="2"/>
                <c:pt idx="0">
                  <c:v>TRIMESTRE 1</c:v>
                </c:pt>
                <c:pt idx="1">
                  <c:v>TRIMESTRE 2</c:v>
                </c:pt>
              </c:strCache>
            </c:strRef>
          </c:cat>
          <c:val>
            <c:numRef>
              <c:extLst>
                <c:ext xmlns:c15="http://schemas.microsoft.com/office/drawing/2012/chart" uri="{02D57815-91ED-43cb-92C2-25804820EDAC}">
                  <c15:fullRef>
                    <c15:sqref>[8]Hoja1!$J$34:$J$36</c15:sqref>
                  </c15:fullRef>
                </c:ext>
              </c:extLst>
              <c:f>[8]Hoja1!$J$35:$J$36</c:f>
              <c:numCache>
                <c:formatCode>General</c:formatCode>
                <c:ptCount val="2"/>
                <c:pt idx="0">
                  <c:v>1</c:v>
                </c:pt>
                <c:pt idx="1">
                  <c:v>1</c:v>
                </c:pt>
              </c:numCache>
            </c:numRef>
          </c:val>
          <c:smooth val="0"/>
          <c:extLst>
            <c:ext xmlns:c16="http://schemas.microsoft.com/office/drawing/2014/chart" uri="{C3380CC4-5D6E-409C-BE32-E72D297353CC}">
              <c16:uniqueId val="{00000002-0406-4158-B1C4-FCAC9BEE0278}"/>
            </c:ext>
          </c:extLst>
        </c:ser>
        <c:dLbls>
          <c:showLegendKey val="0"/>
          <c:showVal val="0"/>
          <c:showCatName val="0"/>
          <c:showSerName val="0"/>
          <c:showPercent val="0"/>
          <c:showBubbleSize val="0"/>
        </c:dLbls>
        <c:marker val="1"/>
        <c:smooth val="0"/>
        <c:axId val="973484496"/>
        <c:axId val="973477968"/>
      </c:lineChart>
      <c:catAx>
        <c:axId val="97347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973471440"/>
        <c:crosses val="autoZero"/>
        <c:auto val="1"/>
        <c:lblAlgn val="ctr"/>
        <c:lblOffset val="100"/>
        <c:noMultiLvlLbl val="0"/>
      </c:catAx>
      <c:valAx>
        <c:axId val="973471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3479600"/>
        <c:crosses val="autoZero"/>
        <c:crossBetween val="between"/>
      </c:valAx>
      <c:valAx>
        <c:axId val="97347796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3484496"/>
        <c:crosses val="max"/>
        <c:crossBetween val="between"/>
      </c:valAx>
      <c:catAx>
        <c:axId val="973484496"/>
        <c:scaling>
          <c:orientation val="minMax"/>
        </c:scaling>
        <c:delete val="1"/>
        <c:axPos val="b"/>
        <c:numFmt formatCode="General" sourceLinked="1"/>
        <c:majorTickMark val="out"/>
        <c:minorTickMark val="none"/>
        <c:tickLblPos val="nextTo"/>
        <c:crossAx val="973477968"/>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968947103966344E-2"/>
          <c:y val="0.21316091954022989"/>
          <c:w val="0.64578938334253999"/>
          <c:h val="0.52204950674269168"/>
        </c:manualLayout>
      </c:layout>
      <c:barChart>
        <c:barDir val="col"/>
        <c:grouping val="clustered"/>
        <c:varyColors val="0"/>
        <c:ser>
          <c:idx val="1"/>
          <c:order val="0"/>
          <c:tx>
            <c:strRef>
              <c:f>'[9]PRO-IND-001'!$I$32</c:f>
              <c:strCache>
                <c:ptCount val="1"/>
                <c:pt idx="0">
                  <c:v># TOTAL M3 PROGRAMADOS O REQUERIDOS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'[9]PRO-IND-001'!$C$33:$G$36</c:f>
              <c:multiLvlStrCache>
                <c:ptCount val="4"/>
                <c:lvl/>
                <c:lvl/>
                <c:lvl/>
                <c:lvl/>
                <c:lvl>
                  <c:pt idx="1">
                    <c:v>Trimestre 1</c:v>
                  </c:pt>
                  <c:pt idx="2">
                    <c:v>Trimestre 2</c:v>
                  </c:pt>
                  <c:pt idx="3">
                    <c:v>Trimestre 3</c:v>
                  </c:pt>
                </c:lvl>
              </c:multiLvlStrCache>
            </c:multiLvlStrRef>
          </c:cat>
          <c:val>
            <c:numRef>
              <c:f>'[9]PRO-IND-001'!$I$33:$I$36</c:f>
              <c:numCache>
                <c:formatCode>General</c:formatCode>
                <c:ptCount val="4"/>
                <c:pt idx="1">
                  <c:v>12820.65</c:v>
                </c:pt>
                <c:pt idx="2">
                  <c:v>12425.380000000003</c:v>
                </c:pt>
              </c:numCache>
            </c:numRef>
          </c:val>
          <c:extLst>
            <c:ext xmlns:c16="http://schemas.microsoft.com/office/drawing/2014/chart" uri="{C3380CC4-5D6E-409C-BE32-E72D297353CC}">
              <c16:uniqueId val="{00000000-C090-4ABF-8FE4-872643892267}"/>
            </c:ext>
          </c:extLst>
        </c:ser>
        <c:ser>
          <c:idx val="0"/>
          <c:order val="1"/>
          <c:tx>
            <c:strRef>
              <c:f>'[9]PRO-IND-001'!$H$32</c:f>
              <c:strCache>
                <c:ptCount val="1"/>
                <c:pt idx="0">
                  <c:v>TOTAL M3 PRODUCIDOS Y ENTREGADOS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'[9]PRO-IND-001'!$C$33:$G$36</c:f>
              <c:multiLvlStrCache>
                <c:ptCount val="4"/>
                <c:lvl/>
                <c:lvl/>
                <c:lvl/>
                <c:lvl/>
                <c:lvl>
                  <c:pt idx="1">
                    <c:v>Trimestre 1</c:v>
                  </c:pt>
                  <c:pt idx="2">
                    <c:v>Trimestre 2</c:v>
                  </c:pt>
                  <c:pt idx="3">
                    <c:v>Trimestre 3</c:v>
                  </c:pt>
                </c:lvl>
              </c:multiLvlStrCache>
            </c:multiLvlStrRef>
          </c:cat>
          <c:val>
            <c:numRef>
              <c:f>'[9]PRO-IND-001'!$H$33:$H$36</c:f>
              <c:numCache>
                <c:formatCode>General</c:formatCode>
                <c:ptCount val="4"/>
                <c:pt idx="1">
                  <c:v>12769.970000000001</c:v>
                </c:pt>
                <c:pt idx="2">
                  <c:v>12191.110000000002</c:v>
                </c:pt>
              </c:numCache>
            </c:numRef>
          </c:val>
          <c:extLst>
            <c:ext xmlns:c16="http://schemas.microsoft.com/office/drawing/2014/chart" uri="{C3380CC4-5D6E-409C-BE32-E72D297353CC}">
              <c16:uniqueId val="{00000001-C090-4ABF-8FE4-872643892267}"/>
            </c:ext>
          </c:extLst>
        </c:ser>
        <c:dLbls>
          <c:showLegendKey val="0"/>
          <c:showVal val="0"/>
          <c:showCatName val="0"/>
          <c:showSerName val="0"/>
          <c:showPercent val="0"/>
          <c:showBubbleSize val="0"/>
        </c:dLbls>
        <c:gapWidth val="219"/>
        <c:axId val="974396720"/>
        <c:axId val="974394000"/>
      </c:barChart>
      <c:lineChart>
        <c:grouping val="standard"/>
        <c:varyColors val="0"/>
        <c:ser>
          <c:idx val="2"/>
          <c:order val="2"/>
          <c:tx>
            <c:strRef>
              <c:f>'[9]PRO-IND-001'!$J$32</c:f>
              <c:strCache>
                <c:ptCount val="1"/>
                <c:pt idx="0">
                  <c:v>% CUMPLIMIENTO PRODUCCIÓN Y ENTREGA</c:v>
                </c:pt>
              </c:strCache>
            </c:strRef>
          </c:tx>
          <c:spPr>
            <a:ln w="28575" cap="rnd">
              <a:solidFill>
                <a:schemeClr val="accent3"/>
              </a:solid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'[9]PRO-IND-001'!$J$33:$J$36</c:f>
              <c:numCache>
                <c:formatCode>General</c:formatCode>
                <c:ptCount val="4"/>
                <c:pt idx="1">
                  <c:v>0.99604700229707555</c:v>
                </c:pt>
                <c:pt idx="2">
                  <c:v>0.98114584825574747</c:v>
                </c:pt>
                <c:pt idx="3">
                  <c:v>0</c:v>
                </c:pt>
              </c:numCache>
            </c:numRef>
          </c:val>
          <c:smooth val="0"/>
          <c:extLst>
            <c:ext xmlns:c16="http://schemas.microsoft.com/office/drawing/2014/chart" uri="{C3380CC4-5D6E-409C-BE32-E72D297353CC}">
              <c16:uniqueId val="{00000002-C090-4ABF-8FE4-872643892267}"/>
            </c:ext>
          </c:extLst>
        </c:ser>
        <c:dLbls>
          <c:showLegendKey val="0"/>
          <c:showVal val="0"/>
          <c:showCatName val="0"/>
          <c:showSerName val="0"/>
          <c:showPercent val="0"/>
          <c:showBubbleSize val="0"/>
        </c:dLbls>
        <c:marker val="1"/>
        <c:smooth val="0"/>
        <c:axId val="974392368"/>
        <c:axId val="974388016"/>
      </c:lineChart>
      <c:catAx>
        <c:axId val="97439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4394000"/>
        <c:crosses val="autoZero"/>
        <c:auto val="1"/>
        <c:lblAlgn val="ctr"/>
        <c:lblOffset val="100"/>
        <c:noMultiLvlLbl val="0"/>
      </c:catAx>
      <c:valAx>
        <c:axId val="974394000"/>
        <c:scaling>
          <c:orientation val="minMax"/>
        </c:scaling>
        <c:delete val="0"/>
        <c:axPos val="l"/>
        <c:majorGridlines>
          <c:spPr>
            <a:ln w="9525" cap="flat" cmpd="sng" algn="ctr">
              <a:solidFill>
                <a:schemeClr val="tx1">
                  <a:alpha val="98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4396720"/>
        <c:crosses val="autoZero"/>
        <c:crossBetween val="between"/>
      </c:valAx>
      <c:valAx>
        <c:axId val="9743880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4392368"/>
        <c:crosses val="max"/>
        <c:crossBetween val="between"/>
      </c:valAx>
      <c:catAx>
        <c:axId val="974392368"/>
        <c:scaling>
          <c:orientation val="minMax"/>
        </c:scaling>
        <c:delete val="1"/>
        <c:axPos val="b"/>
        <c:majorTickMark val="out"/>
        <c:minorTickMark val="none"/>
        <c:tickLblPos val="nextTo"/>
        <c:crossAx val="974388016"/>
        <c:crosses val="autoZero"/>
        <c:auto val="1"/>
        <c:lblAlgn val="ctr"/>
        <c:lblOffset val="100"/>
        <c:noMultiLvlLbl val="0"/>
      </c:catAx>
      <c:spPr>
        <a:noFill/>
        <a:ln>
          <a:noFill/>
        </a:ln>
        <a:effectLst/>
      </c:spPr>
    </c:plotArea>
    <c:legend>
      <c:legendPos val="b"/>
      <c:layout>
        <c:manualLayout>
          <c:xMode val="edge"/>
          <c:yMode val="edge"/>
          <c:x val="0.79990088040421825"/>
          <c:y val="0.11566024074576886"/>
          <c:w val="0.17863648137918559"/>
          <c:h val="0.798132862702507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PORCENTAJE DE CONTROL DE CALIDAD A LA PRODUCCIÓN Y MATERIAS PRIMAS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4810156045258849E-2"/>
          <c:y val="0.20885962854757376"/>
          <c:w val="0.69010732200571712"/>
          <c:h val="0.53169388318851207"/>
        </c:manualLayout>
      </c:layout>
      <c:barChart>
        <c:barDir val="col"/>
        <c:grouping val="clustered"/>
        <c:varyColors val="0"/>
        <c:ser>
          <c:idx val="1"/>
          <c:order val="0"/>
          <c:tx>
            <c:strRef>
              <c:f>'[9]PRO-IND-002'!$I$32</c:f>
              <c:strCache>
                <c:ptCount val="1"/>
                <c:pt idx="0">
                  <c:v> # MUESTRAS REQUERIDAS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'[9]PRO-IND-002'!$C$33:$G$36</c:f>
              <c:multiLvlStrCache>
                <c:ptCount val="4"/>
                <c:lvl/>
                <c:lvl/>
                <c:lvl/>
                <c:lvl/>
                <c:lvl>
                  <c:pt idx="1">
                    <c:v>Trimestre 1</c:v>
                  </c:pt>
                  <c:pt idx="2">
                    <c:v>Trimestre 2</c:v>
                  </c:pt>
                  <c:pt idx="3">
                    <c:v>Trimestre 3</c:v>
                  </c:pt>
                </c:lvl>
              </c:multiLvlStrCache>
            </c:multiLvlStrRef>
          </c:cat>
          <c:val>
            <c:numRef>
              <c:f>'[9]PRO-IND-002'!$I$33:$I$36</c:f>
              <c:numCache>
                <c:formatCode>General</c:formatCode>
                <c:ptCount val="4"/>
                <c:pt idx="1">
                  <c:v>203</c:v>
                </c:pt>
                <c:pt idx="2">
                  <c:v>183</c:v>
                </c:pt>
              </c:numCache>
            </c:numRef>
          </c:val>
          <c:extLst>
            <c:ext xmlns:c16="http://schemas.microsoft.com/office/drawing/2014/chart" uri="{C3380CC4-5D6E-409C-BE32-E72D297353CC}">
              <c16:uniqueId val="{00000000-D984-4AC6-A4D9-D4ABD3DED7EF}"/>
            </c:ext>
          </c:extLst>
        </c:ser>
        <c:ser>
          <c:idx val="0"/>
          <c:order val="1"/>
          <c:tx>
            <c:strRef>
              <c:f>'[9]PRO-IND-002'!$H$32</c:f>
              <c:strCache>
                <c:ptCount val="1"/>
                <c:pt idx="0">
                  <c:v># DE MUESTRAS TOMADAS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'[9]PRO-IND-002'!$C$33:$G$36</c:f>
              <c:multiLvlStrCache>
                <c:ptCount val="4"/>
                <c:lvl/>
                <c:lvl/>
                <c:lvl/>
                <c:lvl/>
                <c:lvl>
                  <c:pt idx="1">
                    <c:v>Trimestre 1</c:v>
                  </c:pt>
                  <c:pt idx="2">
                    <c:v>Trimestre 2</c:v>
                  </c:pt>
                  <c:pt idx="3">
                    <c:v>Trimestre 3</c:v>
                  </c:pt>
                </c:lvl>
              </c:multiLvlStrCache>
            </c:multiLvlStrRef>
          </c:cat>
          <c:val>
            <c:numRef>
              <c:f>'[9]PRO-IND-002'!$H$33:$H$36</c:f>
              <c:numCache>
                <c:formatCode>General</c:formatCode>
                <c:ptCount val="4"/>
                <c:pt idx="1">
                  <c:v>201</c:v>
                </c:pt>
                <c:pt idx="2">
                  <c:v>180</c:v>
                </c:pt>
              </c:numCache>
            </c:numRef>
          </c:val>
          <c:extLst>
            <c:ext xmlns:c16="http://schemas.microsoft.com/office/drawing/2014/chart" uri="{C3380CC4-5D6E-409C-BE32-E72D297353CC}">
              <c16:uniqueId val="{00000001-D984-4AC6-A4D9-D4ABD3DED7EF}"/>
            </c:ext>
          </c:extLst>
        </c:ser>
        <c:dLbls>
          <c:showLegendKey val="0"/>
          <c:showVal val="0"/>
          <c:showCatName val="0"/>
          <c:showSerName val="0"/>
          <c:showPercent val="0"/>
          <c:showBubbleSize val="0"/>
        </c:dLbls>
        <c:gapWidth val="219"/>
        <c:axId val="974382032"/>
        <c:axId val="974387472"/>
      </c:barChart>
      <c:lineChart>
        <c:grouping val="standard"/>
        <c:varyColors val="0"/>
        <c:ser>
          <c:idx val="2"/>
          <c:order val="2"/>
          <c:tx>
            <c:strRef>
              <c:f>'[9]PRO-IND-002'!$J$32</c:f>
              <c:strCache>
                <c:ptCount val="1"/>
                <c:pt idx="0">
                  <c:v>% DE EFICACIA DE ENSAYOS</c:v>
                </c:pt>
              </c:strCache>
            </c:strRef>
          </c:tx>
          <c:spPr>
            <a:ln w="28575" cap="rnd">
              <a:solidFill>
                <a:schemeClr val="accent3"/>
              </a:solid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'[9]PRO-IND-002'!$C$33:$G$36</c:f>
              <c:multiLvlStrCache>
                <c:ptCount val="4"/>
                <c:lvl/>
                <c:lvl/>
                <c:lvl/>
                <c:lvl/>
                <c:lvl>
                  <c:pt idx="1">
                    <c:v>Trimestre 1</c:v>
                  </c:pt>
                  <c:pt idx="2">
                    <c:v>Trimestre 2</c:v>
                  </c:pt>
                  <c:pt idx="3">
                    <c:v>Trimestre 3</c:v>
                  </c:pt>
                </c:lvl>
              </c:multiLvlStrCache>
            </c:multiLvlStrRef>
          </c:cat>
          <c:val>
            <c:numRef>
              <c:f>'[9]PRO-IND-002'!$J$33:$J$36</c:f>
              <c:numCache>
                <c:formatCode>General</c:formatCode>
                <c:ptCount val="4"/>
                <c:pt idx="1">
                  <c:v>0.99014778325123154</c:v>
                </c:pt>
                <c:pt idx="2">
                  <c:v>0.98360655737704916</c:v>
                </c:pt>
                <c:pt idx="3">
                  <c:v>0</c:v>
                </c:pt>
              </c:numCache>
            </c:numRef>
          </c:val>
          <c:smooth val="0"/>
          <c:extLst>
            <c:ext xmlns:c16="http://schemas.microsoft.com/office/drawing/2014/chart" uri="{C3380CC4-5D6E-409C-BE32-E72D297353CC}">
              <c16:uniqueId val="{00000002-D984-4AC6-A4D9-D4ABD3DED7EF}"/>
            </c:ext>
          </c:extLst>
        </c:ser>
        <c:dLbls>
          <c:showLegendKey val="0"/>
          <c:showVal val="0"/>
          <c:showCatName val="0"/>
          <c:showSerName val="0"/>
          <c:showPercent val="0"/>
          <c:showBubbleSize val="0"/>
        </c:dLbls>
        <c:marker val="1"/>
        <c:smooth val="0"/>
        <c:axId val="974394544"/>
        <c:axId val="974392912"/>
      </c:lineChart>
      <c:catAx>
        <c:axId val="974382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4387472"/>
        <c:crosses val="autoZero"/>
        <c:auto val="1"/>
        <c:lblAlgn val="ctr"/>
        <c:lblOffset val="100"/>
        <c:noMultiLvlLbl val="0"/>
      </c:catAx>
      <c:valAx>
        <c:axId val="974387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4382032"/>
        <c:crosses val="autoZero"/>
        <c:crossBetween val="between"/>
      </c:valAx>
      <c:valAx>
        <c:axId val="97439291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4394544"/>
        <c:crosses val="max"/>
        <c:crossBetween val="between"/>
      </c:valAx>
      <c:catAx>
        <c:axId val="974394544"/>
        <c:scaling>
          <c:orientation val="minMax"/>
        </c:scaling>
        <c:delete val="1"/>
        <c:axPos val="b"/>
        <c:numFmt formatCode="General" sourceLinked="1"/>
        <c:majorTickMark val="out"/>
        <c:minorTickMark val="none"/>
        <c:tickLblPos val="nextTo"/>
        <c:crossAx val="974392912"/>
        <c:crosses val="autoZero"/>
        <c:auto val="1"/>
        <c:lblAlgn val="ctr"/>
        <c:lblOffset val="100"/>
        <c:noMultiLvlLbl val="0"/>
      </c:catAx>
      <c:spPr>
        <a:noFill/>
        <a:ln>
          <a:noFill/>
        </a:ln>
        <a:effectLst/>
      </c:spPr>
    </c:plotArea>
    <c:legend>
      <c:legendPos val="b"/>
      <c:layout>
        <c:manualLayout>
          <c:xMode val="edge"/>
          <c:yMode val="edge"/>
          <c:x val="0.80324480342809068"/>
          <c:y val="0.18981656172169756"/>
          <c:w val="0.18042135546764418"/>
          <c:h val="0.686297975133340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PORCENTAJE DE CUMPLIMIENTO DE LAS ESPECIFICACIONES TÉCNICAS DE LA PRODUCCIÓN DE MEZCLA ASFALTICA EN CALIENTE</a:t>
            </a:r>
          </a:p>
        </c:rich>
      </c:tx>
      <c:layout>
        <c:manualLayout>
          <c:xMode val="edge"/>
          <c:yMode val="edge"/>
          <c:x val="4.6865281094424789E-2"/>
          <c:y val="1.193155038962278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5852826096607836E-2"/>
          <c:y val="0.2262353525349588"/>
          <c:w val="0.74005910984945233"/>
          <c:h val="0.60469803833762481"/>
        </c:manualLayout>
      </c:layout>
      <c:barChart>
        <c:barDir val="col"/>
        <c:grouping val="clustered"/>
        <c:varyColors val="0"/>
        <c:ser>
          <c:idx val="4"/>
          <c:order val="4"/>
          <c:tx>
            <c:strRef>
              <c:f>'[9]PRO-IND-003'!$H$32</c:f>
              <c:strCache>
                <c:ptCount val="1"/>
                <c:pt idx="0">
                  <c:v>SUMATORIA DEL % DE CUMPLIMIENTO DE PARAMETROS</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'[9]PRO-IND-003'!$C$33:$C$37</c:f>
              <c:strCache>
                <c:ptCount val="5"/>
                <c:pt idx="1">
                  <c:v>Trimestre 1</c:v>
                </c:pt>
                <c:pt idx="2">
                  <c:v>Trimestre 2</c:v>
                </c:pt>
                <c:pt idx="3">
                  <c:v>Trimestre 3</c:v>
                </c:pt>
                <c:pt idx="4">
                  <c:v>Trimestre 4</c:v>
                </c:pt>
              </c:strCache>
            </c:strRef>
          </c:cat>
          <c:val>
            <c:numRef>
              <c:f>'[9]PRO-IND-003'!$H$33:$H$37</c:f>
              <c:numCache>
                <c:formatCode>General</c:formatCode>
                <c:ptCount val="5"/>
                <c:pt idx="1">
                  <c:v>3.9663498697981456</c:v>
                </c:pt>
                <c:pt idx="2">
                  <c:v>4</c:v>
                </c:pt>
              </c:numCache>
            </c:numRef>
          </c:val>
          <c:extLst>
            <c:ext xmlns:c16="http://schemas.microsoft.com/office/drawing/2014/chart" uri="{C3380CC4-5D6E-409C-BE32-E72D297353CC}">
              <c16:uniqueId val="{00000000-0393-4F19-80AF-05DAB5417B16}"/>
            </c:ext>
          </c:extLst>
        </c:ser>
        <c:ser>
          <c:idx val="5"/>
          <c:order val="5"/>
          <c:tx>
            <c:strRef>
              <c:f>'[9]PRO-IND-003'!$I$32</c:f>
              <c:strCache>
                <c:ptCount val="1"/>
                <c:pt idx="0">
                  <c:v>NÚMERO DE PARAMETROS EVALUADOS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'[9]PRO-IND-003'!$C$33:$C$37</c:f>
              <c:strCache>
                <c:ptCount val="5"/>
                <c:pt idx="1">
                  <c:v>Trimestre 1</c:v>
                </c:pt>
                <c:pt idx="2">
                  <c:v>Trimestre 2</c:v>
                </c:pt>
                <c:pt idx="3">
                  <c:v>Trimestre 3</c:v>
                </c:pt>
                <c:pt idx="4">
                  <c:v>Trimestre 4</c:v>
                </c:pt>
              </c:strCache>
            </c:strRef>
          </c:cat>
          <c:val>
            <c:numRef>
              <c:f>'[9]PRO-IND-003'!$I$33:$I$37</c:f>
              <c:numCache>
                <c:formatCode>General</c:formatCode>
                <c:ptCount val="5"/>
                <c:pt idx="1">
                  <c:v>4</c:v>
                </c:pt>
                <c:pt idx="2">
                  <c:v>4</c:v>
                </c:pt>
              </c:numCache>
            </c:numRef>
          </c:val>
          <c:extLst>
            <c:ext xmlns:c16="http://schemas.microsoft.com/office/drawing/2014/chart" uri="{C3380CC4-5D6E-409C-BE32-E72D297353CC}">
              <c16:uniqueId val="{00000001-0393-4F19-80AF-05DAB5417B16}"/>
            </c:ext>
          </c:extLst>
        </c:ser>
        <c:dLbls>
          <c:showLegendKey val="0"/>
          <c:showVal val="0"/>
          <c:showCatName val="0"/>
          <c:showSerName val="0"/>
          <c:showPercent val="0"/>
          <c:showBubbleSize val="0"/>
        </c:dLbls>
        <c:gapWidth val="219"/>
        <c:overlap val="-27"/>
        <c:axId val="974395088"/>
        <c:axId val="974391280"/>
        <c:extLst>
          <c:ext xmlns:c15="http://schemas.microsoft.com/office/drawing/2012/chart" uri="{02D57815-91ED-43cb-92C2-25804820EDAC}">
            <c15:filteredBarSeries>
              <c15:ser>
                <c:idx val="0"/>
                <c:order val="0"/>
                <c:tx>
                  <c:strRef>
                    <c:extLst>
                      <c:ext uri="{02D57815-91ED-43cb-92C2-25804820EDAC}">
                        <c15:formulaRef>
                          <c15:sqref>'[9]PRO-IND-003'!$D$32</c15:sqref>
                        </c15:formulaRef>
                      </c:ext>
                    </c:extLst>
                    <c:strCache>
                      <c:ptCount val="1"/>
                    </c:strCache>
                  </c:strRef>
                </c:tx>
                <c:spPr>
                  <a:solidFill>
                    <a:schemeClr val="accent1"/>
                  </a:solidFill>
                  <a:ln>
                    <a:noFill/>
                  </a:ln>
                  <a:effectLst/>
                </c:spPr>
                <c:invertIfNegative val="0"/>
                <c:cat>
                  <c:strRef>
                    <c:extLst>
                      <c:ext uri="{02D57815-91ED-43cb-92C2-25804820EDAC}">
                        <c15:formulaRef>
                          <c15:sqref>'[9]PRO-IND-003'!$C$33:$C$37</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'[9]PRO-IND-003'!$D$33:$D$37</c15:sqref>
                        </c15:formulaRef>
                      </c:ext>
                    </c:extLst>
                    <c:numCache>
                      <c:formatCode>General</c:formatCode>
                      <c:ptCount val="5"/>
                    </c:numCache>
                  </c:numRef>
                </c:val>
                <c:extLst>
                  <c:ext xmlns:c16="http://schemas.microsoft.com/office/drawing/2014/chart" uri="{C3380CC4-5D6E-409C-BE32-E72D297353CC}">
                    <c16:uniqueId val="{00000003-0393-4F19-80AF-05DAB5417B1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'[9]PRO-IND-003'!$E$32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'[9]PRO-IND-003'!$C$33:$C$37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'[9]PRO-IND-003'!$E$33:$E$37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0393-4F19-80AF-05DAB5417B1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'[9]PRO-IND-003'!$F$32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'[9]PRO-IND-003'!$C$33:$C$37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'[9]PRO-IND-003'!$F$33:$F$37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0393-4F19-80AF-05DAB5417B1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'[9]PRO-IND-003'!$G$32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'[9]PRO-IND-003'!$C$33:$C$37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'[9]PRO-IND-003'!$G$33:$G$37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0393-4F19-80AF-05DAB5417B16}"/>
                  </c:ext>
                </c:extLst>
              </c15:ser>
            </c15:filteredBarSeries>
          </c:ext>
        </c:extLst>
      </c:barChart>
      <c:lineChart>
        <c:grouping val="standard"/>
        <c:varyColors val="0"/>
        <c:ser>
          <c:idx val="6"/>
          <c:order val="6"/>
          <c:tx>
            <c:strRef>
              <c:f>'[9]PRO-IND-003'!$J$32</c:f>
              <c:strCache>
                <c:ptCount val="1"/>
                <c:pt idx="0">
                  <c:v>% DE CUMPLIMIENTO DE ESPECIFICACIONES TÉCNICAS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'[9]PRO-IND-003'!$C$33:$C$37</c:f>
              <c:strCache>
                <c:ptCount val="5"/>
                <c:pt idx="1">
                  <c:v>Trimestre 1</c:v>
                </c:pt>
                <c:pt idx="2">
                  <c:v>Trimestre 2</c:v>
                </c:pt>
                <c:pt idx="3">
                  <c:v>Trimestre 3</c:v>
                </c:pt>
                <c:pt idx="4">
                  <c:v>Trimestre 4</c:v>
                </c:pt>
              </c:strCache>
            </c:strRef>
          </c:cat>
          <c:val>
            <c:numRef>
              <c:f>'[9]PRO-IND-003'!$J$33:$J$37</c:f>
              <c:numCache>
                <c:formatCode>General</c:formatCode>
                <c:ptCount val="5"/>
                <c:pt idx="1">
                  <c:v>0.99158746744953641</c:v>
                </c:pt>
                <c:pt idx="2">
                  <c:v>1</c:v>
                </c:pt>
                <c:pt idx="3">
                  <c:v>0</c:v>
                </c:pt>
                <c:pt idx="4">
                  <c:v>0</c:v>
                </c:pt>
              </c:numCache>
            </c:numRef>
          </c:val>
          <c:smooth val="0"/>
          <c:extLst>
            <c:ext xmlns:c16="http://schemas.microsoft.com/office/drawing/2014/chart" uri="{C3380CC4-5D6E-409C-BE32-E72D297353CC}">
              <c16:uniqueId val="{00000002-0393-4F19-80AF-05DAB5417B16}"/>
            </c:ext>
          </c:extLst>
        </c:ser>
        <c:dLbls>
          <c:showLegendKey val="0"/>
          <c:showVal val="0"/>
          <c:showCatName val="0"/>
          <c:showSerName val="0"/>
          <c:showPercent val="0"/>
          <c:showBubbleSize val="0"/>
        </c:dLbls>
        <c:marker val="1"/>
        <c:smooth val="0"/>
        <c:axId val="974395088"/>
        <c:axId val="974391280"/>
      </c:lineChart>
      <c:catAx>
        <c:axId val="97439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4391280"/>
        <c:crosses val="autoZero"/>
        <c:auto val="1"/>
        <c:lblAlgn val="ctr"/>
        <c:lblOffset val="100"/>
        <c:noMultiLvlLbl val="0"/>
      </c:catAx>
      <c:valAx>
        <c:axId val="974391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4395088"/>
        <c:crosses val="autoZero"/>
        <c:crossBetween val="between"/>
      </c:valAx>
      <c:spPr>
        <a:noFill/>
        <a:ln>
          <a:noFill/>
        </a:ln>
        <a:effectLst/>
      </c:spPr>
    </c:plotArea>
    <c:legend>
      <c:legendPos val="b"/>
      <c:layout>
        <c:manualLayout>
          <c:xMode val="edge"/>
          <c:yMode val="edge"/>
          <c:x val="0.82143999377278953"/>
          <c:y val="3.1594083914866088E-2"/>
          <c:w val="0.17331455440173779"/>
          <c:h val="0.91153387817044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INTERVENCION DE LA MALLA VIAL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069721735020087E-2"/>
          <c:y val="0.20393122733312177"/>
          <c:w val="0.73060168426813943"/>
          <c:h val="0.63646191271760966"/>
        </c:manualLayout>
      </c:layout>
      <c:barChart>
        <c:barDir val="col"/>
        <c:grouping val="clustered"/>
        <c:varyColors val="0"/>
        <c:ser>
          <c:idx val="4"/>
          <c:order val="4"/>
          <c:tx>
            <c:strRef>
              <c:f>'IMV-IND-001'!$H$32</c:f>
              <c:strCache>
                <c:ptCount val="1"/>
                <c:pt idx="0">
                  <c:v># KM-CARRIL DE IMPACTO INTERVENIDOS </c:v>
                </c:pt>
              </c:strCache>
            </c:strRef>
          </c:tx>
          <c:spPr>
            <a:solidFill>
              <a:schemeClr val="accent5"/>
            </a:solidFill>
            <a:ln>
              <a:noFill/>
            </a:ln>
            <a:effectLst/>
          </c:spPr>
          <c:invertIfNegative val="0"/>
          <c:cat>
            <c:strRef>
              <c:f>'IMV-IND-001'!$C$33:$C$37</c:f>
              <c:strCache>
                <c:ptCount val="5"/>
                <c:pt idx="0">
                  <c:v>TRIMESTRE 1</c:v>
                </c:pt>
                <c:pt idx="1">
                  <c:v>TRIMESTRE 2</c:v>
                </c:pt>
                <c:pt idx="2">
                  <c:v>TRIMESTRE 3</c:v>
                </c:pt>
                <c:pt idx="3">
                  <c:v>TRIMESTRE 4</c:v>
                </c:pt>
                <c:pt idx="4">
                  <c:v>TOTAL</c:v>
                </c:pt>
              </c:strCache>
            </c:strRef>
          </c:cat>
          <c:val>
            <c:numRef>
              <c:f>'IMV-IND-001'!$H$33:$H$37</c:f>
              <c:numCache>
                <c:formatCode>0.00</c:formatCode>
                <c:ptCount val="5"/>
                <c:pt idx="0">
                  <c:v>70.55</c:v>
                </c:pt>
                <c:pt idx="1">
                  <c:v>75.17</c:v>
                </c:pt>
                <c:pt idx="4" formatCode="_(* #,##0.00_);_(* \(#,##0.00\);_(* &quot;-&quot;??_);_(@_)">
                  <c:v>145.72</c:v>
                </c:pt>
              </c:numCache>
            </c:numRef>
          </c:val>
          <c:extLst>
            <c:ext xmlns:c16="http://schemas.microsoft.com/office/drawing/2014/chart" uri="{C3380CC4-5D6E-409C-BE32-E72D297353CC}">
              <c16:uniqueId val="{00000004-EB0C-4DA2-BA6D-2A0359725B30}"/>
            </c:ext>
          </c:extLst>
        </c:ser>
        <c:ser>
          <c:idx val="5"/>
          <c:order val="5"/>
          <c:tx>
            <c:strRef>
              <c:f>'IMV-IND-001'!$I$32</c:f>
              <c:strCache>
                <c:ptCount val="1"/>
                <c:pt idx="0">
                  <c:v>KMS-CARRIL DE IMPACTO PROGRAMADOS PARA EL AÑO </c:v>
                </c:pt>
              </c:strCache>
            </c:strRef>
          </c:tx>
          <c:spPr>
            <a:solidFill>
              <a:schemeClr val="accent6"/>
            </a:solidFill>
            <a:ln>
              <a:noFill/>
            </a:ln>
            <a:effectLst/>
          </c:spPr>
          <c:invertIfNegative val="0"/>
          <c:cat>
            <c:strRef>
              <c:f>'IMV-IND-001'!$C$33:$C$37</c:f>
              <c:strCache>
                <c:ptCount val="5"/>
                <c:pt idx="0">
                  <c:v>TRIMESTRE 1</c:v>
                </c:pt>
                <c:pt idx="1">
                  <c:v>TRIMESTRE 2</c:v>
                </c:pt>
                <c:pt idx="2">
                  <c:v>TRIMESTRE 3</c:v>
                </c:pt>
                <c:pt idx="3">
                  <c:v>TRIMESTRE 4</c:v>
                </c:pt>
                <c:pt idx="4">
                  <c:v>TOTAL</c:v>
                </c:pt>
              </c:strCache>
            </c:strRef>
          </c:cat>
          <c:val>
            <c:numRef>
              <c:f>'IMV-IND-001'!$I$33:$I$37</c:f>
              <c:numCache>
                <c:formatCode>0</c:formatCode>
                <c:ptCount val="5"/>
                <c:pt idx="0">
                  <c:v>300</c:v>
                </c:pt>
                <c:pt idx="1">
                  <c:v>300</c:v>
                </c:pt>
                <c:pt idx="4">
                  <c:v>300</c:v>
                </c:pt>
              </c:numCache>
            </c:numRef>
          </c:val>
          <c:extLst>
            <c:ext xmlns:c16="http://schemas.microsoft.com/office/drawing/2014/chart" uri="{C3380CC4-5D6E-409C-BE32-E72D297353CC}">
              <c16:uniqueId val="{00000005-EB0C-4DA2-BA6D-2A0359725B30}"/>
            </c:ext>
          </c:extLst>
        </c:ser>
        <c:dLbls>
          <c:showLegendKey val="0"/>
          <c:showVal val="0"/>
          <c:showCatName val="0"/>
          <c:showSerName val="0"/>
          <c:showPercent val="0"/>
          <c:showBubbleSize val="0"/>
        </c:dLbls>
        <c:gapWidth val="150"/>
        <c:axId val="1493638208"/>
        <c:axId val="1486172832"/>
        <c:extLst>
          <c:ext xmlns:c15="http://schemas.microsoft.com/office/drawing/2012/chart" uri="{02D57815-91ED-43cb-92C2-25804820EDAC}">
            <c15:filteredBarSeries>
              <c15:ser>
                <c:idx val="0"/>
                <c:order val="0"/>
                <c:tx>
                  <c:strRef>
                    <c:extLst>
                      <c:ext uri="{02D57815-91ED-43cb-92C2-25804820EDAC}">
                        <c15:formulaRef>
                          <c15:sqref>'IMV-IND-001'!$D$32</c15:sqref>
                        </c15:formulaRef>
                      </c:ext>
                    </c:extLst>
                    <c:strCache>
                      <c:ptCount val="1"/>
                    </c:strCache>
                  </c:strRef>
                </c:tx>
                <c:spPr>
                  <a:solidFill>
                    <a:schemeClr val="accent1"/>
                  </a:solidFill>
                  <a:ln>
                    <a:noFill/>
                  </a:ln>
                  <a:effectLst/>
                </c:spPr>
                <c:invertIfNegative val="0"/>
                <c:cat>
                  <c:strRef>
                    <c:extLst>
                      <c:ext uri="{02D57815-91ED-43cb-92C2-25804820EDAC}">
                        <c15:formulaRef>
                          <c15:sqref>'IMV-IND-001'!$C$33:$C$37</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'IMV-IND-001'!$D$33:$D$37</c15:sqref>
                        </c15:formulaRef>
                      </c:ext>
                    </c:extLst>
                    <c:numCache>
                      <c:formatCode>General</c:formatCode>
                      <c:ptCount val="5"/>
                    </c:numCache>
                  </c:numRef>
                </c:val>
                <c:extLst>
                  <c:ext xmlns:c16="http://schemas.microsoft.com/office/drawing/2014/chart" uri="{C3380CC4-5D6E-409C-BE32-E72D297353CC}">
                    <c16:uniqueId val="{00000000-EB0C-4DA2-BA6D-2A0359725B3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'IMV-IND-001'!$E$32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'IMV-IND-001'!$C$33:$C$37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'IMV-IND-001'!$E$33:$E$37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EB0C-4DA2-BA6D-2A0359725B3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'IMV-IND-001'!$F$32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'IMV-IND-001'!$C$33:$C$37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'IMV-IND-001'!$F$33:$F$37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2-EB0C-4DA2-BA6D-2A0359725B3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'IMV-IND-001'!$G$32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'IMV-IND-001'!$C$33:$C$37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'IMV-IND-001'!$G$33:$G$37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EB0C-4DA2-BA6D-2A0359725B30}"/>
                  </c:ext>
                </c:extLst>
              </c15:ser>
            </c15:filteredBarSeries>
          </c:ext>
        </c:extLst>
      </c:barChart>
      <c:lineChart>
        <c:grouping val="standard"/>
        <c:varyColors val="0"/>
        <c:ser>
          <c:idx val="6"/>
          <c:order val="6"/>
          <c:tx>
            <c:strRef>
              <c:f>'IMV-IND-001'!$J$32</c:f>
              <c:strCache>
                <c:ptCount val="1"/>
                <c:pt idx="0">
                  <c:v>% DE INTERVENCIÓN PARA EL CUMPLIMIENTO DE METAS</c:v>
                </c:pt>
              </c:strCache>
            </c:strRef>
          </c:tx>
          <c:spPr>
            <a:ln w="28575" cap="rnd">
              <a:solidFill>
                <a:schemeClr val="accent1">
                  <a:lumMod val="60000"/>
                </a:schemeClr>
              </a:solidFill>
              <a:round/>
            </a:ln>
            <a:effectLst/>
          </c:spPr>
          <c:marker>
            <c:symbol val="none"/>
          </c:marker>
          <c:cat>
            <c:strRef>
              <c:f>'IMV-IND-001'!$C$33:$C$37</c:f>
              <c:strCache>
                <c:ptCount val="5"/>
                <c:pt idx="0">
                  <c:v>TRIMESTRE 1</c:v>
                </c:pt>
                <c:pt idx="1">
                  <c:v>TRIMESTRE 2</c:v>
                </c:pt>
                <c:pt idx="2">
                  <c:v>TRIMESTRE 3</c:v>
                </c:pt>
                <c:pt idx="3">
                  <c:v>TRIMESTRE 4</c:v>
                </c:pt>
                <c:pt idx="4">
                  <c:v>TOTAL</c:v>
                </c:pt>
              </c:strCache>
            </c:strRef>
          </c:cat>
          <c:val>
            <c:numRef>
              <c:f>'IMV-IND-001'!$J$33:$J$37</c:f>
              <c:numCache>
                <c:formatCode>0.00%</c:formatCode>
                <c:ptCount val="5"/>
                <c:pt idx="0">
                  <c:v>0.23516666666666666</c:v>
                </c:pt>
                <c:pt idx="1">
                  <c:v>0.25056666666666666</c:v>
                </c:pt>
                <c:pt idx="4">
                  <c:v>0.48573333333333335</c:v>
                </c:pt>
              </c:numCache>
            </c:numRef>
          </c:val>
          <c:smooth val="0"/>
          <c:extLst>
            <c:ext xmlns:c16="http://schemas.microsoft.com/office/drawing/2014/chart" uri="{C3380CC4-5D6E-409C-BE32-E72D297353CC}">
              <c16:uniqueId val="{00000006-EB0C-4DA2-BA6D-2A0359725B30}"/>
            </c:ext>
          </c:extLst>
        </c:ser>
        <c:dLbls>
          <c:showLegendKey val="0"/>
          <c:showVal val="0"/>
          <c:showCatName val="0"/>
          <c:showSerName val="0"/>
          <c:showPercent val="0"/>
          <c:showBubbleSize val="0"/>
        </c:dLbls>
        <c:marker val="1"/>
        <c:smooth val="0"/>
        <c:axId val="1493632384"/>
        <c:axId val="1477968688"/>
      </c:lineChart>
      <c:catAx>
        <c:axId val="149363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6172832"/>
        <c:crosses val="autoZero"/>
        <c:auto val="1"/>
        <c:lblAlgn val="ctr"/>
        <c:lblOffset val="100"/>
        <c:noMultiLvlLbl val="0"/>
      </c:catAx>
      <c:valAx>
        <c:axId val="14861728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93638208"/>
        <c:crosses val="autoZero"/>
        <c:crossBetween val="between"/>
      </c:valAx>
      <c:valAx>
        <c:axId val="147796868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93632384"/>
        <c:crosses val="max"/>
        <c:crossBetween val="between"/>
      </c:valAx>
      <c:catAx>
        <c:axId val="1493632384"/>
        <c:scaling>
          <c:orientation val="minMax"/>
        </c:scaling>
        <c:delete val="1"/>
        <c:axPos val="b"/>
        <c:numFmt formatCode="General" sourceLinked="1"/>
        <c:majorTickMark val="out"/>
        <c:minorTickMark val="none"/>
        <c:tickLblPos val="nextTo"/>
        <c:crossAx val="1477968688"/>
        <c:crosses val="autoZero"/>
        <c:auto val="1"/>
        <c:lblAlgn val="ctr"/>
        <c:lblOffset val="100"/>
        <c:noMultiLvlLbl val="0"/>
      </c:catAx>
      <c:spPr>
        <a:noFill/>
        <a:ln>
          <a:noFill/>
        </a:ln>
        <a:effectLst/>
      </c:spPr>
    </c:plotArea>
    <c:legend>
      <c:legendPos val="b"/>
      <c:layout>
        <c:manualLayout>
          <c:xMode val="edge"/>
          <c:yMode val="edge"/>
          <c:x val="0.84992747944421632"/>
          <c:y val="0.10996517899933891"/>
          <c:w val="0.13584804269134604"/>
          <c:h val="0.82955373443651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POBLACIÓN BENEFICIADA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0107887662772504"/>
          <c:y val="0.19900733556037842"/>
          <c:w val="0.66932588046138819"/>
          <c:h val="0.4712891583011648"/>
        </c:manualLayout>
      </c:layout>
      <c:barChart>
        <c:barDir val="col"/>
        <c:grouping val="clustered"/>
        <c:varyColors val="0"/>
        <c:ser>
          <c:idx val="4"/>
          <c:order val="4"/>
          <c:tx>
            <c:strRef>
              <c:f>'IMV-IND-002'!$H$32</c:f>
              <c:strCache>
                <c:ptCount val="1"/>
                <c:pt idx="0">
                  <c:v>HABITANTES BENEFICIADOS POR LA INTERVENCIÓN</c:v>
                </c:pt>
              </c:strCache>
            </c:strRef>
          </c:tx>
          <c:spPr>
            <a:solidFill>
              <a:schemeClr val="accent5"/>
            </a:solidFill>
            <a:ln>
              <a:noFill/>
            </a:ln>
            <a:effectLst/>
          </c:spPr>
          <c:invertIfNegative val="0"/>
          <c:cat>
            <c:strRef>
              <c:f>'IMV-IND-002'!$C$33:$C$37</c:f>
              <c:strCache>
                <c:ptCount val="5"/>
                <c:pt idx="0">
                  <c:v>TRIMESTRE 1</c:v>
                </c:pt>
                <c:pt idx="1">
                  <c:v>TRIMESTRE 2</c:v>
                </c:pt>
                <c:pt idx="2">
                  <c:v>TRIMESTRE 3</c:v>
                </c:pt>
                <c:pt idx="3">
                  <c:v>TRIMESTRE 4</c:v>
                </c:pt>
                <c:pt idx="4">
                  <c:v>TOTAL</c:v>
                </c:pt>
              </c:strCache>
            </c:strRef>
          </c:cat>
          <c:val>
            <c:numRef>
              <c:f>'IMV-IND-002'!$H$33:$H$37</c:f>
              <c:numCache>
                <c:formatCode>0.00</c:formatCode>
                <c:ptCount val="5"/>
                <c:pt idx="0">
                  <c:v>756436.76019032323</c:v>
                </c:pt>
                <c:pt idx="1">
                  <c:v>1156606</c:v>
                </c:pt>
                <c:pt idx="4" formatCode="_(* #,##0_);_(* \(#,##0\);_(* &quot;-&quot;??_);_(@_)">
                  <c:v>1156606</c:v>
                </c:pt>
              </c:numCache>
            </c:numRef>
          </c:val>
          <c:extLst>
            <c:ext xmlns:c16="http://schemas.microsoft.com/office/drawing/2014/chart" uri="{C3380CC4-5D6E-409C-BE32-E72D297353CC}">
              <c16:uniqueId val="{00000004-A4CB-4E98-85C1-B706AD79AB47}"/>
            </c:ext>
          </c:extLst>
        </c:ser>
        <c:ser>
          <c:idx val="5"/>
          <c:order val="5"/>
          <c:tx>
            <c:strRef>
              <c:f>'IMV-IND-002'!$I$32</c:f>
              <c:strCache>
                <c:ptCount val="1"/>
                <c:pt idx="0">
                  <c:v>HABITANTES A BENEFICIAR </c:v>
                </c:pt>
              </c:strCache>
            </c:strRef>
          </c:tx>
          <c:spPr>
            <a:solidFill>
              <a:schemeClr val="accent6"/>
            </a:solidFill>
            <a:ln>
              <a:noFill/>
            </a:ln>
            <a:effectLst/>
          </c:spPr>
          <c:invertIfNegative val="0"/>
          <c:cat>
            <c:strRef>
              <c:f>'IMV-IND-002'!$C$33:$C$37</c:f>
              <c:strCache>
                <c:ptCount val="5"/>
                <c:pt idx="0">
                  <c:v>TRIMESTRE 1</c:v>
                </c:pt>
                <c:pt idx="1">
                  <c:v>TRIMESTRE 2</c:v>
                </c:pt>
                <c:pt idx="2">
                  <c:v>TRIMESTRE 3</c:v>
                </c:pt>
                <c:pt idx="3">
                  <c:v>TRIMESTRE 4</c:v>
                </c:pt>
                <c:pt idx="4">
                  <c:v>TOTAL</c:v>
                </c:pt>
              </c:strCache>
            </c:strRef>
          </c:cat>
          <c:val>
            <c:numRef>
              <c:f>'IMV-IND-002'!$I$33:$I$37</c:f>
              <c:numCache>
                <c:formatCode>0</c:formatCode>
                <c:ptCount val="5"/>
                <c:pt idx="0">
                  <c:v>7878573</c:v>
                </c:pt>
                <c:pt idx="1">
                  <c:v>7878573</c:v>
                </c:pt>
                <c:pt idx="4" formatCode="_(* #,##0_);_(* \(#,##0\);_(* &quot;-&quot;??_);_(@_)">
                  <c:v>7878573</c:v>
                </c:pt>
              </c:numCache>
            </c:numRef>
          </c:val>
          <c:extLst>
            <c:ext xmlns:c16="http://schemas.microsoft.com/office/drawing/2014/chart" uri="{C3380CC4-5D6E-409C-BE32-E72D297353CC}">
              <c16:uniqueId val="{00000005-A4CB-4E98-85C1-B706AD79AB47}"/>
            </c:ext>
          </c:extLst>
        </c:ser>
        <c:dLbls>
          <c:showLegendKey val="0"/>
          <c:showVal val="0"/>
          <c:showCatName val="0"/>
          <c:showSerName val="0"/>
          <c:showPercent val="0"/>
          <c:showBubbleSize val="0"/>
        </c:dLbls>
        <c:gapWidth val="150"/>
        <c:axId val="1755771488"/>
        <c:axId val="1489288672"/>
        <c:extLst>
          <c:ext xmlns:c15="http://schemas.microsoft.com/office/drawing/2012/chart" uri="{02D57815-91ED-43cb-92C2-25804820EDAC}">
            <c15:filteredBarSeries>
              <c15:ser>
                <c:idx val="0"/>
                <c:order val="0"/>
                <c:tx>
                  <c:strRef>
                    <c:extLst>
                      <c:ext uri="{02D57815-91ED-43cb-92C2-25804820EDAC}">
                        <c15:formulaRef>
                          <c15:sqref>'IMV-IND-002'!$D$32</c15:sqref>
                        </c15:formulaRef>
                      </c:ext>
                    </c:extLst>
                    <c:strCache>
                      <c:ptCount val="1"/>
                    </c:strCache>
                  </c:strRef>
                </c:tx>
                <c:spPr>
                  <a:solidFill>
                    <a:schemeClr val="accent1"/>
                  </a:solidFill>
                  <a:ln>
                    <a:noFill/>
                  </a:ln>
                  <a:effectLst/>
                </c:spPr>
                <c:invertIfNegative val="0"/>
                <c:cat>
                  <c:strRef>
                    <c:extLst>
                      <c:ext uri="{02D57815-91ED-43cb-92C2-25804820EDAC}">
                        <c15:formulaRef>
                          <c15:sqref>'IMV-IND-002'!$C$33:$C$37</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'IMV-IND-002'!$D$33:$D$37</c15:sqref>
                        </c15:formulaRef>
                      </c:ext>
                    </c:extLst>
                    <c:numCache>
                      <c:formatCode>General</c:formatCode>
                      <c:ptCount val="5"/>
                    </c:numCache>
                  </c:numRef>
                </c:val>
                <c:extLst>
                  <c:ext xmlns:c16="http://schemas.microsoft.com/office/drawing/2014/chart" uri="{C3380CC4-5D6E-409C-BE32-E72D297353CC}">
                    <c16:uniqueId val="{00000000-A4CB-4E98-85C1-B706AD79AB4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'IMV-IND-002'!$E$32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'IMV-IND-002'!$C$33:$C$37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'IMV-IND-002'!$E$33:$E$37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A4CB-4E98-85C1-B706AD79AB4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'IMV-IND-002'!$F$32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'IMV-IND-002'!$C$33:$C$37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'IMV-IND-002'!$F$33:$F$37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2-A4CB-4E98-85C1-B706AD79AB4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'IMV-IND-002'!$G$32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'IMV-IND-002'!$C$33:$C$37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'IMV-IND-002'!$G$33:$G$37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A4CB-4E98-85C1-B706AD79AB47}"/>
                  </c:ext>
                </c:extLst>
              </c15:ser>
            </c15:filteredBarSeries>
          </c:ext>
        </c:extLst>
      </c:barChart>
      <c:lineChart>
        <c:grouping val="standard"/>
        <c:varyColors val="0"/>
        <c:ser>
          <c:idx val="6"/>
          <c:order val="6"/>
          <c:tx>
            <c:strRef>
              <c:f>'IMV-IND-002'!$J$32</c:f>
              <c:strCache>
                <c:ptCount val="1"/>
                <c:pt idx="0">
                  <c:v>% DE INTERVENCIÓN PARA EL CUMPLIMIENTO DE METAS</c:v>
                </c:pt>
              </c:strCache>
            </c:strRef>
          </c:tx>
          <c:spPr>
            <a:ln w="28575" cap="rnd">
              <a:solidFill>
                <a:schemeClr val="accent1">
                  <a:lumMod val="60000"/>
                </a:schemeClr>
              </a:solidFill>
              <a:round/>
            </a:ln>
            <a:effectLst/>
          </c:spPr>
          <c:marker>
            <c:symbol val="none"/>
          </c:marker>
          <c:cat>
            <c:strRef>
              <c:f>'IMV-IND-002'!$C$33:$C$37</c:f>
              <c:strCache>
                <c:ptCount val="5"/>
                <c:pt idx="0">
                  <c:v>TRIMESTRE 1</c:v>
                </c:pt>
                <c:pt idx="1">
                  <c:v>TRIMESTRE 2</c:v>
                </c:pt>
                <c:pt idx="2">
                  <c:v>TRIMESTRE 3</c:v>
                </c:pt>
                <c:pt idx="3">
                  <c:v>TRIMESTRE 4</c:v>
                </c:pt>
                <c:pt idx="4">
                  <c:v>TOTAL</c:v>
                </c:pt>
              </c:strCache>
            </c:strRef>
          </c:cat>
          <c:val>
            <c:numRef>
              <c:f>'IMV-IND-002'!$J$33:$J$37</c:f>
              <c:numCache>
                <c:formatCode>0.00%</c:formatCode>
                <c:ptCount val="5"/>
                <c:pt idx="0">
                  <c:v>9.6011899641003928E-2</c:v>
                </c:pt>
                <c:pt idx="1">
                  <c:v>0.14680399610437067</c:v>
                </c:pt>
                <c:pt idx="4">
                  <c:v>0.14680399610437067</c:v>
                </c:pt>
              </c:numCache>
            </c:numRef>
          </c:val>
          <c:smooth val="0"/>
          <c:extLst>
            <c:ext xmlns:c16="http://schemas.microsoft.com/office/drawing/2014/chart" uri="{C3380CC4-5D6E-409C-BE32-E72D297353CC}">
              <c16:uniqueId val="{00000006-A4CB-4E98-85C1-B706AD79AB47}"/>
            </c:ext>
          </c:extLst>
        </c:ser>
        <c:dLbls>
          <c:showLegendKey val="0"/>
          <c:showVal val="0"/>
          <c:showCatName val="0"/>
          <c:showSerName val="0"/>
          <c:showPercent val="0"/>
          <c:showBubbleSize val="0"/>
        </c:dLbls>
        <c:marker val="1"/>
        <c:smooth val="0"/>
        <c:axId val="1393860448"/>
        <c:axId val="1493469472"/>
      </c:lineChart>
      <c:catAx>
        <c:axId val="175577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9288672"/>
        <c:crosses val="autoZero"/>
        <c:auto val="1"/>
        <c:lblAlgn val="ctr"/>
        <c:lblOffset val="100"/>
        <c:noMultiLvlLbl val="0"/>
      </c:catAx>
      <c:valAx>
        <c:axId val="14892886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55771488"/>
        <c:crosses val="autoZero"/>
        <c:crossBetween val="between"/>
      </c:valAx>
      <c:valAx>
        <c:axId val="149346947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3860448"/>
        <c:crosses val="max"/>
        <c:crossBetween val="between"/>
      </c:valAx>
      <c:catAx>
        <c:axId val="1393860448"/>
        <c:scaling>
          <c:orientation val="minMax"/>
        </c:scaling>
        <c:delete val="1"/>
        <c:axPos val="b"/>
        <c:numFmt formatCode="General" sourceLinked="1"/>
        <c:majorTickMark val="out"/>
        <c:minorTickMark val="none"/>
        <c:tickLblPos val="nextTo"/>
        <c:crossAx val="1493469472"/>
        <c:crosses val="autoZero"/>
        <c:auto val="1"/>
        <c:lblAlgn val="ctr"/>
        <c:lblOffset val="100"/>
        <c:noMultiLvlLbl val="0"/>
      </c:catAx>
      <c:spPr>
        <a:noFill/>
        <a:ln>
          <a:noFill/>
        </a:ln>
        <a:effectLst/>
      </c:spPr>
    </c:plotArea>
    <c:legend>
      <c:legendPos val="b"/>
      <c:layout>
        <c:manualLayout>
          <c:xMode val="edge"/>
          <c:yMode val="edge"/>
          <c:x val="0.83392789927861211"/>
          <c:y val="0.16163539523009018"/>
          <c:w val="0.16406668634377172"/>
          <c:h val="0.661302267927297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PRESUPUESTAL INVERSIÓN DE LA VIGENCIA</a:t>
            </a:r>
          </a:p>
        </c:rich>
      </c:tx>
      <c:layout>
        <c:manualLayout>
          <c:xMode val="edge"/>
          <c:yMode val="edge"/>
          <c:x val="0.22694238089348778"/>
          <c:y val="4.5486841274652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1723158950680902E-2"/>
          <c:y val="0.21088836785960682"/>
          <c:w val="0.64089464209643954"/>
          <c:h val="0.40222634807372631"/>
        </c:manualLayout>
      </c:layout>
      <c:barChart>
        <c:barDir val="col"/>
        <c:grouping val="clustered"/>
        <c:varyColors val="0"/>
        <c:ser>
          <c:idx val="4"/>
          <c:order val="4"/>
          <c:tx>
            <c:strRef>
              <c:f>'[10]IMV-IND-003'!$H$32</c:f>
              <c:strCache>
                <c:ptCount val="1"/>
                <c:pt idx="0">
                  <c:v>PRESUPUESTO EJECUTADO EN GIROS</c:v>
                </c:pt>
              </c:strCache>
            </c:strRef>
          </c:tx>
          <c:spPr>
            <a:solidFill>
              <a:schemeClr val="accent5"/>
            </a:solidFill>
            <a:ln>
              <a:noFill/>
            </a:ln>
            <a:effectLst/>
          </c:spPr>
          <c:invertIfNegative val="0"/>
          <c:cat>
            <c:strRef>
              <c:f>'[10]IMV-IND-003'!$C$33:$C$37</c:f>
              <c:strCache>
                <c:ptCount val="5"/>
                <c:pt idx="0">
                  <c:v>TRIMESTRE 1</c:v>
                </c:pt>
                <c:pt idx="1">
                  <c:v>TRIMESTRE 2</c:v>
                </c:pt>
                <c:pt idx="2">
                  <c:v>TRIMESTRE 3</c:v>
                </c:pt>
                <c:pt idx="3">
                  <c:v>TRIMESTRE 4</c:v>
                </c:pt>
                <c:pt idx="4">
                  <c:v>TOTAL</c:v>
                </c:pt>
              </c:strCache>
            </c:strRef>
          </c:cat>
          <c:val>
            <c:numRef>
              <c:f>'[10]IMV-IND-003'!$H$33:$H$37</c:f>
              <c:numCache>
                <c:formatCode>General</c:formatCode>
                <c:ptCount val="5"/>
                <c:pt idx="0">
                  <c:v>1464086699</c:v>
                </c:pt>
                <c:pt idx="1">
                  <c:v>8105298982</c:v>
                </c:pt>
                <c:pt idx="4">
                  <c:v>8105298982</c:v>
                </c:pt>
              </c:numCache>
            </c:numRef>
          </c:val>
          <c:extLst>
            <c:ext xmlns:c16="http://schemas.microsoft.com/office/drawing/2014/chart" uri="{C3380CC4-5D6E-409C-BE32-E72D297353CC}">
              <c16:uniqueId val="{00000000-4187-4828-855C-7944BA716100}"/>
            </c:ext>
          </c:extLst>
        </c:ser>
        <c:ser>
          <c:idx val="5"/>
          <c:order val="5"/>
          <c:tx>
            <c:strRef>
              <c:f>'[10]IMV-IND-003'!$I$32</c:f>
              <c:strCache>
                <c:ptCount val="1"/>
                <c:pt idx="0">
                  <c:v>PRESUPUESTO ASIGNADO PARA LA VIGENCIA</c:v>
                </c:pt>
              </c:strCache>
            </c:strRef>
          </c:tx>
          <c:spPr>
            <a:solidFill>
              <a:schemeClr val="accent6"/>
            </a:solidFill>
            <a:ln>
              <a:noFill/>
            </a:ln>
            <a:effectLst/>
          </c:spPr>
          <c:invertIfNegative val="0"/>
          <c:cat>
            <c:strRef>
              <c:f>'[10]IMV-IND-003'!$C$33:$C$37</c:f>
              <c:strCache>
                <c:ptCount val="5"/>
                <c:pt idx="0">
                  <c:v>TRIMESTRE 1</c:v>
                </c:pt>
                <c:pt idx="1">
                  <c:v>TRIMESTRE 2</c:v>
                </c:pt>
                <c:pt idx="2">
                  <c:v>TRIMESTRE 3</c:v>
                </c:pt>
                <c:pt idx="3">
                  <c:v>TRIMESTRE 4</c:v>
                </c:pt>
                <c:pt idx="4">
                  <c:v>TOTAL</c:v>
                </c:pt>
              </c:strCache>
            </c:strRef>
          </c:cat>
          <c:val>
            <c:numRef>
              <c:f>'[10]IMV-IND-003'!$I$33:$I$37</c:f>
              <c:numCache>
                <c:formatCode>General</c:formatCode>
                <c:ptCount val="5"/>
                <c:pt idx="0">
                  <c:v>100755481000</c:v>
                </c:pt>
                <c:pt idx="1">
                  <c:v>100755481000</c:v>
                </c:pt>
                <c:pt idx="4">
                  <c:v>100755481000</c:v>
                </c:pt>
              </c:numCache>
            </c:numRef>
          </c:val>
          <c:extLst>
            <c:ext xmlns:c16="http://schemas.microsoft.com/office/drawing/2014/chart" uri="{C3380CC4-5D6E-409C-BE32-E72D297353CC}">
              <c16:uniqueId val="{00000001-4187-4828-855C-7944BA716100}"/>
            </c:ext>
          </c:extLst>
        </c:ser>
        <c:dLbls>
          <c:showLegendKey val="0"/>
          <c:showVal val="0"/>
          <c:showCatName val="0"/>
          <c:showSerName val="0"/>
          <c:showPercent val="0"/>
          <c:showBubbleSize val="0"/>
        </c:dLbls>
        <c:gapWidth val="150"/>
        <c:axId val="1493677312"/>
        <c:axId val="1477975600"/>
        <c:extLst>
          <c:ext xmlns:c15="http://schemas.microsoft.com/office/drawing/2012/chart" uri="{02D57815-91ED-43cb-92C2-25804820EDAC}">
            <c15:filteredBarSeries>
              <c15:ser>
                <c:idx val="0"/>
                <c:order val="0"/>
                <c:tx>
                  <c:strRef>
                    <c:extLst>
                      <c:ext uri="{02D57815-91ED-43cb-92C2-25804820EDAC}">
                        <c15:formulaRef>
                          <c15:sqref>'[10]IMV-IND-003'!$D$32</c15:sqref>
                        </c15:formulaRef>
                      </c:ext>
                    </c:extLst>
                    <c:strCache>
                      <c:ptCount val="1"/>
                    </c:strCache>
                  </c:strRef>
                </c:tx>
                <c:spPr>
                  <a:solidFill>
                    <a:schemeClr val="accent1"/>
                  </a:solidFill>
                  <a:ln>
                    <a:noFill/>
                  </a:ln>
                  <a:effectLst/>
                </c:spPr>
                <c:invertIfNegative val="0"/>
                <c:cat>
                  <c:strRef>
                    <c:extLst>
                      <c:ext uri="{02D57815-91ED-43cb-92C2-25804820EDAC}">
                        <c15:formulaRef>
                          <c15:sqref>'[10]IMV-IND-003'!$C$33:$C$37</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'[10]IMV-IND-003'!$D$33:$D$37</c15:sqref>
                        </c15:formulaRef>
                      </c:ext>
                    </c:extLst>
                    <c:numCache>
                      <c:formatCode>General</c:formatCode>
                      <c:ptCount val="5"/>
                    </c:numCache>
                  </c:numRef>
                </c:val>
                <c:extLst>
                  <c:ext xmlns:c16="http://schemas.microsoft.com/office/drawing/2014/chart" uri="{C3380CC4-5D6E-409C-BE32-E72D297353CC}">
                    <c16:uniqueId val="{00000003-4187-4828-855C-7944BA71610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'[10]IMV-IND-003'!$E$32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'[10]IMV-IND-003'!$C$33:$C$37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'[10]IMV-IND-003'!$E$33:$E$37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4187-4828-855C-7944BA71610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'[10]IMV-IND-003'!$F$32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'[10]IMV-IND-003'!$C$33:$C$37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'[10]IMV-IND-003'!$F$33:$F$37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4187-4828-855C-7944BA71610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'[10]IMV-IND-003'!$G$32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'[10]IMV-IND-003'!$C$33:$C$37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'[10]IMV-IND-003'!$G$33:$G$37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4187-4828-855C-7944BA716100}"/>
                  </c:ext>
                </c:extLst>
              </c15:ser>
            </c15:filteredBarSeries>
          </c:ext>
        </c:extLst>
      </c:barChart>
      <c:lineChart>
        <c:grouping val="standard"/>
        <c:varyColors val="0"/>
        <c:ser>
          <c:idx val="6"/>
          <c:order val="6"/>
          <c:tx>
            <c:strRef>
              <c:f>'[10]IMV-IND-003'!$J$32</c:f>
              <c:strCache>
                <c:ptCount val="1"/>
                <c:pt idx="0">
                  <c:v>% DE INTERVENCIÓN PARA EL CUMPLIMIENTO DE METAS</c:v>
                </c:pt>
              </c:strCache>
            </c:strRef>
          </c:tx>
          <c:spPr>
            <a:ln w="28575" cap="rnd">
              <a:solidFill>
                <a:schemeClr val="accent1">
                  <a:lumMod val="60000"/>
                </a:schemeClr>
              </a:solidFill>
              <a:round/>
            </a:ln>
            <a:effectLst/>
          </c:spPr>
          <c:marker>
            <c:symbol val="none"/>
          </c:marker>
          <c:cat>
            <c:strRef>
              <c:f>'[10]IMV-IND-003'!$C$33:$C$37</c:f>
              <c:strCache>
                <c:ptCount val="5"/>
                <c:pt idx="0">
                  <c:v>TRIMESTRE 1</c:v>
                </c:pt>
                <c:pt idx="1">
                  <c:v>TRIMESTRE 2</c:v>
                </c:pt>
                <c:pt idx="2">
                  <c:v>TRIMESTRE 3</c:v>
                </c:pt>
                <c:pt idx="3">
                  <c:v>TRIMESTRE 4</c:v>
                </c:pt>
                <c:pt idx="4">
                  <c:v>TOTAL</c:v>
                </c:pt>
              </c:strCache>
            </c:strRef>
          </c:cat>
          <c:val>
            <c:numRef>
              <c:f>'[10]IMV-IND-003'!$J$33:$J$37</c:f>
              <c:numCache>
                <c:formatCode>General</c:formatCode>
                <c:ptCount val="5"/>
                <c:pt idx="0">
                  <c:v>1.4531087385707582E-2</c:v>
                </c:pt>
                <c:pt idx="1">
                  <c:v>8.0445241306525056E-2</c:v>
                </c:pt>
                <c:pt idx="2">
                  <c:v>0</c:v>
                </c:pt>
                <c:pt idx="3">
                  <c:v>0</c:v>
                </c:pt>
                <c:pt idx="4">
                  <c:v>8.0445241306525056E-2</c:v>
                </c:pt>
              </c:numCache>
            </c:numRef>
          </c:val>
          <c:smooth val="0"/>
          <c:extLst>
            <c:ext xmlns:c16="http://schemas.microsoft.com/office/drawing/2014/chart" uri="{C3380CC4-5D6E-409C-BE32-E72D297353CC}">
              <c16:uniqueId val="{00000002-4187-4828-855C-7944BA716100}"/>
            </c:ext>
          </c:extLst>
        </c:ser>
        <c:dLbls>
          <c:showLegendKey val="0"/>
          <c:showVal val="0"/>
          <c:showCatName val="0"/>
          <c:showSerName val="0"/>
          <c:showPercent val="0"/>
          <c:showBubbleSize val="0"/>
        </c:dLbls>
        <c:marker val="1"/>
        <c:smooth val="0"/>
        <c:axId val="1524654608"/>
        <c:axId val="1526871648"/>
      </c:lineChart>
      <c:catAx>
        <c:axId val="1493677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77975600"/>
        <c:crosses val="autoZero"/>
        <c:auto val="1"/>
        <c:lblAlgn val="ctr"/>
        <c:lblOffset val="100"/>
        <c:noMultiLvlLbl val="0"/>
      </c:catAx>
      <c:valAx>
        <c:axId val="1477975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93677312"/>
        <c:crosses val="autoZero"/>
        <c:crossBetween val="between"/>
      </c:valAx>
      <c:valAx>
        <c:axId val="152687164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24654608"/>
        <c:crosses val="max"/>
        <c:crossBetween val="between"/>
      </c:valAx>
      <c:catAx>
        <c:axId val="1524654608"/>
        <c:scaling>
          <c:orientation val="minMax"/>
        </c:scaling>
        <c:delete val="1"/>
        <c:axPos val="b"/>
        <c:numFmt formatCode="General" sourceLinked="1"/>
        <c:majorTickMark val="out"/>
        <c:minorTickMark val="none"/>
        <c:tickLblPos val="nextTo"/>
        <c:crossAx val="1526871648"/>
        <c:crosses val="autoZero"/>
        <c:auto val="1"/>
        <c:lblAlgn val="ctr"/>
        <c:lblOffset val="100"/>
        <c:noMultiLvlLbl val="0"/>
      </c:catAx>
      <c:spPr>
        <a:noFill/>
        <a:ln>
          <a:noFill/>
        </a:ln>
        <a:effectLst/>
      </c:spPr>
    </c:plotArea>
    <c:legend>
      <c:legendPos val="b"/>
      <c:layout>
        <c:manualLayout>
          <c:xMode val="edge"/>
          <c:yMode val="edge"/>
          <c:x val="0.7938974591526845"/>
          <c:y val="0.11940251064083172"/>
          <c:w val="0.19126256338376554"/>
          <c:h val="0.761194531013205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PLAN DE ACCIÓN PIGA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'GAM-IND-001'!$H$32</c:f>
              <c:strCache>
                <c:ptCount val="1"/>
                <c:pt idx="0">
                  <c:v>No. De actividades ejecutadas</c:v>
                </c:pt>
              </c:strCache>
            </c:strRef>
          </c:tx>
          <c:spPr>
            <a:solidFill>
              <a:schemeClr val="accent5"/>
            </a:solidFill>
            <a:ln>
              <a:noFill/>
            </a:ln>
            <a:effectLst/>
          </c:spPr>
          <c:invertIfNegative val="0"/>
          <c:cat>
            <c:strRef>
              <c:extLst>
                <c:ext xmlns:c15="http://schemas.microsoft.com/office/drawing/2012/chart" uri="{02D57815-91ED-43cb-92C2-25804820EDAC}">
                  <c15:fullRef>
                    <c15:sqref>'GAM-IND-001'!$C$33:$C$34</c15:sqref>
                  </c15:fullRef>
                </c:ext>
              </c:extLst>
              <c:f>'GAM-IND-001'!$C$34</c:f>
              <c:strCache>
                <c:ptCount val="1"/>
                <c:pt idx="0">
                  <c:v>Semestre 1</c:v>
                </c:pt>
              </c:strCache>
            </c:strRef>
          </c:cat>
          <c:val>
            <c:numRef>
              <c:extLst>
                <c:ext xmlns:c15="http://schemas.microsoft.com/office/drawing/2012/chart" uri="{02D57815-91ED-43cb-92C2-25804820EDAC}">
                  <c15:fullRef>
                    <c15:sqref>'GAM-IND-001'!$H$33:$H$34</c15:sqref>
                  </c15:fullRef>
                </c:ext>
              </c:extLst>
              <c:f>'GAM-IND-001'!$H$34</c:f>
              <c:numCache>
                <c:formatCode>0</c:formatCode>
                <c:ptCount val="1"/>
                <c:pt idx="0">
                  <c:v>20</c:v>
                </c:pt>
              </c:numCache>
            </c:numRef>
          </c:val>
          <c:extLst>
            <c:ext xmlns:c16="http://schemas.microsoft.com/office/drawing/2014/chart" uri="{C3380CC4-5D6E-409C-BE32-E72D297353CC}">
              <c16:uniqueId val="{00000000-7227-4702-B823-DA250697129C}"/>
            </c:ext>
          </c:extLst>
        </c:ser>
        <c:ser>
          <c:idx val="5"/>
          <c:order val="5"/>
          <c:tx>
            <c:strRef>
              <c:f>'GAM-IND-001'!$I$32</c:f>
              <c:strCache>
                <c:ptCount val="1"/>
                <c:pt idx="0">
                  <c:v>No. De actividaddes programadas</c:v>
                </c:pt>
              </c:strCache>
            </c:strRef>
          </c:tx>
          <c:spPr>
            <a:solidFill>
              <a:schemeClr val="accent6"/>
            </a:solidFill>
            <a:ln>
              <a:noFill/>
            </a:ln>
            <a:effectLst/>
          </c:spPr>
          <c:invertIfNegative val="0"/>
          <c:cat>
            <c:strRef>
              <c:extLst>
                <c:ext xmlns:c15="http://schemas.microsoft.com/office/drawing/2012/chart" uri="{02D57815-91ED-43cb-92C2-25804820EDAC}">
                  <c15:fullRef>
                    <c15:sqref>'GAM-IND-001'!$C$33:$C$34</c15:sqref>
                  </c15:fullRef>
                </c:ext>
              </c:extLst>
              <c:f>'GAM-IND-001'!$C$34</c:f>
              <c:strCache>
                <c:ptCount val="1"/>
                <c:pt idx="0">
                  <c:v>Semestre 1</c:v>
                </c:pt>
              </c:strCache>
            </c:strRef>
          </c:cat>
          <c:val>
            <c:numRef>
              <c:extLst>
                <c:ext xmlns:c15="http://schemas.microsoft.com/office/drawing/2012/chart" uri="{02D57815-91ED-43cb-92C2-25804820EDAC}">
                  <c15:fullRef>
                    <c15:sqref>'GAM-IND-001'!$I$33:$I$34</c15:sqref>
                  </c15:fullRef>
                </c:ext>
              </c:extLst>
              <c:f>'GAM-IND-001'!$I$34</c:f>
              <c:numCache>
                <c:formatCode>0</c:formatCode>
                <c:ptCount val="1"/>
                <c:pt idx="0">
                  <c:v>20</c:v>
                </c:pt>
              </c:numCache>
            </c:numRef>
          </c:val>
          <c:extLst>
            <c:ext xmlns:c16="http://schemas.microsoft.com/office/drawing/2014/chart" uri="{C3380CC4-5D6E-409C-BE32-E72D297353CC}">
              <c16:uniqueId val="{00000001-7227-4702-B823-DA250697129C}"/>
            </c:ext>
          </c:extLst>
        </c:ser>
        <c:dLbls>
          <c:showLegendKey val="0"/>
          <c:showVal val="0"/>
          <c:showCatName val="0"/>
          <c:showSerName val="0"/>
          <c:showPercent val="0"/>
          <c:showBubbleSize val="0"/>
        </c:dLbls>
        <c:gapWidth val="150"/>
        <c:axId val="977027200"/>
        <c:axId val="977021760"/>
        <c:extLst>
          <c:ext xmlns:c15="http://schemas.microsoft.com/office/drawing/2012/chart" uri="{02D57815-91ED-43cb-92C2-25804820EDAC}">
            <c15:filteredBarSeries>
              <c15:ser>
                <c:idx val="0"/>
                <c:order val="0"/>
                <c:tx>
                  <c:strRef>
                    <c:extLst>
                      <c:ext uri="{02D57815-91ED-43cb-92C2-25804820EDAC}">
                        <c15:formulaRef>
                          <c15:sqref>'GAM-IND-001'!$D$32</c15:sqref>
                        </c15:formulaRef>
                      </c:ext>
                    </c:extLst>
                    <c:strCache>
                      <c:ptCount val="1"/>
                    </c:strCache>
                  </c:strRef>
                </c:tx>
                <c:spPr>
                  <a:solidFill>
                    <a:schemeClr val="accent1"/>
                  </a:solidFill>
                  <a:ln>
                    <a:noFill/>
                  </a:ln>
                  <a:effectLst/>
                </c:spPr>
                <c:invertIfNegative val="0"/>
                <c:cat>
                  <c:strRef>
                    <c:extLst>
                      <c:ext uri="{02D57815-91ED-43cb-92C2-25804820EDAC}">
                        <c15:fullRef>
                          <c15:sqref>'GAM-IND-001'!$C$33:$C$34</c15:sqref>
                        </c15:fullRef>
                        <c15:formulaRef>
                          <c15:sqref>'GAM-IND-001'!$C$34</c15:sqref>
                        </c15:formulaRef>
                      </c:ext>
                    </c:extLst>
                    <c:strCache>
                      <c:ptCount val="1"/>
                      <c:pt idx="0">
                        <c:v>Semestre 1</c:v>
                      </c:pt>
                    </c:strCache>
                  </c:strRef>
                </c:cat>
                <c:val>
                  <c:numRef>
                    <c:extLst>
                      <c:ext uri="{02D57815-91ED-43cb-92C2-25804820EDAC}">
                        <c15:fullRef>
                          <c15:sqref>'GAM-IND-001'!$D$33:$D$34</c15:sqref>
                        </c15:fullRef>
                        <c15:formulaRef>
                          <c15:sqref>'GAM-IND-001'!$D$34</c15:sqref>
                        </c15:formulaRef>
                      </c:ext>
                    </c:extLst>
                    <c:numCache>
                      <c:formatCode>General</c:formatCode>
                      <c:ptCount val="1"/>
                    </c:numCache>
                  </c:numRef>
                </c:val>
                <c:extLst>
                  <c:ext xmlns:c16="http://schemas.microsoft.com/office/drawing/2014/chart" uri="{C3380CC4-5D6E-409C-BE32-E72D297353CC}">
                    <c16:uniqueId val="{00000003-7227-4702-B823-DA250697129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'GAM-IND-001'!$E$32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'GAM-IND-001'!$C$33:$C$34</c15:sqref>
                        </c15:fullRef>
                        <c15:formulaRef>
                          <c15:sqref>'GAM-IND-001'!$C$34</c15:sqref>
                        </c15:formulaRef>
                      </c:ext>
                    </c:extLst>
                    <c:strCache>
                      <c:ptCount val="1"/>
                      <c:pt idx="0">
                        <c:v>Semestre 1</c:v>
                      </c:pt>
                    </c:strCache>
                  </c:strRef>
                </c:cat>
                <c:val>
                  <c:numRef>
                    <c:extLst>
                      <c:ext xmlns:c15="http://schemas.microsoft.com/office/drawing/2012/chart" uri="{02D57815-91ED-43cb-92C2-25804820EDAC}">
                        <c15:fullRef>
                          <c15:sqref>'GAM-IND-001'!$E$33:$E$34</c15:sqref>
                        </c15:fullRef>
                        <c15:formulaRef>
                          <c15:sqref>'GAM-IND-001'!$E$34</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4-7227-4702-B823-DA250697129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'GAM-IND-001'!$F$32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'GAM-IND-001'!$C$33:$C$34</c15:sqref>
                        </c15:fullRef>
                        <c15:formulaRef>
                          <c15:sqref>'GAM-IND-001'!$C$34</c15:sqref>
                        </c15:formulaRef>
                      </c:ext>
                    </c:extLst>
                    <c:strCache>
                      <c:ptCount val="1"/>
                      <c:pt idx="0">
                        <c:v>Semestre 1</c:v>
                      </c:pt>
                    </c:strCache>
                  </c:strRef>
                </c:cat>
                <c:val>
                  <c:numRef>
                    <c:extLst>
                      <c:ext xmlns:c15="http://schemas.microsoft.com/office/drawing/2012/chart" uri="{02D57815-91ED-43cb-92C2-25804820EDAC}">
                        <c15:fullRef>
                          <c15:sqref>'GAM-IND-001'!$F$33:$F$34</c15:sqref>
                        </c15:fullRef>
                        <c15:formulaRef>
                          <c15:sqref>'GAM-IND-001'!$F$34</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5-7227-4702-B823-DA250697129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'GAM-IND-001'!$G$32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'GAM-IND-001'!$C$33:$C$34</c15:sqref>
                        </c15:fullRef>
                        <c15:formulaRef>
                          <c15:sqref>'GAM-IND-001'!$C$34</c15:sqref>
                        </c15:formulaRef>
                      </c:ext>
                    </c:extLst>
                    <c:strCache>
                      <c:ptCount val="1"/>
                      <c:pt idx="0">
                        <c:v>Semestre 1</c:v>
                      </c:pt>
                    </c:strCache>
                  </c:strRef>
                </c:cat>
                <c:val>
                  <c:numRef>
                    <c:extLst>
                      <c:ext xmlns:c15="http://schemas.microsoft.com/office/drawing/2012/chart" uri="{02D57815-91ED-43cb-92C2-25804820EDAC}">
                        <c15:fullRef>
                          <c15:sqref>'GAM-IND-001'!$G$33:$G$34</c15:sqref>
                        </c15:fullRef>
                        <c15:formulaRef>
                          <c15:sqref>'GAM-IND-001'!$G$34</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6-7227-4702-B823-DA250697129C}"/>
                  </c:ext>
                </c:extLst>
              </c15:ser>
            </c15:filteredBarSeries>
          </c:ext>
        </c:extLst>
      </c:barChart>
      <c:lineChart>
        <c:grouping val="standard"/>
        <c:varyColors val="0"/>
        <c:ser>
          <c:idx val="6"/>
          <c:order val="6"/>
          <c:tx>
            <c:strRef>
              <c:f>'GAM-IND-001'!$J$32</c:f>
              <c:strCache>
                <c:ptCount val="1"/>
                <c:pt idx="0">
                  <c:v>RESULTADO</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'GAM-IND-001'!$C$33:$C$34</c15:sqref>
                  </c15:fullRef>
                </c:ext>
              </c:extLst>
              <c:f>'GAM-IND-001'!$C$34</c:f>
              <c:strCache>
                <c:ptCount val="1"/>
                <c:pt idx="0">
                  <c:v>Semestre 1</c:v>
                </c:pt>
              </c:strCache>
            </c:strRef>
          </c:cat>
          <c:val>
            <c:numRef>
              <c:extLst>
                <c:ext xmlns:c15="http://schemas.microsoft.com/office/drawing/2012/chart" uri="{02D57815-91ED-43cb-92C2-25804820EDAC}">
                  <c15:fullRef>
                    <c15:sqref>'GAM-IND-001'!$J$33:$J$34</c15:sqref>
                  </c15:fullRef>
                </c:ext>
              </c:extLst>
              <c:f>'GAM-IND-001'!$J$34</c:f>
              <c:numCache>
                <c:formatCode>0%</c:formatCode>
                <c:ptCount val="1"/>
                <c:pt idx="0">
                  <c:v>1</c:v>
                </c:pt>
              </c:numCache>
            </c:numRef>
          </c:val>
          <c:smooth val="0"/>
          <c:extLst>
            <c:ext xmlns:c16="http://schemas.microsoft.com/office/drawing/2014/chart" uri="{C3380CC4-5D6E-409C-BE32-E72D297353CC}">
              <c16:uniqueId val="{00000002-7227-4702-B823-DA250697129C}"/>
            </c:ext>
          </c:extLst>
        </c:ser>
        <c:dLbls>
          <c:showLegendKey val="0"/>
          <c:showVal val="0"/>
          <c:showCatName val="0"/>
          <c:showSerName val="0"/>
          <c:showPercent val="0"/>
          <c:showBubbleSize val="0"/>
        </c:dLbls>
        <c:marker val="1"/>
        <c:smooth val="0"/>
        <c:axId val="977022304"/>
        <c:axId val="977026112"/>
      </c:lineChart>
      <c:catAx>
        <c:axId val="97702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7021760"/>
        <c:crosses val="autoZero"/>
        <c:auto val="1"/>
        <c:lblAlgn val="ctr"/>
        <c:lblOffset val="100"/>
        <c:noMultiLvlLbl val="0"/>
      </c:catAx>
      <c:valAx>
        <c:axId val="977021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7027200"/>
        <c:crosses val="autoZero"/>
        <c:crossBetween val="between"/>
      </c:valAx>
      <c:valAx>
        <c:axId val="97702611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7022304"/>
        <c:crosses val="max"/>
        <c:crossBetween val="between"/>
      </c:valAx>
      <c:catAx>
        <c:axId val="977022304"/>
        <c:scaling>
          <c:orientation val="minMax"/>
        </c:scaling>
        <c:delete val="1"/>
        <c:axPos val="b"/>
        <c:numFmt formatCode="General" sourceLinked="1"/>
        <c:majorTickMark val="out"/>
        <c:minorTickMark val="none"/>
        <c:tickLblPos val="nextTo"/>
        <c:crossAx val="977026112"/>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0"/>
          <c:tx>
            <c:strRef>
              <c:f>'[2]SIG-IND-002'!$H$32:$H$33</c:f>
              <c:strCache>
                <c:ptCount val="1"/>
                <c:pt idx="0">
                  <c:v>Safisfacción con mi trabajo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'[2]SIG-IND-002'!$C$34:$G$36</c:f>
              <c:multiLvlStrCache>
                <c:ptCount val="3"/>
                <c:lvl/>
                <c:lvl/>
                <c:lvl/>
                <c:lvl/>
                <c:lvl>
                  <c:pt idx="0">
                    <c:v>2 Semestre 2017</c:v>
                  </c:pt>
                  <c:pt idx="1">
                    <c:v>1 Semestre 2018</c:v>
                  </c:pt>
                  <c:pt idx="2">
                    <c:v>2 Semestre 2018</c:v>
                  </c:pt>
                </c:lvl>
              </c:multiLvlStrCache>
            </c:multiLvlStrRef>
          </c:cat>
          <c:val>
            <c:numRef>
              <c:f>'[2]SIG-IND-002'!$H$34:$H$36</c:f>
              <c:numCache>
                <c:formatCode>General</c:formatCode>
                <c:ptCount val="3"/>
                <c:pt idx="0">
                  <c:v>0.84799999999999998</c:v>
                </c:pt>
                <c:pt idx="1">
                  <c:v>0.92</c:v>
                </c:pt>
              </c:numCache>
            </c:numRef>
          </c:val>
          <c:extLst>
            <c:ext xmlns:c16="http://schemas.microsoft.com/office/drawing/2014/chart" uri="{C3380CC4-5D6E-409C-BE32-E72D297353CC}">
              <c16:uniqueId val="{00000000-1968-462A-8846-0C4ADF762728}"/>
            </c:ext>
          </c:extLst>
        </c:ser>
        <c:ser>
          <c:idx val="5"/>
          <c:order val="1"/>
          <c:tx>
            <c:strRef>
              <c:f>'[2]SIG-IND-002'!$J$32:$J$33</c:f>
              <c:strCache>
                <c:ptCount val="1"/>
                <c:pt idx="0">
                  <c:v>Satisfacción con otros Procesos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'[2]SIG-IND-002'!$C$34:$G$36</c:f>
              <c:multiLvlStrCache>
                <c:ptCount val="3"/>
                <c:lvl/>
                <c:lvl/>
                <c:lvl/>
                <c:lvl/>
                <c:lvl>
                  <c:pt idx="0">
                    <c:v>2 Semestre 2017</c:v>
                  </c:pt>
                  <c:pt idx="1">
                    <c:v>1 Semestre 2018</c:v>
                  </c:pt>
                  <c:pt idx="2">
                    <c:v>2 Semestre 2018</c:v>
                  </c:pt>
                </c:lvl>
              </c:multiLvlStrCache>
            </c:multiLvlStrRef>
          </c:cat>
          <c:val>
            <c:numRef>
              <c:f>'[2]SIG-IND-002'!$J$34:$J$36</c:f>
              <c:numCache>
                <c:formatCode>General</c:formatCode>
                <c:ptCount val="3"/>
                <c:pt idx="0">
                  <c:v>0.70799999999999996</c:v>
                </c:pt>
                <c:pt idx="1">
                  <c:v>0.74199999999999999</c:v>
                </c:pt>
              </c:numCache>
            </c:numRef>
          </c:val>
          <c:extLst>
            <c:ext xmlns:c16="http://schemas.microsoft.com/office/drawing/2014/chart" uri="{C3380CC4-5D6E-409C-BE32-E72D297353CC}">
              <c16:uniqueId val="{00000001-1968-462A-8846-0C4ADF762728}"/>
            </c:ext>
          </c:extLst>
        </c:ser>
        <c:dLbls>
          <c:showLegendKey val="0"/>
          <c:showVal val="0"/>
          <c:showCatName val="0"/>
          <c:showSerName val="0"/>
          <c:showPercent val="0"/>
          <c:showBubbleSize val="0"/>
        </c:dLbls>
        <c:gapWidth val="150"/>
        <c:axId val="1140299855"/>
        <c:axId val="1386369743"/>
        <c:extLst/>
      </c:barChart>
      <c:lineChart>
        <c:grouping val="standard"/>
        <c:varyColors val="0"/>
        <c:ser>
          <c:idx val="6"/>
          <c:order val="2"/>
          <c:tx>
            <c:strRef>
              <c:f>'[2]SIG-IND-002'!$K$32:$K$33</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'[2]SIG-IND-002'!$C$34:$G$36</c:f>
              <c:multiLvlStrCache>
                <c:ptCount val="3"/>
                <c:lvl/>
                <c:lvl/>
                <c:lvl/>
                <c:lvl/>
                <c:lvl>
                  <c:pt idx="0">
                    <c:v>2 Semestre 2017</c:v>
                  </c:pt>
                  <c:pt idx="1">
                    <c:v>1 Semestre 2018</c:v>
                  </c:pt>
                  <c:pt idx="2">
                    <c:v>2 Semestre 2018</c:v>
                  </c:pt>
                </c:lvl>
              </c:multiLvlStrCache>
            </c:multiLvlStrRef>
          </c:cat>
          <c:val>
            <c:numRef>
              <c:f>'[2]SIG-IND-002'!$K$34:$K$36</c:f>
              <c:numCache>
                <c:formatCode>General</c:formatCode>
                <c:ptCount val="3"/>
                <c:pt idx="0">
                  <c:v>0.75166666666666659</c:v>
                </c:pt>
                <c:pt idx="1">
                  <c:v>0.83099999999999996</c:v>
                </c:pt>
                <c:pt idx="2">
                  <c:v>0</c:v>
                </c:pt>
              </c:numCache>
            </c:numRef>
          </c:val>
          <c:smooth val="0"/>
          <c:extLst>
            <c:ext xmlns:c16="http://schemas.microsoft.com/office/drawing/2014/chart" uri="{C3380CC4-5D6E-409C-BE32-E72D297353CC}">
              <c16:uniqueId val="{00000002-1968-462A-8846-0C4ADF762728}"/>
            </c:ext>
          </c:extLst>
        </c:ser>
        <c:dLbls>
          <c:showLegendKey val="0"/>
          <c:showVal val="0"/>
          <c:showCatName val="0"/>
          <c:showSerName val="0"/>
          <c:showPercent val="0"/>
          <c:showBubbleSize val="0"/>
        </c:dLbls>
        <c:marker val="1"/>
        <c:smooth val="0"/>
        <c:axId val="984415904"/>
        <c:axId val="992711008"/>
      </c:lineChart>
      <c:catAx>
        <c:axId val="1140299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6369743"/>
        <c:crosses val="autoZero"/>
        <c:auto val="1"/>
        <c:lblAlgn val="ctr"/>
        <c:lblOffset val="100"/>
        <c:noMultiLvlLbl val="0"/>
      </c:catAx>
      <c:valAx>
        <c:axId val="138636974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0299855"/>
        <c:crosses val="autoZero"/>
        <c:crossBetween val="between"/>
        <c:minorUnit val="4"/>
      </c:valAx>
      <c:valAx>
        <c:axId val="992711008"/>
        <c:scaling>
          <c:orientation val="minMax"/>
          <c:max val="1"/>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4415904"/>
        <c:crosses val="max"/>
        <c:crossBetween val="between"/>
        <c:majorUnit val="0.2"/>
      </c:valAx>
      <c:catAx>
        <c:axId val="984415904"/>
        <c:scaling>
          <c:orientation val="minMax"/>
        </c:scaling>
        <c:delete val="1"/>
        <c:axPos val="b"/>
        <c:numFmt formatCode="General" sourceLinked="1"/>
        <c:majorTickMark val="out"/>
        <c:minorTickMark val="none"/>
        <c:tickLblPos val="nextTo"/>
        <c:crossAx val="992711008"/>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SATISFACCIÓN DE PARTES INTERESADAS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'SAP-IND-001'!$H$32</c:f>
              <c:strCache>
                <c:ptCount val="1"/>
                <c:pt idx="0">
                  <c:v>Resultado de encuestas aplicadas con calificación mayor o igual a 80%</c:v>
                </c:pt>
              </c:strCache>
            </c:strRef>
          </c:tx>
          <c:spPr>
            <a:solidFill>
              <a:schemeClr val="accent5"/>
            </a:solidFill>
            <a:ln>
              <a:noFill/>
            </a:ln>
            <a:effectLst/>
          </c:spPr>
          <c:invertIfNegative val="0"/>
          <c:cat>
            <c:strRef>
              <c:extLst>
                <c:ext xmlns:c15="http://schemas.microsoft.com/office/drawing/2012/chart" uri="{02D57815-91ED-43cb-92C2-25804820EDAC}">
                  <c15:fullRef>
                    <c15:sqref>'SAP-IND-001'!$C$33:$C$35</c15:sqref>
                  </c15:fullRef>
                </c:ext>
              </c:extLst>
              <c:f>'SAP-IND-001'!$C$34:$C$35</c:f>
              <c:strCache>
                <c:ptCount val="2"/>
                <c:pt idx="0">
                  <c:v>Semestre I</c:v>
                </c:pt>
                <c:pt idx="1">
                  <c:v>Semestre II</c:v>
                </c:pt>
              </c:strCache>
            </c:strRef>
          </c:cat>
          <c:val>
            <c:numRef>
              <c:extLst>
                <c:ext xmlns:c15="http://schemas.microsoft.com/office/drawing/2012/chart" uri="{02D57815-91ED-43cb-92C2-25804820EDAC}">
                  <c15:fullRef>
                    <c15:sqref>'SAP-IND-001'!$H$33:$H$35</c15:sqref>
                  </c15:fullRef>
                </c:ext>
              </c:extLst>
              <c:f>'SAP-IND-001'!$H$34:$H$35</c:f>
              <c:numCache>
                <c:formatCode>0</c:formatCode>
                <c:ptCount val="2"/>
                <c:pt idx="0">
                  <c:v>1263</c:v>
                </c:pt>
              </c:numCache>
            </c:numRef>
          </c:val>
          <c:extLst>
            <c:ext xmlns:c16="http://schemas.microsoft.com/office/drawing/2014/chart" uri="{C3380CC4-5D6E-409C-BE32-E72D297353CC}">
              <c16:uniqueId val="{00000004-8BEE-44B9-BD2E-81DCD4A4CEEC}"/>
            </c:ext>
          </c:extLst>
        </c:ser>
        <c:ser>
          <c:idx val="5"/>
          <c:order val="5"/>
          <c:tx>
            <c:strRef>
              <c:f>'SAP-IND-001'!$I$32</c:f>
              <c:strCache>
                <c:ptCount val="1"/>
                <c:pt idx="0">
                  <c:v># Encuestas aplicadas</c:v>
                </c:pt>
              </c:strCache>
            </c:strRef>
          </c:tx>
          <c:spPr>
            <a:solidFill>
              <a:schemeClr val="accent6"/>
            </a:solidFill>
            <a:ln>
              <a:noFill/>
            </a:ln>
            <a:effectLst/>
          </c:spPr>
          <c:invertIfNegative val="0"/>
          <c:cat>
            <c:strRef>
              <c:extLst>
                <c:ext xmlns:c15="http://schemas.microsoft.com/office/drawing/2012/chart" uri="{02D57815-91ED-43cb-92C2-25804820EDAC}">
                  <c15:fullRef>
                    <c15:sqref>'SAP-IND-001'!$C$33:$C$35</c15:sqref>
                  </c15:fullRef>
                </c:ext>
              </c:extLst>
              <c:f>'SAP-IND-001'!$C$34:$C$35</c:f>
              <c:strCache>
                <c:ptCount val="2"/>
                <c:pt idx="0">
                  <c:v>Semestre I</c:v>
                </c:pt>
                <c:pt idx="1">
                  <c:v>Semestre II</c:v>
                </c:pt>
              </c:strCache>
            </c:strRef>
          </c:cat>
          <c:val>
            <c:numRef>
              <c:extLst>
                <c:ext xmlns:c15="http://schemas.microsoft.com/office/drawing/2012/chart" uri="{02D57815-91ED-43cb-92C2-25804820EDAC}">
                  <c15:fullRef>
                    <c15:sqref>'SAP-IND-001'!$I$33:$I$35</c15:sqref>
                  </c15:fullRef>
                </c:ext>
              </c:extLst>
              <c:f>'SAP-IND-001'!$I$34:$I$35</c:f>
              <c:numCache>
                <c:formatCode>0</c:formatCode>
                <c:ptCount val="2"/>
                <c:pt idx="0">
                  <c:v>1444</c:v>
                </c:pt>
              </c:numCache>
            </c:numRef>
          </c:val>
          <c:extLst>
            <c:ext xmlns:c16="http://schemas.microsoft.com/office/drawing/2014/chart" uri="{C3380CC4-5D6E-409C-BE32-E72D297353CC}">
              <c16:uniqueId val="{00000005-8BEE-44B9-BD2E-81DCD4A4CEEC}"/>
            </c:ext>
          </c:extLst>
        </c:ser>
        <c:dLbls>
          <c:showLegendKey val="0"/>
          <c:showVal val="0"/>
          <c:showCatName val="0"/>
          <c:showSerName val="0"/>
          <c:showPercent val="0"/>
          <c:showBubbleSize val="0"/>
        </c:dLbls>
        <c:gapWidth val="150"/>
        <c:axId val="862944928"/>
        <c:axId val="1000942512"/>
        <c:extLst>
          <c:ext xmlns:c15="http://schemas.microsoft.com/office/drawing/2012/chart" uri="{02D57815-91ED-43cb-92C2-25804820EDAC}">
            <c15:filteredBarSeries>
              <c15:ser>
                <c:idx val="0"/>
                <c:order val="0"/>
                <c:tx>
                  <c:strRef>
                    <c:extLst>
                      <c:ext uri="{02D57815-91ED-43cb-92C2-25804820EDAC}">
                        <c15:formulaRef>
                          <c15:sqref>'SAP-IND-001'!$D$32</c15:sqref>
                        </c15:formulaRef>
                      </c:ext>
                    </c:extLst>
                    <c:strCache>
                      <c:ptCount val="1"/>
                    </c:strCache>
                  </c:strRef>
                </c:tx>
                <c:spPr>
                  <a:solidFill>
                    <a:schemeClr val="accent1"/>
                  </a:solidFill>
                  <a:ln>
                    <a:noFill/>
                  </a:ln>
                  <a:effectLst/>
                </c:spPr>
                <c:invertIfNegative val="0"/>
                <c:cat>
                  <c:strRef>
                    <c:extLst>
                      <c:ext uri="{02D57815-91ED-43cb-92C2-25804820EDAC}">
                        <c15:fullRef>
                          <c15:sqref>'SAP-IND-001'!$C$33:$C$35</c15:sqref>
                        </c15:fullRef>
                        <c15:formulaRef>
                          <c15:sqref>'SAP-IND-001'!$C$34:$C$35</c15:sqref>
                        </c15:formulaRef>
                      </c:ext>
                    </c:extLst>
                    <c:strCache>
                      <c:ptCount val="2"/>
                      <c:pt idx="0">
                        <c:v>Semestre I</c:v>
                      </c:pt>
                      <c:pt idx="1">
                        <c:v>Semestre II</c:v>
                      </c:pt>
                    </c:strCache>
                  </c:strRef>
                </c:cat>
                <c:val>
                  <c:numRef>
                    <c:extLst>
                      <c:ext uri="{02D57815-91ED-43cb-92C2-25804820EDAC}">
                        <c15:fullRef>
                          <c15:sqref>'SAP-IND-001'!$D$33:$D$35</c15:sqref>
                        </c15:fullRef>
                        <c15:formulaRef>
                          <c15:sqref>'SAP-IND-001'!$D$34:$D$35</c15:sqref>
                        </c15:formulaRef>
                      </c:ext>
                    </c:extLst>
                    <c:numCache>
                      <c:formatCode>General</c:formatCode>
                      <c:ptCount val="2"/>
                    </c:numCache>
                  </c:numRef>
                </c:val>
                <c:extLst>
                  <c:ext xmlns:c16="http://schemas.microsoft.com/office/drawing/2014/chart" uri="{C3380CC4-5D6E-409C-BE32-E72D297353CC}">
                    <c16:uniqueId val="{00000000-8BEE-44B9-BD2E-81DCD4A4CEE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'SAP-IND-001'!$E$32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'SAP-IND-001'!$C$33:$C$35</c15:sqref>
                        </c15:fullRef>
                        <c15:formulaRef>
                          <c15:sqref>'SAP-IND-001'!$C$34:$C$35</c15:sqref>
                        </c15:formulaRef>
                      </c:ext>
                    </c:extLst>
                    <c:strCache>
                      <c:ptCount val="2"/>
                      <c:pt idx="0">
                        <c:v>Semestre I</c:v>
                      </c:pt>
                      <c:pt idx="1">
                        <c:v>Semestre II</c:v>
                      </c:pt>
                    </c:strCache>
                  </c:strRef>
                </c:cat>
                <c:val>
                  <c:numRef>
                    <c:extLst>
                      <c:ext xmlns:c15="http://schemas.microsoft.com/office/drawing/2012/chart" uri="{02D57815-91ED-43cb-92C2-25804820EDAC}">
                        <c15:fullRef>
                          <c15:sqref>'SAP-IND-001'!$E$33:$E$35</c15:sqref>
                        </c15:fullRef>
                        <c15:formulaRef>
                          <c15:sqref>'SAP-IND-001'!$E$34:$E$35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1-8BEE-44B9-BD2E-81DCD4A4CEE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'SAP-IND-001'!$F$32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'SAP-IND-001'!$C$33:$C$35</c15:sqref>
                        </c15:fullRef>
                        <c15:formulaRef>
                          <c15:sqref>'SAP-IND-001'!$C$34:$C$35</c15:sqref>
                        </c15:formulaRef>
                      </c:ext>
                    </c:extLst>
                    <c:strCache>
                      <c:ptCount val="2"/>
                      <c:pt idx="0">
                        <c:v>Semestre I</c:v>
                      </c:pt>
                      <c:pt idx="1">
                        <c:v>Semestre II</c:v>
                      </c:pt>
                    </c:strCache>
                  </c:strRef>
                </c:cat>
                <c:val>
                  <c:numRef>
                    <c:extLst>
                      <c:ext xmlns:c15="http://schemas.microsoft.com/office/drawing/2012/chart" uri="{02D57815-91ED-43cb-92C2-25804820EDAC}">
                        <c15:fullRef>
                          <c15:sqref>'SAP-IND-001'!$F$33:$F$35</c15:sqref>
                        </c15:fullRef>
                        <c15:formulaRef>
                          <c15:sqref>'SAP-IND-001'!$F$34:$F$35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8BEE-44B9-BD2E-81DCD4A4CEE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'SAP-IND-001'!$G$32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'SAP-IND-001'!$C$33:$C$35</c15:sqref>
                        </c15:fullRef>
                        <c15:formulaRef>
                          <c15:sqref>'SAP-IND-001'!$C$34:$C$35</c15:sqref>
                        </c15:formulaRef>
                      </c:ext>
                    </c:extLst>
                    <c:strCache>
                      <c:ptCount val="2"/>
                      <c:pt idx="0">
                        <c:v>Semestre I</c:v>
                      </c:pt>
                      <c:pt idx="1">
                        <c:v>Semestre II</c:v>
                      </c:pt>
                    </c:strCache>
                  </c:strRef>
                </c:cat>
                <c:val>
                  <c:numRef>
                    <c:extLst>
                      <c:ext xmlns:c15="http://schemas.microsoft.com/office/drawing/2012/chart" uri="{02D57815-91ED-43cb-92C2-25804820EDAC}">
                        <c15:fullRef>
                          <c15:sqref>'SAP-IND-001'!$G$33:$G$35</c15:sqref>
                        </c15:fullRef>
                        <c15:formulaRef>
                          <c15:sqref>'SAP-IND-001'!$G$34:$G$35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3-8BEE-44B9-BD2E-81DCD4A4CEEC}"/>
                  </c:ext>
                </c:extLst>
              </c15:ser>
            </c15:filteredBarSeries>
          </c:ext>
        </c:extLst>
      </c:barChart>
      <c:lineChart>
        <c:grouping val="standard"/>
        <c:varyColors val="0"/>
        <c:ser>
          <c:idx val="6"/>
          <c:order val="6"/>
          <c:tx>
            <c:strRef>
              <c:f>'SAP-IND-001'!$J$32</c:f>
              <c:strCache>
                <c:ptCount val="1"/>
                <c:pt idx="0">
                  <c:v>% de satisfacción de partes interesadas</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'SAP-IND-001'!$C$33:$C$35</c15:sqref>
                  </c15:fullRef>
                </c:ext>
              </c:extLst>
              <c:f>'SAP-IND-001'!$C$34:$C$35</c:f>
              <c:strCache>
                <c:ptCount val="2"/>
                <c:pt idx="0">
                  <c:v>Semestre I</c:v>
                </c:pt>
                <c:pt idx="1">
                  <c:v>Semestre II</c:v>
                </c:pt>
              </c:strCache>
            </c:strRef>
          </c:cat>
          <c:val>
            <c:numRef>
              <c:extLst>
                <c:ext xmlns:c15="http://schemas.microsoft.com/office/drawing/2012/chart" uri="{02D57815-91ED-43cb-92C2-25804820EDAC}">
                  <c15:fullRef>
                    <c15:sqref>'SAP-IND-001'!$J$33:$J$35</c15:sqref>
                  </c15:fullRef>
                </c:ext>
              </c:extLst>
              <c:f>'SAP-IND-001'!$J$34:$J$35</c:f>
              <c:numCache>
                <c:formatCode>0.00%</c:formatCode>
                <c:ptCount val="2"/>
                <c:pt idx="0">
                  <c:v>0.8746537396121884</c:v>
                </c:pt>
              </c:numCache>
            </c:numRef>
          </c:val>
          <c:smooth val="0"/>
          <c:extLst>
            <c:ext xmlns:c16="http://schemas.microsoft.com/office/drawing/2014/chart" uri="{C3380CC4-5D6E-409C-BE32-E72D297353CC}">
              <c16:uniqueId val="{00000006-8BEE-44B9-BD2E-81DCD4A4CEEC}"/>
            </c:ext>
          </c:extLst>
        </c:ser>
        <c:dLbls>
          <c:showLegendKey val="0"/>
          <c:showVal val="0"/>
          <c:showCatName val="0"/>
          <c:showSerName val="0"/>
          <c:showPercent val="0"/>
          <c:showBubbleSize val="0"/>
        </c:dLbls>
        <c:marker val="1"/>
        <c:smooth val="0"/>
        <c:axId val="862944928"/>
        <c:axId val="1000942512"/>
      </c:lineChart>
      <c:catAx>
        <c:axId val="862944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0942512"/>
        <c:crosses val="autoZero"/>
        <c:auto val="1"/>
        <c:lblAlgn val="ctr"/>
        <c:lblOffset val="100"/>
        <c:noMultiLvlLbl val="0"/>
      </c:catAx>
      <c:valAx>
        <c:axId val="1000942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2944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GESTIÓN SOCIAL EN FRENTES DE TRABAJO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3622528835271734E-2"/>
          <c:y val="0.21179152983155342"/>
          <c:w val="0.68676093813961325"/>
          <c:h val="0.65074448493045245"/>
        </c:manualLayout>
      </c:layout>
      <c:barChart>
        <c:barDir val="col"/>
        <c:grouping val="clustered"/>
        <c:varyColors val="0"/>
        <c:ser>
          <c:idx val="4"/>
          <c:order val="4"/>
          <c:tx>
            <c:strRef>
              <c:f>'SAP-IND-002'!$H$32</c:f>
              <c:strCache>
                <c:ptCount val="1"/>
                <c:pt idx="0">
                  <c:v># de frentes de trabajo socializados anticipidamente</c:v>
                </c:pt>
              </c:strCache>
            </c:strRef>
          </c:tx>
          <c:spPr>
            <a:solidFill>
              <a:schemeClr val="accent5"/>
            </a:solidFill>
            <a:ln>
              <a:noFill/>
            </a:ln>
            <a:effectLst/>
          </c:spPr>
          <c:invertIfNegative val="0"/>
          <c:cat>
            <c:strRef>
              <c:f>'SAP-IND-002'!$C$33:$C$34</c:f>
              <c:strCache>
                <c:ptCount val="2"/>
                <c:pt idx="0">
                  <c:v>Semestre 1</c:v>
                </c:pt>
                <c:pt idx="1">
                  <c:v>Semestre 2</c:v>
                </c:pt>
              </c:strCache>
            </c:strRef>
          </c:cat>
          <c:val>
            <c:numRef>
              <c:f>'SAP-IND-002'!$H$33:$H$34</c:f>
              <c:numCache>
                <c:formatCode>0</c:formatCode>
                <c:ptCount val="2"/>
                <c:pt idx="0">
                  <c:v>899</c:v>
                </c:pt>
              </c:numCache>
            </c:numRef>
          </c:val>
          <c:extLst>
            <c:ext xmlns:c16="http://schemas.microsoft.com/office/drawing/2014/chart" uri="{C3380CC4-5D6E-409C-BE32-E72D297353CC}">
              <c16:uniqueId val="{00000004-19A7-41BD-ABEA-5481A021DE23}"/>
            </c:ext>
          </c:extLst>
        </c:ser>
        <c:ser>
          <c:idx val="5"/>
          <c:order val="5"/>
          <c:tx>
            <c:strRef>
              <c:f>'SAP-IND-002'!$I$32</c:f>
              <c:strCache>
                <c:ptCount val="1"/>
                <c:pt idx="0">
                  <c:v># de frentes de trabajo ejecutados</c:v>
                </c:pt>
              </c:strCache>
            </c:strRef>
          </c:tx>
          <c:spPr>
            <a:solidFill>
              <a:schemeClr val="accent6"/>
            </a:solidFill>
            <a:ln>
              <a:noFill/>
            </a:ln>
            <a:effectLst/>
          </c:spPr>
          <c:invertIfNegative val="0"/>
          <c:cat>
            <c:strRef>
              <c:f>'SAP-IND-002'!$C$33:$C$34</c:f>
              <c:strCache>
                <c:ptCount val="2"/>
                <c:pt idx="0">
                  <c:v>Semestre 1</c:v>
                </c:pt>
                <c:pt idx="1">
                  <c:v>Semestre 2</c:v>
                </c:pt>
              </c:strCache>
            </c:strRef>
          </c:cat>
          <c:val>
            <c:numRef>
              <c:f>'SAP-IND-002'!$I$33:$I$34</c:f>
              <c:numCache>
                <c:formatCode>0</c:formatCode>
                <c:ptCount val="2"/>
                <c:pt idx="0">
                  <c:v>902</c:v>
                </c:pt>
              </c:numCache>
            </c:numRef>
          </c:val>
          <c:extLst>
            <c:ext xmlns:c16="http://schemas.microsoft.com/office/drawing/2014/chart" uri="{C3380CC4-5D6E-409C-BE32-E72D297353CC}">
              <c16:uniqueId val="{00000005-19A7-41BD-ABEA-5481A021DE23}"/>
            </c:ext>
          </c:extLst>
        </c:ser>
        <c:dLbls>
          <c:showLegendKey val="0"/>
          <c:showVal val="0"/>
          <c:showCatName val="0"/>
          <c:showSerName val="0"/>
          <c:showPercent val="0"/>
          <c:showBubbleSize val="0"/>
        </c:dLbls>
        <c:gapWidth val="150"/>
        <c:axId val="1410742991"/>
        <c:axId val="1623651791"/>
        <c:extLst>
          <c:ext xmlns:c15="http://schemas.microsoft.com/office/drawing/2012/chart" uri="{02D57815-91ED-43cb-92C2-25804820EDAC}">
            <c15:filteredBarSeries>
              <c15:ser>
                <c:idx val="0"/>
                <c:order val="0"/>
                <c:tx>
                  <c:strRef>
                    <c:extLst>
                      <c:ext uri="{02D57815-91ED-43cb-92C2-25804820EDAC}">
                        <c15:formulaRef>
                          <c15:sqref>'SAP-IND-002'!$D$32</c15:sqref>
                        </c15:formulaRef>
                      </c:ext>
                    </c:extLst>
                    <c:strCache>
                      <c:ptCount val="1"/>
                    </c:strCache>
                  </c:strRef>
                </c:tx>
                <c:spPr>
                  <a:solidFill>
                    <a:schemeClr val="accent1"/>
                  </a:solidFill>
                  <a:ln>
                    <a:noFill/>
                  </a:ln>
                  <a:effectLst/>
                </c:spPr>
                <c:invertIfNegative val="0"/>
                <c:cat>
                  <c:strRef>
                    <c:extLst>
                      <c:ext uri="{02D57815-91ED-43cb-92C2-25804820EDAC}">
                        <c15:formulaRef>
                          <c15:sqref>'SAP-IND-002'!$C$33:$C$34</c15:sqref>
                        </c15:formulaRef>
                      </c:ext>
                    </c:extLst>
                    <c:strCache>
                      <c:ptCount val="2"/>
                      <c:pt idx="0">
                        <c:v>Semestre 1</c:v>
                      </c:pt>
                      <c:pt idx="1">
                        <c:v>Semestre 2</c:v>
                      </c:pt>
                    </c:strCache>
                  </c:strRef>
                </c:cat>
                <c:val>
                  <c:numRef>
                    <c:extLst>
                      <c:ext uri="{02D57815-91ED-43cb-92C2-25804820EDAC}">
                        <c15:formulaRef>
                          <c15:sqref>'SAP-IND-002'!$D$33:$D$34</c15:sqref>
                        </c15:formulaRef>
                      </c:ext>
                    </c:extLst>
                    <c:numCache>
                      <c:formatCode>General</c:formatCode>
                      <c:ptCount val="2"/>
                    </c:numCache>
                  </c:numRef>
                </c:val>
                <c:extLst>
                  <c:ext xmlns:c16="http://schemas.microsoft.com/office/drawing/2014/chart" uri="{C3380CC4-5D6E-409C-BE32-E72D297353CC}">
                    <c16:uniqueId val="{00000000-19A7-41BD-ABEA-5481A021DE2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'SAP-IND-002'!$E$32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'SAP-IND-002'!$C$33:$C$34</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'SAP-IND-002'!$E$33:$E$34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1-19A7-41BD-ABEA-5481A021DE2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'SAP-IND-002'!$F$32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'SAP-IND-002'!$C$33:$C$34</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'SAP-IND-002'!$F$33:$F$34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19A7-41BD-ABEA-5481A021DE2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'SAP-IND-002'!$G$32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'SAP-IND-002'!$C$33:$C$34</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'SAP-IND-002'!$G$33:$G$34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3-19A7-41BD-ABEA-5481A021DE23}"/>
                  </c:ext>
                </c:extLst>
              </c15:ser>
            </c15:filteredBarSeries>
          </c:ext>
        </c:extLst>
      </c:barChart>
      <c:lineChart>
        <c:grouping val="standard"/>
        <c:varyColors val="0"/>
        <c:ser>
          <c:idx val="6"/>
          <c:order val="6"/>
          <c:tx>
            <c:strRef>
              <c:f>'SAP-IND-002'!$J$32</c:f>
              <c:strCache>
                <c:ptCount val="1"/>
                <c:pt idx="0">
                  <c:v>% de gestión social realizada anticipadamente</c:v>
                </c:pt>
              </c:strCache>
            </c:strRef>
          </c:tx>
          <c:spPr>
            <a:ln w="28575" cap="rnd">
              <a:solidFill>
                <a:schemeClr val="accent1">
                  <a:lumMod val="60000"/>
                </a:schemeClr>
              </a:solidFill>
              <a:round/>
            </a:ln>
            <a:effectLst/>
          </c:spPr>
          <c:marker>
            <c:symbol val="none"/>
          </c:marker>
          <c:cat>
            <c:strRef>
              <c:f>'SAP-IND-002'!$C$33:$C$34</c:f>
              <c:strCache>
                <c:ptCount val="2"/>
                <c:pt idx="0">
                  <c:v>Semestre 1</c:v>
                </c:pt>
                <c:pt idx="1">
                  <c:v>Semestre 2</c:v>
                </c:pt>
              </c:strCache>
            </c:strRef>
          </c:cat>
          <c:val>
            <c:numRef>
              <c:f>'SAP-IND-002'!$J$33:$J$34</c:f>
              <c:numCache>
                <c:formatCode>0%</c:formatCode>
                <c:ptCount val="2"/>
                <c:pt idx="0" formatCode="0.00%">
                  <c:v>0.99667405764966743</c:v>
                </c:pt>
              </c:numCache>
            </c:numRef>
          </c:val>
          <c:smooth val="0"/>
          <c:extLst>
            <c:ext xmlns:c16="http://schemas.microsoft.com/office/drawing/2014/chart" uri="{C3380CC4-5D6E-409C-BE32-E72D297353CC}">
              <c16:uniqueId val="{00000006-19A7-41BD-ABEA-5481A021DE23}"/>
            </c:ext>
          </c:extLst>
        </c:ser>
        <c:dLbls>
          <c:showLegendKey val="0"/>
          <c:showVal val="0"/>
          <c:showCatName val="0"/>
          <c:showSerName val="0"/>
          <c:showPercent val="0"/>
          <c:showBubbleSize val="0"/>
        </c:dLbls>
        <c:marker val="1"/>
        <c:smooth val="0"/>
        <c:axId val="1247335791"/>
        <c:axId val="1417765583"/>
      </c:lineChart>
      <c:catAx>
        <c:axId val="1410742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23651791"/>
        <c:crosses val="autoZero"/>
        <c:auto val="1"/>
        <c:lblAlgn val="ctr"/>
        <c:lblOffset val="100"/>
        <c:noMultiLvlLbl val="0"/>
      </c:catAx>
      <c:valAx>
        <c:axId val="162365179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10742991"/>
        <c:crosses val="autoZero"/>
        <c:crossBetween val="between"/>
      </c:valAx>
      <c:valAx>
        <c:axId val="1417765583"/>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47335791"/>
        <c:crosses val="max"/>
        <c:crossBetween val="between"/>
      </c:valAx>
      <c:catAx>
        <c:axId val="1247335791"/>
        <c:scaling>
          <c:orientation val="minMax"/>
        </c:scaling>
        <c:delete val="1"/>
        <c:axPos val="b"/>
        <c:numFmt formatCode="General" sourceLinked="1"/>
        <c:majorTickMark val="out"/>
        <c:minorTickMark val="none"/>
        <c:tickLblPos val="nextTo"/>
        <c:crossAx val="1417765583"/>
        <c:crosses val="autoZero"/>
        <c:auto val="1"/>
        <c:lblAlgn val="ctr"/>
        <c:lblOffset val="100"/>
        <c:noMultiLvlLbl val="0"/>
      </c:catAx>
      <c:spPr>
        <a:noFill/>
        <a:ln>
          <a:noFill/>
        </a:ln>
        <a:effectLst/>
      </c:spPr>
    </c:plotArea>
    <c:legend>
      <c:legendPos val="b"/>
      <c:layout>
        <c:manualLayout>
          <c:xMode val="edge"/>
          <c:yMode val="edge"/>
          <c:x val="0.79464831804281344"/>
          <c:y val="9.2790393185881156E-2"/>
          <c:w val="0.18899082568807343"/>
          <c:h val="0.867238166835125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685655490246821E-2"/>
          <c:y val="0.23691460055096419"/>
          <c:w val="0.67303081833080725"/>
          <c:h val="0.50785883169562485"/>
        </c:manualLayout>
      </c:layout>
      <c:barChart>
        <c:barDir val="col"/>
        <c:grouping val="clustered"/>
        <c:varyColors val="0"/>
        <c:ser>
          <c:idx val="4"/>
          <c:order val="4"/>
          <c:tx>
            <c:strRef>
              <c:f>'[11]CON-IND-002'!$H$32</c:f>
              <c:strCache>
                <c:ptCount val="1"/>
                <c:pt idx="0">
                  <c:v>Número de procesos contractuales iniciados en el periodo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'[11]CON-IND-002'!$C$33:$C$36</c:f>
              <c:strCache>
                <c:ptCount val="4"/>
                <c:pt idx="0">
                  <c:v>TRIMESTRE 1</c:v>
                </c:pt>
                <c:pt idx="1">
                  <c:v>TRIMESTRE 2</c:v>
                </c:pt>
                <c:pt idx="2">
                  <c:v>TRIMESTRE 3</c:v>
                </c:pt>
                <c:pt idx="3">
                  <c:v>TRIMESTRE 4</c:v>
                </c:pt>
              </c:strCache>
            </c:strRef>
          </c:cat>
          <c:val>
            <c:numRef>
              <c:f>'[11]CON-IND-002'!$H$33:$H$36</c:f>
              <c:numCache>
                <c:formatCode>General</c:formatCode>
                <c:ptCount val="4"/>
                <c:pt idx="0">
                  <c:v>22</c:v>
                </c:pt>
                <c:pt idx="1">
                  <c:v>46</c:v>
                </c:pt>
              </c:numCache>
            </c:numRef>
          </c:val>
          <c:extLst>
            <c:ext xmlns:c16="http://schemas.microsoft.com/office/drawing/2014/chart" uri="{C3380CC4-5D6E-409C-BE32-E72D297353CC}">
              <c16:uniqueId val="{00000000-8B88-417B-A095-A5B41FAA12A5}"/>
            </c:ext>
          </c:extLst>
        </c:ser>
        <c:ser>
          <c:idx val="5"/>
          <c:order val="5"/>
          <c:tx>
            <c:strRef>
              <c:f>'[11]CON-IND-002'!$I$32</c:f>
              <c:strCache>
                <c:ptCount val="1"/>
                <c:pt idx="0">
                  <c:v> # de procesos contractuales programados en el Plan de Adquisiciones para el periodo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'[11]CON-IND-002'!$C$33:$C$36</c:f>
              <c:strCache>
                <c:ptCount val="4"/>
                <c:pt idx="0">
                  <c:v>TRIMESTRE 1</c:v>
                </c:pt>
                <c:pt idx="1">
                  <c:v>TRIMESTRE 2</c:v>
                </c:pt>
                <c:pt idx="2">
                  <c:v>TRIMESTRE 3</c:v>
                </c:pt>
                <c:pt idx="3">
                  <c:v>TRIMESTRE 4</c:v>
                </c:pt>
              </c:strCache>
            </c:strRef>
          </c:cat>
          <c:val>
            <c:numRef>
              <c:f>'[11]CON-IND-002'!$I$33:$I$36</c:f>
              <c:numCache>
                <c:formatCode>General</c:formatCode>
                <c:ptCount val="4"/>
                <c:pt idx="0">
                  <c:v>75</c:v>
                </c:pt>
                <c:pt idx="1">
                  <c:v>50</c:v>
                </c:pt>
              </c:numCache>
            </c:numRef>
          </c:val>
          <c:extLst>
            <c:ext xmlns:c16="http://schemas.microsoft.com/office/drawing/2014/chart" uri="{C3380CC4-5D6E-409C-BE32-E72D297353CC}">
              <c16:uniqueId val="{00000001-8B88-417B-A095-A5B41FAA12A5}"/>
            </c:ext>
          </c:extLst>
        </c:ser>
        <c:dLbls>
          <c:showLegendKey val="0"/>
          <c:showVal val="0"/>
          <c:showCatName val="0"/>
          <c:showSerName val="0"/>
          <c:showPercent val="0"/>
          <c:showBubbleSize val="0"/>
        </c:dLbls>
        <c:gapWidth val="219"/>
        <c:axId val="1018392928"/>
        <c:axId val="1009810720"/>
        <c:extLst>
          <c:ext xmlns:c15="http://schemas.microsoft.com/office/drawing/2012/chart" uri="{02D57815-91ED-43cb-92C2-25804820EDAC}">
            <c15:filteredBarSeries>
              <c15:ser>
                <c:idx val="0"/>
                <c:order val="0"/>
                <c:tx>
                  <c:strRef>
                    <c:extLst>
                      <c:ext uri="{02D57815-91ED-43cb-92C2-25804820EDAC}">
                        <c15:formulaRef>
                          <c15:sqref>'[11]CON-IND-002'!$D$32</c15:sqref>
                        </c15:formulaRef>
                      </c:ext>
                    </c:extLst>
                    <c:strCache>
                      <c:ptCount val="1"/>
                    </c:strCache>
                  </c:strRef>
                </c:tx>
                <c:spPr>
                  <a:solidFill>
                    <a:schemeClr val="accent1"/>
                  </a:solidFill>
                  <a:ln>
                    <a:noFill/>
                  </a:ln>
                  <a:effectLst/>
                </c:spPr>
                <c:invertIfNegative val="0"/>
                <c:cat>
                  <c:strRef>
                    <c:extLst>
                      <c:ext uri="{02D57815-91ED-43cb-92C2-25804820EDAC}">
                        <c15:formulaRef>
                          <c15:sqref>'[11]CON-IND-002'!$C$33:$C$36</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'[11]CON-IND-002'!$D$33:$D$36</c15:sqref>
                        </c15:formulaRef>
                      </c:ext>
                    </c:extLst>
                    <c:numCache>
                      <c:formatCode>General</c:formatCode>
                      <c:ptCount val="4"/>
                    </c:numCache>
                  </c:numRef>
                </c:val>
                <c:extLst>
                  <c:ext xmlns:c16="http://schemas.microsoft.com/office/drawing/2014/chart" uri="{C3380CC4-5D6E-409C-BE32-E72D297353CC}">
                    <c16:uniqueId val="{00000000-A83B-4BB7-A682-BB6D77B8959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'[11]CON-IND-002'!$E$32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'[11]CON-IND-002'!$C$33:$C$36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'[11]CON-IND-002'!$E$33:$E$36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1-A83B-4BB7-A682-BB6D77B8959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'[11]CON-IND-002'!$F$32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'[11]CON-IND-002'!$C$33:$C$36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'[11]CON-IND-002'!$F$33:$F$36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2-A83B-4BB7-A682-BB6D77B8959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'[11]CON-IND-002'!$G$32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'[11]CON-IND-002'!$C$33:$C$36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'[11]CON-IND-002'!$G$33:$G$36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A83B-4BB7-A682-BB6D77B8959B}"/>
                  </c:ext>
                </c:extLst>
              </c15:ser>
            </c15:filteredBarSeries>
          </c:ext>
        </c:extLst>
      </c:barChart>
      <c:lineChart>
        <c:grouping val="standard"/>
        <c:varyColors val="0"/>
        <c:ser>
          <c:idx val="6"/>
          <c:order val="6"/>
          <c:tx>
            <c:strRef>
              <c:f>'[11]CON-IND-002'!$J$32</c:f>
              <c:strCache>
                <c:ptCount val="1"/>
                <c:pt idx="0">
                  <c:v>RESULTADO</c:v>
                </c:pt>
              </c:strCache>
            </c:strRef>
          </c:tx>
          <c:spPr>
            <a:ln w="28575" cap="rnd">
              <a:solidFill>
                <a:schemeClr val="accent1">
                  <a:lumMod val="60000"/>
                </a:schemeClr>
              </a:solidFill>
              <a:round/>
            </a:ln>
            <a:effectLst/>
          </c:spPr>
          <c:marker>
            <c:symbol val="none"/>
          </c:marker>
          <c:cat>
            <c:strRef>
              <c:f>'[11]CON-IND-002'!$C$33:$C$36</c:f>
              <c:strCache>
                <c:ptCount val="4"/>
                <c:pt idx="0">
                  <c:v>TRIMESTRE 1</c:v>
                </c:pt>
                <c:pt idx="1">
                  <c:v>TRIMESTRE 2</c:v>
                </c:pt>
                <c:pt idx="2">
                  <c:v>TRIMESTRE 3</c:v>
                </c:pt>
                <c:pt idx="3">
                  <c:v>TRIMESTRE 4</c:v>
                </c:pt>
              </c:strCache>
            </c:strRef>
          </c:cat>
          <c:val>
            <c:numRef>
              <c:f>'[11]CON-IND-002'!$J$33:$J$36</c:f>
              <c:numCache>
                <c:formatCode>General</c:formatCode>
                <c:ptCount val="4"/>
                <c:pt idx="0">
                  <c:v>0.29333333333333333</c:v>
                </c:pt>
                <c:pt idx="1">
                  <c:v>0.92</c:v>
                </c:pt>
                <c:pt idx="2">
                  <c:v>0</c:v>
                </c:pt>
                <c:pt idx="3">
                  <c:v>0</c:v>
                </c:pt>
              </c:numCache>
            </c:numRef>
          </c:val>
          <c:smooth val="0"/>
          <c:extLst>
            <c:ext xmlns:c16="http://schemas.microsoft.com/office/drawing/2014/chart" uri="{C3380CC4-5D6E-409C-BE32-E72D297353CC}">
              <c16:uniqueId val="{00000002-8B88-417B-A095-A5B41FAA12A5}"/>
            </c:ext>
          </c:extLst>
        </c:ser>
        <c:dLbls>
          <c:showLegendKey val="0"/>
          <c:showVal val="0"/>
          <c:showCatName val="0"/>
          <c:showSerName val="0"/>
          <c:showPercent val="0"/>
          <c:showBubbleSize val="0"/>
        </c:dLbls>
        <c:marker val="1"/>
        <c:smooth val="0"/>
        <c:axId val="1009812896"/>
        <c:axId val="1009807456"/>
      </c:lineChart>
      <c:catAx>
        <c:axId val="101839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9810720"/>
        <c:crosses val="autoZero"/>
        <c:auto val="1"/>
        <c:lblAlgn val="ctr"/>
        <c:lblOffset val="100"/>
        <c:noMultiLvlLbl val="0"/>
      </c:catAx>
      <c:valAx>
        <c:axId val="1009810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8392928"/>
        <c:crosses val="autoZero"/>
        <c:crossBetween val="between"/>
      </c:valAx>
      <c:valAx>
        <c:axId val="100980745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9812896"/>
        <c:crosses val="max"/>
        <c:crossBetween val="between"/>
      </c:valAx>
      <c:catAx>
        <c:axId val="1009812896"/>
        <c:scaling>
          <c:orientation val="minMax"/>
        </c:scaling>
        <c:delete val="1"/>
        <c:axPos val="b"/>
        <c:numFmt formatCode="General" sourceLinked="1"/>
        <c:majorTickMark val="out"/>
        <c:minorTickMark val="none"/>
        <c:tickLblPos val="nextTo"/>
        <c:crossAx val="1009807456"/>
        <c:crosses val="autoZero"/>
        <c:auto val="1"/>
        <c:lblAlgn val="ctr"/>
        <c:lblOffset val="100"/>
        <c:noMultiLvlLbl val="0"/>
      </c:catAx>
      <c:spPr>
        <a:noFill/>
        <a:ln>
          <a:noFill/>
        </a:ln>
        <a:effectLst/>
      </c:spPr>
    </c:plotArea>
    <c:legend>
      <c:legendPos val="b"/>
      <c:layout>
        <c:manualLayout>
          <c:xMode val="edge"/>
          <c:yMode val="edge"/>
          <c:x val="0.77067181743127178"/>
          <c:y val="6.8179865946508766E-2"/>
          <c:w val="0.22704447155373181"/>
          <c:h val="0.849175505954317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'[12]GDO-IND-003'!$H$32</c:f>
              <c:strCache>
                <c:ptCount val="1"/>
                <c:pt idx="0">
                  <c:v>Acciones o productos ejecutados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'[12]GDO-IND-003'!$C$33:$C$37</c15:sqref>
                  </c15:fullRef>
                </c:ext>
              </c:extLst>
              <c:f>'[12]GDO-IND-003'!$C$34:$C$37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'[12]GDO-IND-003'!$H$33:$H$37</c15:sqref>
                  </c15:fullRef>
                </c:ext>
              </c:extLst>
              <c:f>'[12]GDO-IND-003'!$H$34:$H$37</c:f>
              <c:numCache>
                <c:formatCode>General</c:formatCode>
                <c:ptCount val="4"/>
                <c:pt idx="0">
                  <c:v>1</c:v>
                </c:pt>
                <c:pt idx="1">
                  <c:v>5</c:v>
                </c:pt>
              </c:numCache>
            </c:numRef>
          </c:val>
          <c:extLst>
            <c:ext xmlns:c16="http://schemas.microsoft.com/office/drawing/2014/chart" uri="{C3380CC4-5D6E-409C-BE32-E72D297353CC}">
              <c16:uniqueId val="{00000004-271E-4328-BA0A-73061FBABA87}"/>
            </c:ext>
          </c:extLst>
        </c:ser>
        <c:ser>
          <c:idx val="5"/>
          <c:order val="5"/>
          <c:tx>
            <c:strRef>
              <c:f>'[12]GDO-IND-003'!$I$32</c:f>
              <c:strCache>
                <c:ptCount val="1"/>
                <c:pt idx="0">
                  <c:v>Acciones o productos programados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'[12]GDO-IND-003'!$C$33:$C$37</c15:sqref>
                  </c15:fullRef>
                </c:ext>
              </c:extLst>
              <c:f>'[12]GDO-IND-003'!$C$34:$C$37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'[12]GDO-IND-003'!$I$33:$I$37</c15:sqref>
                  </c15:fullRef>
                </c:ext>
              </c:extLst>
              <c:f>'[12]GDO-IND-003'!$I$34:$I$37</c:f>
              <c:numCache>
                <c:formatCode>General</c:formatCode>
                <c:ptCount val="4"/>
                <c:pt idx="0">
                  <c:v>2</c:v>
                </c:pt>
                <c:pt idx="1">
                  <c:v>5</c:v>
                </c:pt>
              </c:numCache>
            </c:numRef>
          </c:val>
          <c:extLst>
            <c:ext xmlns:c16="http://schemas.microsoft.com/office/drawing/2014/chart" uri="{C3380CC4-5D6E-409C-BE32-E72D297353CC}">
              <c16:uniqueId val="{00000005-271E-4328-BA0A-73061FBABA87}"/>
            </c:ext>
          </c:extLst>
        </c:ser>
        <c:dLbls>
          <c:showLegendKey val="0"/>
          <c:showVal val="0"/>
          <c:showCatName val="0"/>
          <c:showSerName val="0"/>
          <c:showPercent val="0"/>
          <c:showBubbleSize val="0"/>
        </c:dLbls>
        <c:gapWidth val="219"/>
        <c:overlap val="-27"/>
        <c:axId val="978765680"/>
        <c:axId val="978766224"/>
        <c:extLst>
          <c:ext xmlns:c15="http://schemas.microsoft.com/office/drawing/2012/chart" uri="{02D57815-91ED-43cb-92C2-25804820EDAC}">
            <c15:filteredBarSeries>
              <c15:ser>
                <c:idx val="0"/>
                <c:order val="0"/>
                <c:tx>
                  <c:strRef>
                    <c:extLst>
                      <c:ext uri="{02D57815-91ED-43cb-92C2-25804820EDAC}">
                        <c15:formulaRef>
                          <c15:sqref>'[12]GDO-IND-003'!$D$32</c15:sqref>
                        </c15:formulaRef>
                      </c:ext>
                    </c:extLst>
                    <c:strCache>
                      <c:ptCount val="1"/>
                    </c:strCache>
                  </c:strRef>
                </c:tx>
                <c:spPr>
                  <a:solidFill>
                    <a:schemeClr val="accent1"/>
                  </a:solidFill>
                  <a:ln>
                    <a:noFill/>
                  </a:ln>
                  <a:effectLst/>
                </c:spPr>
                <c:invertIfNegative val="0"/>
                <c:cat>
                  <c:strRef>
                    <c:extLst>
                      <c:ext uri="{02D57815-91ED-43cb-92C2-25804820EDAC}">
                        <c15:fullRef>
                          <c15:sqref>'[12]GDO-IND-003'!$C$33:$C$37</c15:sqref>
                        </c15:fullRef>
                        <c15:formulaRef>
                          <c15:sqref>'[12]GDO-IND-003'!$C$34:$C$37</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'[12]GDO-IND-003'!$D$33:$D$37</c15:sqref>
                        </c15:fullRef>
                        <c15:formulaRef>
                          <c15:sqref>'[12]GDO-IND-003'!$D$34:$D$37</c15:sqref>
                        </c15:formulaRef>
                      </c:ext>
                    </c:extLst>
                    <c:numCache>
                      <c:formatCode>General</c:formatCode>
                      <c:ptCount val="4"/>
                    </c:numCache>
                  </c:numRef>
                </c:val>
                <c:extLst>
                  <c:ext xmlns:c16="http://schemas.microsoft.com/office/drawing/2014/chart" uri="{C3380CC4-5D6E-409C-BE32-E72D297353CC}">
                    <c16:uniqueId val="{00000000-271E-4328-BA0A-73061FBABA8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'[12]GDO-IND-003'!$E$32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'[12]GDO-IND-003'!$C$33:$C$37</c15:sqref>
                        </c15:fullRef>
                        <c15:formulaRef>
                          <c15:sqref>'[12]GDO-IND-003'!$C$34:$C$37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'[12]GDO-IND-003'!$E$33:$E$37</c15:sqref>
                        </c15:fullRef>
                        <c15:formulaRef>
                          <c15:sqref>'[12]GDO-IND-003'!$E$34:$E$37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1-271E-4328-BA0A-73061FBABA8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'[12]GDO-IND-003'!$F$32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'[12]GDO-IND-003'!$C$33:$C$37</c15:sqref>
                        </c15:fullRef>
                        <c15:formulaRef>
                          <c15:sqref>'[12]GDO-IND-003'!$C$34:$C$37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'[12]GDO-IND-003'!$F$33:$F$37</c15:sqref>
                        </c15:fullRef>
                        <c15:formulaRef>
                          <c15:sqref>'[12]GDO-IND-003'!$F$34:$F$37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2-271E-4328-BA0A-73061FBABA8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'[12]GDO-IND-003'!$G$32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'[12]GDO-IND-003'!$C$33:$C$37</c15:sqref>
                        </c15:fullRef>
                        <c15:formulaRef>
                          <c15:sqref>'[12]GDO-IND-003'!$C$34:$C$37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'[12]GDO-IND-003'!$G$33:$G$37</c15:sqref>
                        </c15:fullRef>
                        <c15:formulaRef>
                          <c15:sqref>'[12]GDO-IND-003'!$G$34:$G$37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271E-4328-BA0A-73061FBABA87}"/>
                  </c:ext>
                </c:extLst>
              </c15:ser>
            </c15:filteredBarSeries>
          </c:ext>
        </c:extLst>
      </c:barChart>
      <c:catAx>
        <c:axId val="97876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766224"/>
        <c:crosses val="autoZero"/>
        <c:auto val="1"/>
        <c:lblAlgn val="ctr"/>
        <c:lblOffset val="100"/>
        <c:noMultiLvlLbl val="0"/>
      </c:catAx>
      <c:valAx>
        <c:axId val="978766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765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PRESUPUESTAL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'[13]FIN-IND-002'!$H$32</c:f>
              <c:strCache>
                <c:ptCount val="1"/>
                <c:pt idx="0">
                  <c:v>Valor ejecutado (compromisos) del presupuesto</c:v>
                </c:pt>
              </c:strCache>
            </c:strRef>
          </c:tx>
          <c:spPr>
            <a:solidFill>
              <a:schemeClr val="accent5"/>
            </a:solidFill>
            <a:ln>
              <a:noFill/>
            </a:ln>
            <a:effectLst/>
          </c:spPr>
          <c:invertIfNegative val="0"/>
          <c:cat>
            <c:strRef>
              <c:f>'[13]FIN-IND-002'!$C$33:$C$36</c:f>
              <c:strCache>
                <c:ptCount val="4"/>
                <c:pt idx="0">
                  <c:v>TRIMESTRE 1</c:v>
                </c:pt>
                <c:pt idx="1">
                  <c:v>TRIMESTRE 2</c:v>
                </c:pt>
                <c:pt idx="2">
                  <c:v>TRIMESTRE 3</c:v>
                </c:pt>
                <c:pt idx="3">
                  <c:v>TRIMESTRE 4</c:v>
                </c:pt>
              </c:strCache>
            </c:strRef>
          </c:cat>
          <c:val>
            <c:numRef>
              <c:f>'[13]FIN-IND-002'!$H$33:$H$36</c:f>
              <c:numCache>
                <c:formatCode>General</c:formatCode>
                <c:ptCount val="4"/>
              </c:numCache>
            </c:numRef>
          </c:val>
          <c:extLst>
            <c:ext xmlns:c16="http://schemas.microsoft.com/office/drawing/2014/chart" uri="{C3380CC4-5D6E-409C-BE32-E72D297353CC}">
              <c16:uniqueId val="{00000000-89E2-4CD1-9B8B-09509670DFA4}"/>
            </c:ext>
          </c:extLst>
        </c:ser>
        <c:ser>
          <c:idx val="5"/>
          <c:order val="5"/>
          <c:tx>
            <c:strRef>
              <c:f>'[13]FIN-IND-002'!$I$32</c:f>
              <c:strCache>
                <c:ptCount val="1"/>
                <c:pt idx="0">
                  <c:v>Valor total de presupuesto asignado</c:v>
                </c:pt>
              </c:strCache>
            </c:strRef>
          </c:tx>
          <c:spPr>
            <a:solidFill>
              <a:schemeClr val="accent6"/>
            </a:solidFill>
            <a:ln>
              <a:noFill/>
            </a:ln>
            <a:effectLst/>
          </c:spPr>
          <c:invertIfNegative val="0"/>
          <c:cat>
            <c:strRef>
              <c:f>'[13]FIN-IND-002'!$C$33:$C$36</c:f>
              <c:strCache>
                <c:ptCount val="4"/>
                <c:pt idx="0">
                  <c:v>TRIMESTRE 1</c:v>
                </c:pt>
                <c:pt idx="1">
                  <c:v>TRIMESTRE 2</c:v>
                </c:pt>
                <c:pt idx="2">
                  <c:v>TRIMESTRE 3</c:v>
                </c:pt>
                <c:pt idx="3">
                  <c:v>TRIMESTRE 4</c:v>
                </c:pt>
              </c:strCache>
            </c:strRef>
          </c:cat>
          <c:val>
            <c:numRef>
              <c:f>'[13]FIN-IND-002'!$I$33:$I$36</c:f>
              <c:numCache>
                <c:formatCode>General</c:formatCode>
                <c:ptCount val="4"/>
              </c:numCache>
            </c:numRef>
          </c:val>
          <c:extLst>
            <c:ext xmlns:c16="http://schemas.microsoft.com/office/drawing/2014/chart" uri="{C3380CC4-5D6E-409C-BE32-E72D297353CC}">
              <c16:uniqueId val="{00000001-89E2-4CD1-9B8B-09509670DFA4}"/>
            </c:ext>
          </c:extLst>
        </c:ser>
        <c:dLbls>
          <c:showLegendKey val="0"/>
          <c:showVal val="0"/>
          <c:showCatName val="0"/>
          <c:showSerName val="0"/>
          <c:showPercent val="0"/>
          <c:showBubbleSize val="0"/>
        </c:dLbls>
        <c:gapWidth val="219"/>
        <c:overlap val="-27"/>
        <c:axId val="361927359"/>
        <c:axId val="369254943"/>
        <c:extLst>
          <c:ext xmlns:c15="http://schemas.microsoft.com/office/drawing/2012/chart" uri="{02D57815-91ED-43cb-92C2-25804820EDAC}">
            <c15:filteredBarSeries>
              <c15:ser>
                <c:idx val="0"/>
                <c:order val="0"/>
                <c:tx>
                  <c:strRef>
                    <c:extLst>
                      <c:ext uri="{02D57815-91ED-43cb-92C2-25804820EDAC}">
                        <c15:formulaRef>
                          <c15:sqref>'[13]FIN-IND-002'!$D$32</c15:sqref>
                        </c15:formulaRef>
                      </c:ext>
                    </c:extLst>
                    <c:strCache>
                      <c:ptCount val="1"/>
                    </c:strCache>
                  </c:strRef>
                </c:tx>
                <c:spPr>
                  <a:solidFill>
                    <a:schemeClr val="accent1"/>
                  </a:solidFill>
                  <a:ln>
                    <a:noFill/>
                  </a:ln>
                  <a:effectLst/>
                </c:spPr>
                <c:invertIfNegative val="0"/>
                <c:cat>
                  <c:strRef>
                    <c:extLst>
                      <c:ext uri="{02D57815-91ED-43cb-92C2-25804820EDAC}">
                        <c15:formulaRef>
                          <c15:sqref>'[13]FIN-IND-002'!$C$33:$C$36</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'[13]FIN-IND-002'!$D$33:$D$36</c15:sqref>
                        </c15:formulaRef>
                      </c:ext>
                    </c:extLst>
                    <c:numCache>
                      <c:formatCode>General</c:formatCode>
                      <c:ptCount val="4"/>
                    </c:numCache>
                  </c:numRef>
                </c:val>
                <c:extLst>
                  <c:ext xmlns:c16="http://schemas.microsoft.com/office/drawing/2014/chart" uri="{C3380CC4-5D6E-409C-BE32-E72D297353CC}">
                    <c16:uniqueId val="{00000003-89E2-4CD1-9B8B-09509670DFA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'[13]FIN-IND-002'!$E$32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'[13]FIN-IND-002'!$C$33:$C$36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'[13]FIN-IND-002'!$E$33:$E$36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89E2-4CD1-9B8B-09509670DFA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'[13]FIN-IND-002'!$F$32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'[13]FIN-IND-002'!$C$33:$C$36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'[13]FIN-IND-002'!$F$33:$F$36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89E2-4CD1-9B8B-09509670DFA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'[13]FIN-IND-002'!$G$32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'[13]FIN-IND-002'!$C$33:$C$36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'[13]FIN-IND-002'!$G$33:$G$36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89E2-4CD1-9B8B-09509670DFA4}"/>
                  </c:ext>
                </c:extLst>
              </c15:ser>
            </c15:filteredBarSeries>
          </c:ext>
        </c:extLst>
      </c:barChart>
      <c:lineChart>
        <c:grouping val="standard"/>
        <c:varyColors val="0"/>
        <c:ser>
          <c:idx val="6"/>
          <c:order val="6"/>
          <c:tx>
            <c:strRef>
              <c:f>'[13]FIN-IND-002'!$J$32</c:f>
              <c:strCache>
                <c:ptCount val="1"/>
                <c:pt idx="0">
                  <c:v>RESULTADO</c:v>
                </c:pt>
              </c:strCache>
            </c:strRef>
          </c:tx>
          <c:spPr>
            <a:ln w="28575" cap="rnd">
              <a:solidFill>
                <a:schemeClr val="accent1">
                  <a:lumMod val="60000"/>
                </a:schemeClr>
              </a:solidFill>
              <a:round/>
            </a:ln>
            <a:effectLst/>
          </c:spPr>
          <c:marker>
            <c:symbol val="none"/>
          </c:marker>
          <c:cat>
            <c:strRef>
              <c:f>'[13]FIN-IND-002'!$C$33:$C$36</c:f>
              <c:strCache>
                <c:ptCount val="4"/>
                <c:pt idx="0">
                  <c:v>TRIMESTRE 1</c:v>
                </c:pt>
                <c:pt idx="1">
                  <c:v>TRIMESTRE 2</c:v>
                </c:pt>
                <c:pt idx="2">
                  <c:v>TRIMESTRE 3</c:v>
                </c:pt>
                <c:pt idx="3">
                  <c:v>TRIMESTRE 4</c:v>
                </c:pt>
              </c:strCache>
            </c:strRef>
          </c:cat>
          <c:val>
            <c:numRef>
              <c:f>'[13]FIN-IND-002'!$J$33:$J$36</c:f>
              <c:numCache>
                <c:formatCode>General</c:formatCode>
                <c:ptCount val="4"/>
              </c:numCache>
            </c:numRef>
          </c:val>
          <c:smooth val="0"/>
          <c:extLst>
            <c:ext xmlns:c16="http://schemas.microsoft.com/office/drawing/2014/chart" uri="{C3380CC4-5D6E-409C-BE32-E72D297353CC}">
              <c16:uniqueId val="{00000002-89E2-4CD1-9B8B-09509670DFA4}"/>
            </c:ext>
          </c:extLst>
        </c:ser>
        <c:dLbls>
          <c:showLegendKey val="0"/>
          <c:showVal val="0"/>
          <c:showCatName val="0"/>
          <c:showSerName val="0"/>
          <c:showPercent val="0"/>
          <c:showBubbleSize val="0"/>
        </c:dLbls>
        <c:marker val="1"/>
        <c:smooth val="0"/>
        <c:axId val="361926943"/>
        <c:axId val="369237663"/>
      </c:lineChart>
      <c:catAx>
        <c:axId val="361927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9254943"/>
        <c:crosses val="autoZero"/>
        <c:auto val="1"/>
        <c:lblAlgn val="ctr"/>
        <c:lblOffset val="100"/>
        <c:noMultiLvlLbl val="0"/>
      </c:catAx>
      <c:valAx>
        <c:axId val="3692549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1927359"/>
        <c:crosses val="autoZero"/>
        <c:crossBetween val="between"/>
      </c:valAx>
      <c:valAx>
        <c:axId val="369237663"/>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1926943"/>
        <c:crosses val="max"/>
        <c:crossBetween val="between"/>
      </c:valAx>
      <c:catAx>
        <c:axId val="361926943"/>
        <c:scaling>
          <c:orientation val="minMax"/>
        </c:scaling>
        <c:delete val="1"/>
        <c:axPos val="b"/>
        <c:numFmt formatCode="General" sourceLinked="1"/>
        <c:majorTickMark val="none"/>
        <c:minorTickMark val="none"/>
        <c:tickLblPos val="nextTo"/>
        <c:crossAx val="369237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DEL PAC (PLAN ANUALIZADO DE CAJA)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2357191306142912"/>
          <c:y val="0.19981140543250767"/>
          <c:w val="0.57630941637913236"/>
          <c:h val="0.55198185487804985"/>
        </c:manualLayout>
      </c:layout>
      <c:barChart>
        <c:barDir val="col"/>
        <c:grouping val="clustered"/>
        <c:varyColors val="0"/>
        <c:ser>
          <c:idx val="4"/>
          <c:order val="4"/>
          <c:tx>
            <c:strRef>
              <c:f>'FIN-IND-003'!$H$32</c:f>
              <c:strCache>
                <c:ptCount val="1"/>
                <c:pt idx="0">
                  <c:v>Ejecución de pagos en el periodo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'FIN-IND-003'!$C$33:$C$37</c:f>
              <c:strCache>
                <c:ptCount val="5"/>
                <c:pt idx="0">
                  <c:v>TRIMESTRE 1</c:v>
                </c:pt>
                <c:pt idx="1">
                  <c:v>TRIMESTRE 2</c:v>
                </c:pt>
                <c:pt idx="2">
                  <c:v>TRIMESTRE 3</c:v>
                </c:pt>
                <c:pt idx="3">
                  <c:v>TRIMESTRE 4</c:v>
                </c:pt>
                <c:pt idx="4">
                  <c:v>TOTAL</c:v>
                </c:pt>
              </c:strCache>
            </c:strRef>
          </c:cat>
          <c:val>
            <c:numRef>
              <c:f>'FIN-IND-003'!$H$33:$H$37</c:f>
              <c:numCache>
                <c:formatCode>_-"$"\ * #,##0_-;\-"$"\ * #,##0_-;_-"$"\ * "-"??_-;_-@_-</c:formatCode>
                <c:ptCount val="5"/>
                <c:pt idx="0">
                  <c:v>23815245923</c:v>
                </c:pt>
                <c:pt idx="1">
                  <c:v>32243282614.16</c:v>
                </c:pt>
                <c:pt idx="4" formatCode="_(* #,##0_);_(* \(#,##0\);_(* &quot;-&quot;??_);_(@_)">
                  <c:v>56058528537.160004</c:v>
                </c:pt>
              </c:numCache>
            </c:numRef>
          </c:val>
          <c:extLst>
            <c:ext xmlns:c16="http://schemas.microsoft.com/office/drawing/2014/chart" uri="{C3380CC4-5D6E-409C-BE32-E72D297353CC}">
              <c16:uniqueId val="{00000004-C7F2-4B2A-AE1D-47B7508F30E7}"/>
            </c:ext>
          </c:extLst>
        </c:ser>
        <c:ser>
          <c:idx val="5"/>
          <c:order val="5"/>
          <c:tx>
            <c:strRef>
              <c:f>'FIN-IND-003'!$I$32</c:f>
              <c:strCache>
                <c:ptCount val="1"/>
                <c:pt idx="0">
                  <c:v>Presupuesto programado para el periodo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'FIN-IND-003'!$C$33:$C$37</c:f>
              <c:strCache>
                <c:ptCount val="5"/>
                <c:pt idx="0">
                  <c:v>TRIMESTRE 1</c:v>
                </c:pt>
                <c:pt idx="1">
                  <c:v>TRIMESTRE 2</c:v>
                </c:pt>
                <c:pt idx="2">
                  <c:v>TRIMESTRE 3</c:v>
                </c:pt>
                <c:pt idx="3">
                  <c:v>TRIMESTRE 4</c:v>
                </c:pt>
                <c:pt idx="4">
                  <c:v>TOTAL</c:v>
                </c:pt>
              </c:strCache>
            </c:strRef>
          </c:cat>
          <c:val>
            <c:numRef>
              <c:f>'FIN-IND-003'!$I$33:$I$37</c:f>
              <c:numCache>
                <c:formatCode>_-"$"\ * #,##0_-;\-"$"\ * #,##0_-;_-"$"\ * "-"??_-;_-@_-</c:formatCode>
                <c:ptCount val="5"/>
                <c:pt idx="0">
                  <c:v>31071435882</c:v>
                </c:pt>
                <c:pt idx="1">
                  <c:v>34587939964.57</c:v>
                </c:pt>
                <c:pt idx="4" formatCode="_(* #,##0_);_(* \(#,##0\);_(* &quot;-&quot;??_);_(@_)">
                  <c:v>65659375846.57</c:v>
                </c:pt>
              </c:numCache>
            </c:numRef>
          </c:val>
          <c:extLst>
            <c:ext xmlns:c16="http://schemas.microsoft.com/office/drawing/2014/chart" uri="{C3380CC4-5D6E-409C-BE32-E72D297353CC}">
              <c16:uniqueId val="{00000005-C7F2-4B2A-AE1D-47B7508F30E7}"/>
            </c:ext>
          </c:extLst>
        </c:ser>
        <c:dLbls>
          <c:showLegendKey val="0"/>
          <c:showVal val="0"/>
          <c:showCatName val="0"/>
          <c:showSerName val="0"/>
          <c:showPercent val="0"/>
          <c:showBubbleSize val="0"/>
        </c:dLbls>
        <c:gapWidth val="150"/>
        <c:axId val="664190112"/>
        <c:axId val="439001440"/>
        <c:extLst>
          <c:ext xmlns:c15="http://schemas.microsoft.com/office/drawing/2012/chart" uri="{02D57815-91ED-43cb-92C2-25804820EDAC}">
            <c15:filteredBarSeries>
              <c15:ser>
                <c:idx val="0"/>
                <c:order val="0"/>
                <c:tx>
                  <c:strRef>
                    <c:extLst>
                      <c:ext uri="{02D57815-91ED-43cb-92C2-25804820EDAC}">
                        <c15:formulaRef>
                          <c15:sqref>'FIN-IND-003'!$D$32</c15:sqref>
                        </c15:formulaRef>
                      </c:ext>
                    </c:extLst>
                    <c:strCache>
                      <c:ptCount val="1"/>
                    </c:strCache>
                  </c:strRef>
                </c:tx>
                <c:spPr>
                  <a:solidFill>
                    <a:schemeClr val="accent1"/>
                  </a:solidFill>
                  <a:ln>
                    <a:noFill/>
                  </a:ln>
                  <a:effectLst/>
                </c:spPr>
                <c:invertIfNegative val="0"/>
                <c:cat>
                  <c:strRef>
                    <c:extLst>
                      <c:ext uri="{02D57815-91ED-43cb-92C2-25804820EDAC}">
                        <c15:formulaRef>
                          <c15:sqref>'FIN-IND-003'!$C$33:$C$37</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'FIN-IND-003'!$D$33:$D$37</c15:sqref>
                        </c15:formulaRef>
                      </c:ext>
                    </c:extLst>
                    <c:numCache>
                      <c:formatCode>General</c:formatCode>
                      <c:ptCount val="5"/>
                    </c:numCache>
                  </c:numRef>
                </c:val>
                <c:extLst>
                  <c:ext xmlns:c16="http://schemas.microsoft.com/office/drawing/2014/chart" uri="{C3380CC4-5D6E-409C-BE32-E72D297353CC}">
                    <c16:uniqueId val="{00000000-C7F2-4B2A-AE1D-47B7508F30E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'FIN-IND-003'!$E$32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'FIN-IND-003'!$C$33:$C$37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'FIN-IND-003'!$E$33:$E$37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C7F2-4B2A-AE1D-47B7508F30E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'FIN-IND-003'!$F$32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'FIN-IND-003'!$C$33:$C$37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'FIN-IND-003'!$F$33:$F$37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2-C7F2-4B2A-AE1D-47B7508F30E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'FIN-IND-003'!$G$32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'FIN-IND-003'!$C$33:$C$37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'FIN-IND-003'!$G$33:$G$37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C7F2-4B2A-AE1D-47B7508F30E7}"/>
                  </c:ext>
                </c:extLst>
              </c15:ser>
            </c15:filteredBarSeries>
          </c:ext>
        </c:extLst>
      </c:barChart>
      <c:lineChart>
        <c:grouping val="standard"/>
        <c:varyColors val="0"/>
        <c:ser>
          <c:idx val="6"/>
          <c:order val="6"/>
          <c:tx>
            <c:strRef>
              <c:f>'FIN-IND-003'!$J$32</c:f>
              <c:strCache>
                <c:ptCount val="1"/>
                <c:pt idx="0">
                  <c:v>% de ejecución del PAC</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'FIN-IND-003'!$C$33:$C$37</c:f>
              <c:strCache>
                <c:ptCount val="5"/>
                <c:pt idx="0">
                  <c:v>TRIMESTRE 1</c:v>
                </c:pt>
                <c:pt idx="1">
                  <c:v>TRIMESTRE 2</c:v>
                </c:pt>
                <c:pt idx="2">
                  <c:v>TRIMESTRE 3</c:v>
                </c:pt>
                <c:pt idx="3">
                  <c:v>TRIMESTRE 4</c:v>
                </c:pt>
                <c:pt idx="4">
                  <c:v>TOTAL</c:v>
                </c:pt>
              </c:strCache>
            </c:strRef>
          </c:cat>
          <c:val>
            <c:numRef>
              <c:f>'FIN-IND-003'!$J$33:$J$37</c:f>
              <c:numCache>
                <c:formatCode>0.00%</c:formatCode>
                <c:ptCount val="5"/>
                <c:pt idx="0">
                  <c:v>0.76646750454157209</c:v>
                </c:pt>
                <c:pt idx="1">
                  <c:v>0.93221170868193537</c:v>
                </c:pt>
              </c:numCache>
            </c:numRef>
          </c:val>
          <c:smooth val="0"/>
          <c:extLst>
            <c:ext xmlns:c16="http://schemas.microsoft.com/office/drawing/2014/chart" uri="{C3380CC4-5D6E-409C-BE32-E72D297353CC}">
              <c16:uniqueId val="{00000006-C7F2-4B2A-AE1D-47B7508F30E7}"/>
            </c:ext>
          </c:extLst>
        </c:ser>
        <c:dLbls>
          <c:showLegendKey val="0"/>
          <c:showVal val="0"/>
          <c:showCatName val="0"/>
          <c:showSerName val="0"/>
          <c:showPercent val="0"/>
          <c:showBubbleSize val="0"/>
        </c:dLbls>
        <c:marker val="1"/>
        <c:smooth val="0"/>
        <c:axId val="660791536"/>
        <c:axId val="795653856"/>
      </c:lineChart>
      <c:catAx>
        <c:axId val="66419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001440"/>
        <c:crosses val="autoZero"/>
        <c:auto val="1"/>
        <c:lblAlgn val="ctr"/>
        <c:lblOffset val="100"/>
        <c:noMultiLvlLbl val="0"/>
      </c:catAx>
      <c:valAx>
        <c:axId val="4390014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 #,##0_-;\-&quot;$&quot;\ * #,##0_-;_-&quot;$&quot;\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4190112"/>
        <c:crosses val="autoZero"/>
        <c:crossBetween val="between"/>
      </c:valAx>
      <c:valAx>
        <c:axId val="79565385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0791536"/>
        <c:crosses val="max"/>
        <c:crossBetween val="between"/>
      </c:valAx>
      <c:catAx>
        <c:axId val="660791536"/>
        <c:scaling>
          <c:orientation val="minMax"/>
        </c:scaling>
        <c:delete val="1"/>
        <c:axPos val="b"/>
        <c:numFmt formatCode="General" sourceLinked="1"/>
        <c:majorTickMark val="out"/>
        <c:minorTickMark val="none"/>
        <c:tickLblPos val="nextTo"/>
        <c:crossAx val="795653856"/>
        <c:crosses val="autoZero"/>
        <c:auto val="1"/>
        <c:lblAlgn val="ctr"/>
        <c:lblOffset val="100"/>
        <c:noMultiLvlLbl val="0"/>
      </c:catAx>
      <c:spPr>
        <a:noFill/>
        <a:ln>
          <a:noFill/>
        </a:ln>
        <a:effectLst/>
      </c:spPr>
    </c:plotArea>
    <c:legend>
      <c:legendPos val="b"/>
      <c:layout>
        <c:manualLayout>
          <c:xMode val="edge"/>
          <c:yMode val="edge"/>
          <c:x val="0.7818261818396296"/>
          <c:y val="0.14949449359855913"/>
          <c:w val="0.18840744345159102"/>
          <c:h val="0.764310238487714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PRESUPUESTAL PASIVOS EXIGIBLES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333078819692993"/>
          <c:y val="0.20691762179790166"/>
          <c:w val="0.63595399665950847"/>
          <c:h val="0.61763752396247529"/>
        </c:manualLayout>
      </c:layout>
      <c:barChart>
        <c:barDir val="col"/>
        <c:grouping val="clustered"/>
        <c:varyColors val="0"/>
        <c:ser>
          <c:idx val="4"/>
          <c:order val="4"/>
          <c:tx>
            <c:strRef>
              <c:f>'FIN-IND-004'!$H$32</c:f>
              <c:strCache>
                <c:ptCount val="1"/>
                <c:pt idx="0">
                  <c:v>Valor de la ejecución de pasivos exigibles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'FIN-IND-004'!$C$33:$C$37</c:f>
              <c:strCache>
                <c:ptCount val="5"/>
                <c:pt idx="0">
                  <c:v>TRIMESTRE 1</c:v>
                </c:pt>
                <c:pt idx="1">
                  <c:v>TRIMESTRE 2</c:v>
                </c:pt>
                <c:pt idx="2">
                  <c:v>TRIMESTRE 3</c:v>
                </c:pt>
                <c:pt idx="3">
                  <c:v>TRIMESTRE 4</c:v>
                </c:pt>
                <c:pt idx="4">
                  <c:v>TOTAL</c:v>
                </c:pt>
              </c:strCache>
            </c:strRef>
          </c:cat>
          <c:val>
            <c:numRef>
              <c:f>'FIN-IND-004'!$H$33:$H$37</c:f>
              <c:numCache>
                <c:formatCode>_-[$$-240A]\ * #,##0_-;\-[$$-240A]\ * #,##0_-;_-[$$-240A]\ * "-"??_-;_-@_-</c:formatCode>
                <c:ptCount val="5"/>
                <c:pt idx="0">
                  <c:v>2937030015</c:v>
                </c:pt>
                <c:pt idx="1">
                  <c:v>901343894</c:v>
                </c:pt>
                <c:pt idx="4" formatCode="_(* #,##0_);_(* \(#,##0\);_(* &quot;-&quot;??_);_(@_)">
                  <c:v>3838373909</c:v>
                </c:pt>
              </c:numCache>
            </c:numRef>
          </c:val>
          <c:extLst>
            <c:ext xmlns:c16="http://schemas.microsoft.com/office/drawing/2014/chart" uri="{C3380CC4-5D6E-409C-BE32-E72D297353CC}">
              <c16:uniqueId val="{00000004-6BD5-4A2B-B559-F1B778B76C94}"/>
            </c:ext>
          </c:extLst>
        </c:ser>
        <c:ser>
          <c:idx val="5"/>
          <c:order val="5"/>
          <c:tx>
            <c:strRef>
              <c:f>'FIN-IND-004'!$I$32</c:f>
              <c:strCache>
                <c:ptCount val="1"/>
                <c:pt idx="0">
                  <c:v>Presupuesto de pasivos exigibles en la vigencia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'FIN-IND-004'!$C$33:$C$37</c:f>
              <c:strCache>
                <c:ptCount val="5"/>
                <c:pt idx="0">
                  <c:v>TRIMESTRE 1</c:v>
                </c:pt>
                <c:pt idx="1">
                  <c:v>TRIMESTRE 2</c:v>
                </c:pt>
                <c:pt idx="2">
                  <c:v>TRIMESTRE 3</c:v>
                </c:pt>
                <c:pt idx="3">
                  <c:v>TRIMESTRE 4</c:v>
                </c:pt>
                <c:pt idx="4">
                  <c:v>TOTAL</c:v>
                </c:pt>
              </c:strCache>
            </c:strRef>
          </c:cat>
          <c:val>
            <c:numRef>
              <c:f>'FIN-IND-004'!$I$33:$I$37</c:f>
              <c:numCache>
                <c:formatCode>_-[$$-240A]\ * #,##0_-;\-[$$-240A]\ * #,##0_-;_-[$$-240A]\ * "-"??_-;_-@_-</c:formatCode>
                <c:ptCount val="5"/>
                <c:pt idx="0">
                  <c:v>14196660595</c:v>
                </c:pt>
                <c:pt idx="1">
                  <c:v>14196660595</c:v>
                </c:pt>
                <c:pt idx="4" formatCode="_(* #,##0_);_(* \(#,##0\);_(* &quot;-&quot;??_);_(@_)">
                  <c:v>14196660595</c:v>
                </c:pt>
              </c:numCache>
            </c:numRef>
          </c:val>
          <c:extLst>
            <c:ext xmlns:c16="http://schemas.microsoft.com/office/drawing/2014/chart" uri="{C3380CC4-5D6E-409C-BE32-E72D297353CC}">
              <c16:uniqueId val="{00000005-6BD5-4A2B-B559-F1B778B76C94}"/>
            </c:ext>
          </c:extLst>
        </c:ser>
        <c:dLbls>
          <c:showLegendKey val="0"/>
          <c:showVal val="0"/>
          <c:showCatName val="0"/>
          <c:showSerName val="0"/>
          <c:showPercent val="0"/>
          <c:showBubbleSize val="0"/>
        </c:dLbls>
        <c:gapWidth val="150"/>
        <c:axId val="1478991808"/>
        <c:axId val="1161050576"/>
        <c:extLst>
          <c:ext xmlns:c15="http://schemas.microsoft.com/office/drawing/2012/chart" uri="{02D57815-91ED-43cb-92C2-25804820EDAC}">
            <c15:filteredBarSeries>
              <c15:ser>
                <c:idx val="0"/>
                <c:order val="0"/>
                <c:tx>
                  <c:strRef>
                    <c:extLst>
                      <c:ext uri="{02D57815-91ED-43cb-92C2-25804820EDAC}">
                        <c15:formulaRef>
                          <c15:sqref>'FIN-IND-004'!$D$32</c15:sqref>
                        </c15:formulaRef>
                      </c:ext>
                    </c:extLst>
                    <c:strCache>
                      <c:ptCount val="1"/>
                    </c:strCache>
                  </c:strRef>
                </c:tx>
                <c:spPr>
                  <a:solidFill>
                    <a:schemeClr val="accent1"/>
                  </a:solidFill>
                  <a:ln>
                    <a:noFill/>
                  </a:ln>
                  <a:effectLst/>
                </c:spPr>
                <c:invertIfNegative val="0"/>
                <c:cat>
                  <c:strRef>
                    <c:extLst>
                      <c:ext uri="{02D57815-91ED-43cb-92C2-25804820EDAC}">
                        <c15:formulaRef>
                          <c15:sqref>'FIN-IND-004'!$C$33:$C$37</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'FIN-IND-004'!$D$33:$D$37</c15:sqref>
                        </c15:formulaRef>
                      </c:ext>
                    </c:extLst>
                    <c:numCache>
                      <c:formatCode>General</c:formatCode>
                      <c:ptCount val="5"/>
                    </c:numCache>
                  </c:numRef>
                </c:val>
                <c:extLst>
                  <c:ext xmlns:c16="http://schemas.microsoft.com/office/drawing/2014/chart" uri="{C3380CC4-5D6E-409C-BE32-E72D297353CC}">
                    <c16:uniqueId val="{00000000-6BD5-4A2B-B559-F1B778B76C9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'FIN-IND-004'!$E$32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'FIN-IND-004'!$C$33:$C$37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'FIN-IND-004'!$E$33:$E$37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6BD5-4A2B-B559-F1B778B76C9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'FIN-IND-004'!$F$32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'FIN-IND-004'!$C$33:$C$37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'FIN-IND-004'!$F$33:$F$37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2-6BD5-4A2B-B559-F1B778B76C9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'FIN-IND-004'!$G$32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'FIN-IND-004'!$C$33:$C$37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'FIN-IND-004'!$G$33:$G$37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6BD5-4A2B-B559-F1B778B76C94}"/>
                  </c:ext>
                </c:extLst>
              </c15:ser>
            </c15:filteredBarSeries>
          </c:ext>
        </c:extLst>
      </c:barChart>
      <c:lineChart>
        <c:grouping val="standard"/>
        <c:varyColors val="0"/>
        <c:ser>
          <c:idx val="6"/>
          <c:order val="6"/>
          <c:tx>
            <c:strRef>
              <c:f>'FIN-IND-004'!$J$32</c:f>
              <c:strCache>
                <c:ptCount val="1"/>
                <c:pt idx="0">
                  <c:v>% de cumplimiento de ejecución de pasivos exigibles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'FIN-IND-004'!$C$33:$C$37</c:f>
              <c:strCache>
                <c:ptCount val="5"/>
                <c:pt idx="0">
                  <c:v>TRIMESTRE 1</c:v>
                </c:pt>
                <c:pt idx="1">
                  <c:v>TRIMESTRE 2</c:v>
                </c:pt>
                <c:pt idx="2">
                  <c:v>TRIMESTRE 3</c:v>
                </c:pt>
                <c:pt idx="3">
                  <c:v>TRIMESTRE 4</c:v>
                </c:pt>
                <c:pt idx="4">
                  <c:v>TOTAL</c:v>
                </c:pt>
              </c:strCache>
            </c:strRef>
          </c:cat>
          <c:val>
            <c:numRef>
              <c:f>'FIN-IND-004'!$J$33:$J$37</c:f>
              <c:numCache>
                <c:formatCode>0%</c:formatCode>
                <c:ptCount val="5"/>
                <c:pt idx="0" formatCode="0.00%">
                  <c:v>0.20688175189835903</c:v>
                </c:pt>
                <c:pt idx="1">
                  <c:v>6.3489852981161582E-2</c:v>
                </c:pt>
                <c:pt idx="4" formatCode="0.00%">
                  <c:v>0.27037160487952061</c:v>
                </c:pt>
              </c:numCache>
            </c:numRef>
          </c:val>
          <c:smooth val="0"/>
          <c:extLst>
            <c:ext xmlns:c16="http://schemas.microsoft.com/office/drawing/2014/chart" uri="{C3380CC4-5D6E-409C-BE32-E72D297353CC}">
              <c16:uniqueId val="{00000006-6BD5-4A2B-B559-F1B778B76C94}"/>
            </c:ext>
          </c:extLst>
        </c:ser>
        <c:dLbls>
          <c:showLegendKey val="0"/>
          <c:showVal val="0"/>
          <c:showCatName val="0"/>
          <c:showSerName val="0"/>
          <c:showPercent val="0"/>
          <c:showBubbleSize val="0"/>
        </c:dLbls>
        <c:marker val="1"/>
        <c:smooth val="0"/>
        <c:axId val="1476832112"/>
        <c:axId val="1384926288"/>
      </c:lineChart>
      <c:catAx>
        <c:axId val="147899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1050576"/>
        <c:crosses val="autoZero"/>
        <c:auto val="1"/>
        <c:lblAlgn val="ctr"/>
        <c:lblOffset val="100"/>
        <c:noMultiLvlLbl val="0"/>
      </c:catAx>
      <c:valAx>
        <c:axId val="1161050576"/>
        <c:scaling>
          <c:orientation val="minMax"/>
        </c:scaling>
        <c:delete val="0"/>
        <c:axPos val="l"/>
        <c:majorGridlines>
          <c:spPr>
            <a:ln w="9525" cap="flat" cmpd="sng" algn="ctr">
              <a:solidFill>
                <a:schemeClr val="tx1">
                  <a:lumMod val="15000"/>
                  <a:lumOff val="85000"/>
                </a:schemeClr>
              </a:solidFill>
              <a:round/>
            </a:ln>
            <a:effectLst/>
          </c:spPr>
        </c:majorGridlines>
        <c:numFmt formatCode="_-[$$-240A]\ * #,##0_-;\-[$$-240A]\ * #,##0_-;_-[$$-240A]\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78991808"/>
        <c:crosses val="autoZero"/>
        <c:crossBetween val="between"/>
      </c:valAx>
      <c:valAx>
        <c:axId val="138492628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76832112"/>
        <c:crosses val="max"/>
        <c:crossBetween val="between"/>
      </c:valAx>
      <c:catAx>
        <c:axId val="1476832112"/>
        <c:scaling>
          <c:orientation val="minMax"/>
        </c:scaling>
        <c:delete val="1"/>
        <c:axPos val="b"/>
        <c:numFmt formatCode="General" sourceLinked="1"/>
        <c:majorTickMark val="out"/>
        <c:minorTickMark val="none"/>
        <c:tickLblPos val="nextTo"/>
        <c:crossAx val="1384926288"/>
        <c:crosses val="autoZero"/>
        <c:auto val="1"/>
        <c:lblAlgn val="ctr"/>
        <c:lblOffset val="100"/>
        <c:noMultiLvlLbl val="0"/>
      </c:catAx>
      <c:spPr>
        <a:noFill/>
        <a:ln>
          <a:noFill/>
        </a:ln>
        <a:effectLst/>
      </c:spPr>
    </c:plotArea>
    <c:legend>
      <c:legendPos val="b"/>
      <c:layout>
        <c:manualLayout>
          <c:xMode val="edge"/>
          <c:yMode val="edge"/>
          <c:x val="0.83032555476020042"/>
          <c:y val="0.18409945898836624"/>
          <c:w val="0.16035886423287996"/>
          <c:h val="0.693166982652134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a:t>
            </a:r>
            <a:r>
              <a:rPr lang="es-CO" baseline="0"/>
              <a:t> DE RESERVAS PRESUPUESTALES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'[14]FIN-IND-005'!$H$32</c:f>
              <c:strCache>
                <c:ptCount val="1"/>
                <c:pt idx="0">
                  <c:v>Valor de la ejecución de reservas</c:v>
                </c:pt>
              </c:strCache>
            </c:strRef>
          </c:tx>
          <c:spPr>
            <a:solidFill>
              <a:schemeClr val="accent5"/>
            </a:solidFill>
            <a:ln>
              <a:noFill/>
            </a:ln>
            <a:effectLst/>
          </c:spPr>
          <c:invertIfNegative val="0"/>
          <c:cat>
            <c:strRef>
              <c:f>'[14]FIN-IND-005'!$C$33:$C$36</c:f>
              <c:strCache>
                <c:ptCount val="4"/>
                <c:pt idx="0">
                  <c:v>TRIMESTRE 1</c:v>
                </c:pt>
                <c:pt idx="1">
                  <c:v>TRIMESTRE 2</c:v>
                </c:pt>
                <c:pt idx="2">
                  <c:v>TRIMESTRE 3</c:v>
                </c:pt>
                <c:pt idx="3">
                  <c:v>TRIMESTRE 4</c:v>
                </c:pt>
              </c:strCache>
            </c:strRef>
          </c:cat>
          <c:val>
            <c:numRef>
              <c:f>'[14]FIN-IND-005'!$H$33:$H$36</c:f>
              <c:numCache>
                <c:formatCode>General</c:formatCode>
                <c:ptCount val="4"/>
                <c:pt idx="0">
                  <c:v>16019005379</c:v>
                </c:pt>
                <c:pt idx="1">
                  <c:v>18215333754</c:v>
                </c:pt>
              </c:numCache>
            </c:numRef>
          </c:val>
          <c:extLst>
            <c:ext xmlns:c16="http://schemas.microsoft.com/office/drawing/2014/chart" uri="{C3380CC4-5D6E-409C-BE32-E72D297353CC}">
              <c16:uniqueId val="{00000000-E6FC-4AA0-B35B-C7A20EB9491B}"/>
            </c:ext>
          </c:extLst>
        </c:ser>
        <c:ser>
          <c:idx val="5"/>
          <c:order val="5"/>
          <c:tx>
            <c:strRef>
              <c:f>'[14]FIN-IND-005'!$I$32</c:f>
              <c:strCache>
                <c:ptCount val="1"/>
                <c:pt idx="0">
                  <c:v>Presupuesto de reservas en la vigencia</c:v>
                </c:pt>
              </c:strCache>
            </c:strRef>
          </c:tx>
          <c:spPr>
            <a:solidFill>
              <a:schemeClr val="accent6"/>
            </a:solidFill>
            <a:ln>
              <a:noFill/>
            </a:ln>
            <a:effectLst/>
          </c:spPr>
          <c:invertIfNegative val="0"/>
          <c:cat>
            <c:strRef>
              <c:f>'[14]FIN-IND-005'!$C$33:$C$36</c:f>
              <c:strCache>
                <c:ptCount val="4"/>
                <c:pt idx="0">
                  <c:v>TRIMESTRE 1</c:v>
                </c:pt>
                <c:pt idx="1">
                  <c:v>TRIMESTRE 2</c:v>
                </c:pt>
                <c:pt idx="2">
                  <c:v>TRIMESTRE 3</c:v>
                </c:pt>
                <c:pt idx="3">
                  <c:v>TRIMESTRE 4</c:v>
                </c:pt>
              </c:strCache>
            </c:strRef>
          </c:cat>
          <c:val>
            <c:numRef>
              <c:f>'[14]FIN-IND-005'!$I$33:$I$36</c:f>
              <c:numCache>
                <c:formatCode>General</c:formatCode>
                <c:ptCount val="4"/>
                <c:pt idx="0">
                  <c:v>54088038051</c:v>
                </c:pt>
                <c:pt idx="1">
                  <c:v>53868070626</c:v>
                </c:pt>
              </c:numCache>
            </c:numRef>
          </c:val>
          <c:extLst>
            <c:ext xmlns:c16="http://schemas.microsoft.com/office/drawing/2014/chart" uri="{C3380CC4-5D6E-409C-BE32-E72D297353CC}">
              <c16:uniqueId val="{00000001-E6FC-4AA0-B35B-C7A20EB9491B}"/>
            </c:ext>
          </c:extLst>
        </c:ser>
        <c:dLbls>
          <c:showLegendKey val="0"/>
          <c:showVal val="0"/>
          <c:showCatName val="0"/>
          <c:showSerName val="0"/>
          <c:showPercent val="0"/>
          <c:showBubbleSize val="0"/>
        </c:dLbls>
        <c:gapWidth val="219"/>
        <c:overlap val="-27"/>
        <c:axId val="255751727"/>
        <c:axId val="252477327"/>
        <c:extLst>
          <c:ext xmlns:c15="http://schemas.microsoft.com/office/drawing/2012/chart" uri="{02D57815-91ED-43cb-92C2-25804820EDAC}">
            <c15:filteredBarSeries>
              <c15:ser>
                <c:idx val="0"/>
                <c:order val="0"/>
                <c:tx>
                  <c:strRef>
                    <c:extLst>
                      <c:ext uri="{02D57815-91ED-43cb-92C2-25804820EDAC}">
                        <c15:formulaRef>
                          <c15:sqref>'[14]FIN-IND-005'!$D$32</c15:sqref>
                        </c15:formulaRef>
                      </c:ext>
                    </c:extLst>
                    <c:strCache>
                      <c:ptCount val="1"/>
                    </c:strCache>
                  </c:strRef>
                </c:tx>
                <c:spPr>
                  <a:solidFill>
                    <a:schemeClr val="accent1"/>
                  </a:solidFill>
                  <a:ln>
                    <a:noFill/>
                  </a:ln>
                  <a:effectLst/>
                </c:spPr>
                <c:invertIfNegative val="0"/>
                <c:cat>
                  <c:strRef>
                    <c:extLst>
                      <c:ext uri="{02D57815-91ED-43cb-92C2-25804820EDAC}">
                        <c15:formulaRef>
                          <c15:sqref>'[14]FIN-IND-005'!$C$33:$C$36</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'[14]FIN-IND-005'!$D$33:$D$36</c15:sqref>
                        </c15:formulaRef>
                      </c:ext>
                    </c:extLst>
                    <c:numCache>
                      <c:formatCode>General</c:formatCode>
                      <c:ptCount val="4"/>
                    </c:numCache>
                  </c:numRef>
                </c:val>
                <c:extLst>
                  <c:ext xmlns:c16="http://schemas.microsoft.com/office/drawing/2014/chart" uri="{C3380CC4-5D6E-409C-BE32-E72D297353CC}">
                    <c16:uniqueId val="{00000003-E6FC-4AA0-B35B-C7A20EB9491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'[14]FIN-IND-005'!$E$32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'[14]FIN-IND-005'!$C$33:$C$36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'[14]FIN-IND-005'!$E$33:$E$36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E6FC-4AA0-B35B-C7A20EB9491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'[14]FIN-IND-005'!$F$32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'[14]FIN-IND-005'!$C$33:$C$36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'[14]FIN-IND-005'!$F$33:$F$36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E6FC-4AA0-B35B-C7A20EB9491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'[14]FIN-IND-005'!$G$32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'[14]FIN-IND-005'!$C$33:$C$36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'[14]FIN-IND-005'!$G$33:$G$36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E6FC-4AA0-B35B-C7A20EB9491B}"/>
                  </c:ext>
                </c:extLst>
              </c15:ser>
            </c15:filteredBarSeries>
          </c:ext>
        </c:extLst>
      </c:barChart>
      <c:lineChart>
        <c:grouping val="standard"/>
        <c:varyColors val="0"/>
        <c:ser>
          <c:idx val="6"/>
          <c:order val="6"/>
          <c:tx>
            <c:strRef>
              <c:f>'[14]FIN-IND-005'!$J$32</c:f>
              <c:strCache>
                <c:ptCount val="1"/>
                <c:pt idx="0">
                  <c:v>% de cumplimiento de ejecución de reservas</c:v>
                </c:pt>
              </c:strCache>
            </c:strRef>
          </c:tx>
          <c:spPr>
            <a:ln w="28575" cap="rnd">
              <a:solidFill>
                <a:schemeClr val="accent1">
                  <a:lumMod val="60000"/>
                </a:schemeClr>
              </a:solidFill>
              <a:round/>
            </a:ln>
            <a:effectLst/>
          </c:spPr>
          <c:marker>
            <c:symbol val="none"/>
          </c:marker>
          <c:cat>
            <c:strRef>
              <c:f>'[14]FIN-IND-005'!$C$33:$C$36</c:f>
              <c:strCache>
                <c:ptCount val="4"/>
                <c:pt idx="0">
                  <c:v>TRIMESTRE 1</c:v>
                </c:pt>
                <c:pt idx="1">
                  <c:v>TRIMESTRE 2</c:v>
                </c:pt>
                <c:pt idx="2">
                  <c:v>TRIMESTRE 3</c:v>
                </c:pt>
                <c:pt idx="3">
                  <c:v>TRIMESTRE 4</c:v>
                </c:pt>
              </c:strCache>
            </c:strRef>
          </c:cat>
          <c:val>
            <c:numRef>
              <c:f>'[14]FIN-IND-005'!$J$33:$J$36</c:f>
              <c:numCache>
                <c:formatCode>General</c:formatCode>
                <c:ptCount val="4"/>
                <c:pt idx="0">
                  <c:v>0.29616539915712164</c:v>
                </c:pt>
                <c:pt idx="1">
                  <c:v>0.33814713507129351</c:v>
                </c:pt>
                <c:pt idx="2">
                  <c:v>0</c:v>
                </c:pt>
                <c:pt idx="3">
                  <c:v>0</c:v>
                </c:pt>
              </c:numCache>
            </c:numRef>
          </c:val>
          <c:smooth val="0"/>
          <c:extLst>
            <c:ext xmlns:c16="http://schemas.microsoft.com/office/drawing/2014/chart" uri="{C3380CC4-5D6E-409C-BE32-E72D297353CC}">
              <c16:uniqueId val="{00000002-E6FC-4AA0-B35B-C7A20EB9491B}"/>
            </c:ext>
          </c:extLst>
        </c:ser>
        <c:dLbls>
          <c:showLegendKey val="0"/>
          <c:showVal val="0"/>
          <c:showCatName val="0"/>
          <c:showSerName val="0"/>
          <c:showPercent val="0"/>
          <c:showBubbleSize val="0"/>
        </c:dLbls>
        <c:marker val="1"/>
        <c:smooth val="0"/>
        <c:axId val="255748815"/>
        <c:axId val="252466095"/>
      </c:lineChart>
      <c:catAx>
        <c:axId val="255751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2477327"/>
        <c:crosses val="autoZero"/>
        <c:auto val="1"/>
        <c:lblAlgn val="ctr"/>
        <c:lblOffset val="100"/>
        <c:noMultiLvlLbl val="0"/>
      </c:catAx>
      <c:valAx>
        <c:axId val="252477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5751727"/>
        <c:crosses val="autoZero"/>
        <c:crossBetween val="between"/>
      </c:valAx>
      <c:valAx>
        <c:axId val="252466095"/>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5748815"/>
        <c:crosses val="max"/>
        <c:crossBetween val="between"/>
      </c:valAx>
      <c:catAx>
        <c:axId val="255748815"/>
        <c:scaling>
          <c:orientation val="minMax"/>
        </c:scaling>
        <c:delete val="1"/>
        <c:axPos val="b"/>
        <c:numFmt formatCode="General" sourceLinked="1"/>
        <c:majorTickMark val="none"/>
        <c:minorTickMark val="none"/>
        <c:tickLblPos val="nextTo"/>
        <c:crossAx val="2524660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'ABI-IND-001'!$H$32</c:f>
              <c:strCache>
                <c:ptCount val="1"/>
                <c:pt idx="0">
                  <c:v>INGRESOS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'ABI-IND-001'!$C$33:$C$45</c15:sqref>
                  </c15:fullRef>
                </c:ext>
              </c:extLst>
              <c:f>('ABI-IND-001'!$C$33:$C$38,'ABI-IND-001'!$C$45)</c:f>
              <c:strCache>
                <c:ptCount val="7"/>
                <c:pt idx="0">
                  <c:v>ENERO</c:v>
                </c:pt>
                <c:pt idx="1">
                  <c:v>FEBRERO</c:v>
                </c:pt>
                <c:pt idx="2">
                  <c:v>MARZO</c:v>
                </c:pt>
                <c:pt idx="3">
                  <c:v>ABRIL</c:v>
                </c:pt>
                <c:pt idx="4">
                  <c:v>MAYO</c:v>
                </c:pt>
                <c:pt idx="5">
                  <c:v>JUNIO</c:v>
                </c:pt>
                <c:pt idx="6">
                  <c:v>TOTAL</c:v>
                </c:pt>
              </c:strCache>
            </c:strRef>
          </c:cat>
          <c:val>
            <c:numRef>
              <c:extLst>
                <c:ext xmlns:c15="http://schemas.microsoft.com/office/drawing/2012/chart" uri="{02D57815-91ED-43cb-92C2-25804820EDAC}">
                  <c15:fullRef>
                    <c15:sqref>'ABI-IND-001'!$H$33:$H$45</c15:sqref>
                  </c15:fullRef>
                </c:ext>
              </c:extLst>
              <c:f>('ABI-IND-001'!$H$33:$H$38,'ABI-IND-001'!$H$45)</c:f>
              <c:numCache>
                <c:formatCode>_-* #,##0\ _€_-;\-* #,##0\ _€_-;_-* "-"??\ _€_-;_-@_-</c:formatCode>
                <c:ptCount val="7"/>
                <c:pt idx="0">
                  <c:v>27</c:v>
                </c:pt>
                <c:pt idx="1">
                  <c:v>25</c:v>
                </c:pt>
                <c:pt idx="2">
                  <c:v>17</c:v>
                </c:pt>
                <c:pt idx="3">
                  <c:v>5</c:v>
                </c:pt>
                <c:pt idx="4">
                  <c:v>3</c:v>
                </c:pt>
                <c:pt idx="5">
                  <c:v>3</c:v>
                </c:pt>
                <c:pt idx="6" formatCode="_(* #,##0_);_(* \(#,##0\);_(* &quot;-&quot;??_);_(@_)">
                  <c:v>80</c:v>
                </c:pt>
              </c:numCache>
            </c:numRef>
          </c:val>
          <c:extLst>
            <c:ext xmlns:c16="http://schemas.microsoft.com/office/drawing/2014/chart" uri="{C3380CC4-5D6E-409C-BE32-E72D297353CC}">
              <c16:uniqueId val="{00000000-EA47-44D0-BB5D-B969616ECD62}"/>
            </c:ext>
          </c:extLst>
        </c:ser>
        <c:ser>
          <c:idx val="5"/>
          <c:order val="5"/>
          <c:tx>
            <c:strRef>
              <c:f>'ABI-IND-001'!$I$32</c:f>
              <c:strCache>
                <c:ptCount val="1"/>
                <c:pt idx="0">
                  <c:v>TRASLADOS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'ABI-IND-001'!$C$33:$C$45</c15:sqref>
                  </c15:fullRef>
                </c:ext>
              </c:extLst>
              <c:f>('ABI-IND-001'!$C$33:$C$38,'ABI-IND-001'!$C$45)</c:f>
              <c:strCache>
                <c:ptCount val="7"/>
                <c:pt idx="0">
                  <c:v>ENERO</c:v>
                </c:pt>
                <c:pt idx="1">
                  <c:v>FEBRERO</c:v>
                </c:pt>
                <c:pt idx="2">
                  <c:v>MARZO</c:v>
                </c:pt>
                <c:pt idx="3">
                  <c:v>ABRIL</c:v>
                </c:pt>
                <c:pt idx="4">
                  <c:v>MAYO</c:v>
                </c:pt>
                <c:pt idx="5">
                  <c:v>JUNIO</c:v>
                </c:pt>
                <c:pt idx="6">
                  <c:v>TOTAL</c:v>
                </c:pt>
              </c:strCache>
            </c:strRef>
          </c:cat>
          <c:val>
            <c:numRef>
              <c:extLst>
                <c:ext xmlns:c15="http://schemas.microsoft.com/office/drawing/2012/chart" uri="{02D57815-91ED-43cb-92C2-25804820EDAC}">
                  <c15:fullRef>
                    <c15:sqref>'ABI-IND-001'!$I$33:$I$45</c15:sqref>
                  </c15:fullRef>
                </c:ext>
              </c:extLst>
              <c:f>('ABI-IND-001'!$I$33:$I$38,'ABI-IND-001'!$I$45)</c:f>
              <c:numCache>
                <c:formatCode>_-* #,##0\ _€_-;\-* #,##0\ _€_-;_-* "-"??\ _€_-;_-@_-</c:formatCode>
                <c:ptCount val="7"/>
                <c:pt idx="0">
                  <c:v>0</c:v>
                </c:pt>
                <c:pt idx="1">
                  <c:v>0</c:v>
                </c:pt>
                <c:pt idx="2">
                  <c:v>16</c:v>
                </c:pt>
                <c:pt idx="3">
                  <c:v>32</c:v>
                </c:pt>
                <c:pt idx="4">
                  <c:v>4</c:v>
                </c:pt>
                <c:pt idx="5">
                  <c:v>10</c:v>
                </c:pt>
                <c:pt idx="6" formatCode="_(* #,##0_);_(* \(#,##0\);_(* &quot;-&quot;??_);_(@_)">
                  <c:v>62</c:v>
                </c:pt>
              </c:numCache>
            </c:numRef>
          </c:val>
          <c:extLst>
            <c:ext xmlns:c16="http://schemas.microsoft.com/office/drawing/2014/chart" uri="{C3380CC4-5D6E-409C-BE32-E72D297353CC}">
              <c16:uniqueId val="{00000001-EA47-44D0-BB5D-B969616ECD62}"/>
            </c:ext>
          </c:extLst>
        </c:ser>
        <c:dLbls>
          <c:showLegendKey val="0"/>
          <c:showVal val="0"/>
          <c:showCatName val="0"/>
          <c:showSerName val="0"/>
          <c:showPercent val="0"/>
          <c:showBubbleSize val="0"/>
        </c:dLbls>
        <c:gapWidth val="219"/>
        <c:axId val="758996879"/>
        <c:axId val="633853119"/>
        <c:extLst>
          <c:ext xmlns:c15="http://schemas.microsoft.com/office/drawing/2012/chart" uri="{02D57815-91ED-43cb-92C2-25804820EDAC}">
            <c15:filteredBarSeries>
              <c15:ser>
                <c:idx val="0"/>
                <c:order val="0"/>
                <c:tx>
                  <c:strRef>
                    <c:extLst>
                      <c:ext uri="{02D57815-91ED-43cb-92C2-25804820EDAC}">
                        <c15:formulaRef>
                          <c15:sqref>'ABI-IND-001'!$D$32</c15:sqref>
                        </c15:formulaRef>
                      </c:ext>
                    </c:extLst>
                    <c:strCache>
                      <c:ptCount val="1"/>
                    </c:strCache>
                  </c:strRef>
                </c:tx>
                <c:spPr>
                  <a:solidFill>
                    <a:schemeClr val="accent1"/>
                  </a:solidFill>
                  <a:ln>
                    <a:noFill/>
                  </a:ln>
                  <a:effectLst/>
                </c:spPr>
                <c:invertIfNegative val="0"/>
                <c:cat>
                  <c:strRef>
                    <c:extLst>
                      <c:ext uri="{02D57815-91ED-43cb-92C2-25804820EDAC}">
                        <c15:fullRef>
                          <c15:sqref>'ABI-IND-001'!$C$33:$C$45</c15:sqref>
                        </c15:fullRef>
                        <c15:formulaRef>
                          <c15:sqref>('ABI-IND-001'!$C$33:$C$38,'ABI-IND-001'!$C$45)</c15:sqref>
                        </c15:formulaRef>
                      </c:ext>
                    </c:extLst>
                    <c:strCache>
                      <c:ptCount val="7"/>
                      <c:pt idx="0">
                        <c:v>ENERO</c:v>
                      </c:pt>
                      <c:pt idx="1">
                        <c:v>FEBRERO</c:v>
                      </c:pt>
                      <c:pt idx="2">
                        <c:v>MARZO</c:v>
                      </c:pt>
                      <c:pt idx="3">
                        <c:v>ABRIL</c:v>
                      </c:pt>
                      <c:pt idx="4">
                        <c:v>MAYO</c:v>
                      </c:pt>
                      <c:pt idx="5">
                        <c:v>JUNIO</c:v>
                      </c:pt>
                      <c:pt idx="6">
                        <c:v>TOTAL</c:v>
                      </c:pt>
                    </c:strCache>
                  </c:strRef>
                </c:cat>
                <c:val>
                  <c:numRef>
                    <c:extLst>
                      <c:ext uri="{02D57815-91ED-43cb-92C2-25804820EDAC}">
                        <c15:fullRef>
                          <c15:sqref>'ABI-IND-001'!$D$33:$D$45</c15:sqref>
                        </c15:fullRef>
                        <c15:formulaRef>
                          <c15:sqref>('ABI-IND-001'!$D$33:$D$38,'ABI-IND-001'!$D$45)</c15:sqref>
                        </c15:formulaRef>
                      </c:ext>
                    </c:extLst>
                    <c:numCache>
                      <c:formatCode>General</c:formatCode>
                      <c:ptCount val="7"/>
                    </c:numCache>
                  </c:numRef>
                </c:val>
                <c:extLst>
                  <c:ext xmlns:c16="http://schemas.microsoft.com/office/drawing/2014/chart" uri="{C3380CC4-5D6E-409C-BE32-E72D297353CC}">
                    <c16:uniqueId val="{00000002-EA47-44D0-BB5D-B969616ECD6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'ABI-IND-001'!$E$32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'ABI-IND-001'!$C$33:$C$45</c15:sqref>
                        </c15:fullRef>
                        <c15:formulaRef>
                          <c15:sqref>('ABI-IND-001'!$C$33:$C$38,'ABI-IND-001'!$C$45)</c15:sqref>
                        </c15:formulaRef>
                      </c:ext>
                    </c:extLst>
                    <c:strCache>
                      <c:ptCount val="7"/>
                      <c:pt idx="0">
                        <c:v>ENERO</c:v>
                      </c:pt>
                      <c:pt idx="1">
                        <c:v>FEBRERO</c:v>
                      </c:pt>
                      <c:pt idx="2">
                        <c:v>MARZO</c:v>
                      </c:pt>
                      <c:pt idx="3">
                        <c:v>ABRIL</c:v>
                      </c:pt>
                      <c:pt idx="4">
                        <c:v>MAYO</c:v>
                      </c:pt>
                      <c:pt idx="5">
                        <c:v>JUNIO</c:v>
                      </c:pt>
                      <c:pt idx="6">
                        <c:v>TOTAL</c:v>
                      </c:pt>
                    </c:strCache>
                  </c:strRef>
                </c:cat>
                <c:val>
                  <c:numRef>
                    <c:extLst>
                      <c:ext xmlns:c15="http://schemas.microsoft.com/office/drawing/2012/chart" uri="{02D57815-91ED-43cb-92C2-25804820EDAC}">
                        <c15:fullRef>
                          <c15:sqref>'ABI-IND-001'!$E$33:$E$45</c15:sqref>
                        </c15:fullRef>
                        <c15:formulaRef>
                          <c15:sqref>('ABI-IND-001'!$E$33:$E$38,'ABI-IND-001'!$E$45)</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3-EA47-44D0-BB5D-B969616ECD6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'ABI-IND-001'!$F$32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'ABI-IND-001'!$C$33:$C$45</c15:sqref>
                        </c15:fullRef>
                        <c15:formulaRef>
                          <c15:sqref>('ABI-IND-001'!$C$33:$C$38,'ABI-IND-001'!$C$45)</c15:sqref>
                        </c15:formulaRef>
                      </c:ext>
                    </c:extLst>
                    <c:strCache>
                      <c:ptCount val="7"/>
                      <c:pt idx="0">
                        <c:v>ENERO</c:v>
                      </c:pt>
                      <c:pt idx="1">
                        <c:v>FEBRERO</c:v>
                      </c:pt>
                      <c:pt idx="2">
                        <c:v>MARZO</c:v>
                      </c:pt>
                      <c:pt idx="3">
                        <c:v>ABRIL</c:v>
                      </c:pt>
                      <c:pt idx="4">
                        <c:v>MAYO</c:v>
                      </c:pt>
                      <c:pt idx="5">
                        <c:v>JUNIO</c:v>
                      </c:pt>
                      <c:pt idx="6">
                        <c:v>TOTAL</c:v>
                      </c:pt>
                    </c:strCache>
                  </c:strRef>
                </c:cat>
                <c:val>
                  <c:numRef>
                    <c:extLst>
                      <c:ext xmlns:c15="http://schemas.microsoft.com/office/drawing/2012/chart" uri="{02D57815-91ED-43cb-92C2-25804820EDAC}">
                        <c15:fullRef>
                          <c15:sqref>'ABI-IND-001'!$F$33:$F$45</c15:sqref>
                        </c15:fullRef>
                        <c15:formulaRef>
                          <c15:sqref>('ABI-IND-001'!$F$33:$F$38,'ABI-IND-001'!$F$45)</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4-EA47-44D0-BB5D-B969616ECD6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'ABI-IND-001'!$G$32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'ABI-IND-001'!$C$33:$C$45</c15:sqref>
                        </c15:fullRef>
                        <c15:formulaRef>
                          <c15:sqref>('ABI-IND-001'!$C$33:$C$38,'ABI-IND-001'!$C$45)</c15:sqref>
                        </c15:formulaRef>
                      </c:ext>
                    </c:extLst>
                    <c:strCache>
                      <c:ptCount val="7"/>
                      <c:pt idx="0">
                        <c:v>ENERO</c:v>
                      </c:pt>
                      <c:pt idx="1">
                        <c:v>FEBRERO</c:v>
                      </c:pt>
                      <c:pt idx="2">
                        <c:v>MARZO</c:v>
                      </c:pt>
                      <c:pt idx="3">
                        <c:v>ABRIL</c:v>
                      </c:pt>
                      <c:pt idx="4">
                        <c:v>MAYO</c:v>
                      </c:pt>
                      <c:pt idx="5">
                        <c:v>JUNIO</c:v>
                      </c:pt>
                      <c:pt idx="6">
                        <c:v>TOTAL</c:v>
                      </c:pt>
                    </c:strCache>
                  </c:strRef>
                </c:cat>
                <c:val>
                  <c:numRef>
                    <c:extLst>
                      <c:ext xmlns:c15="http://schemas.microsoft.com/office/drawing/2012/chart" uri="{02D57815-91ED-43cb-92C2-25804820EDAC}">
                        <c15:fullRef>
                          <c15:sqref>'ABI-IND-001'!$G$33:$G$45</c15:sqref>
                        </c15:fullRef>
                        <c15:formulaRef>
                          <c15:sqref>('ABI-IND-001'!$G$33:$G$38,'ABI-IND-001'!$G$45)</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5-EA47-44D0-BB5D-B969616ECD62}"/>
                  </c:ext>
                </c:extLst>
              </c15:ser>
            </c15:filteredBarSeries>
          </c:ext>
        </c:extLst>
      </c:barChart>
      <c:lineChart>
        <c:grouping val="standard"/>
        <c:varyColors val="0"/>
        <c:ser>
          <c:idx val="6"/>
          <c:order val="6"/>
          <c:tx>
            <c:strRef>
              <c:f>'ABI-IND-001'!$J$32</c:f>
              <c:strCache>
                <c:ptCount val="1"/>
                <c:pt idx="0">
                  <c:v>RESULTADO</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'ABI-IND-001'!$C$33:$C$45</c15:sqref>
                  </c15:fullRef>
                </c:ext>
              </c:extLst>
              <c:f>('ABI-IND-001'!$C$33:$C$38,'ABI-IND-001'!$C$45)</c:f>
              <c:strCache>
                <c:ptCount val="7"/>
                <c:pt idx="0">
                  <c:v>ENERO</c:v>
                </c:pt>
                <c:pt idx="1">
                  <c:v>FEBRERO</c:v>
                </c:pt>
                <c:pt idx="2">
                  <c:v>MARZO</c:v>
                </c:pt>
                <c:pt idx="3">
                  <c:v>ABRIL</c:v>
                </c:pt>
                <c:pt idx="4">
                  <c:v>MAYO</c:v>
                </c:pt>
                <c:pt idx="5">
                  <c:v>JUNIO</c:v>
                </c:pt>
                <c:pt idx="6">
                  <c:v>TOTAL</c:v>
                </c:pt>
              </c:strCache>
            </c:strRef>
          </c:cat>
          <c:val>
            <c:numRef>
              <c:extLst>
                <c:ext xmlns:c15="http://schemas.microsoft.com/office/drawing/2012/chart" uri="{02D57815-91ED-43cb-92C2-25804820EDAC}">
                  <c15:fullRef>
                    <c15:sqref>'ABI-IND-001'!$J$33:$J$45</c15:sqref>
                  </c15:fullRef>
                </c:ext>
              </c:extLst>
              <c:f>('ABI-IND-001'!$J$33:$J$38,'ABI-IND-001'!$J$45)</c:f>
              <c:numCache>
                <c:formatCode>_-* #,##0\ _€_-;\-* #,##0\ _€_-;_-* "-"??\ _€_-;_-@_-</c:formatCode>
                <c:ptCount val="7"/>
                <c:pt idx="0">
                  <c:v>27</c:v>
                </c:pt>
                <c:pt idx="1">
                  <c:v>25</c:v>
                </c:pt>
                <c:pt idx="2">
                  <c:v>33</c:v>
                </c:pt>
                <c:pt idx="3">
                  <c:v>37</c:v>
                </c:pt>
                <c:pt idx="4">
                  <c:v>7</c:v>
                </c:pt>
                <c:pt idx="5">
                  <c:v>13</c:v>
                </c:pt>
              </c:numCache>
            </c:numRef>
          </c:val>
          <c:smooth val="0"/>
          <c:extLst>
            <c:ext xmlns:c16="http://schemas.microsoft.com/office/drawing/2014/chart" uri="{C3380CC4-5D6E-409C-BE32-E72D297353CC}">
              <c16:uniqueId val="{00000006-EA47-44D0-BB5D-B969616ECD62}"/>
            </c:ext>
          </c:extLst>
        </c:ser>
        <c:dLbls>
          <c:showLegendKey val="0"/>
          <c:showVal val="0"/>
          <c:showCatName val="0"/>
          <c:showSerName val="0"/>
          <c:showPercent val="0"/>
          <c:showBubbleSize val="0"/>
        </c:dLbls>
        <c:marker val="1"/>
        <c:smooth val="0"/>
        <c:axId val="758996879"/>
        <c:axId val="633853119"/>
      </c:lineChart>
      <c:catAx>
        <c:axId val="758996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3853119"/>
        <c:crosses val="autoZero"/>
        <c:auto val="1"/>
        <c:lblAlgn val="ctr"/>
        <c:lblOffset val="100"/>
        <c:noMultiLvlLbl val="0"/>
      </c:catAx>
      <c:valAx>
        <c:axId val="633853119"/>
        <c:scaling>
          <c:orientation val="minMax"/>
        </c:scaling>
        <c:delete val="0"/>
        <c:axPos val="l"/>
        <c:majorGridlines>
          <c:spPr>
            <a:ln w="9525" cap="flat" cmpd="sng" algn="ctr">
              <a:solidFill>
                <a:schemeClr val="tx1">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589968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sz="1200" b="0">
                <a:solidFill>
                  <a:sysClr val="windowText" lastClr="000000"/>
                </a:solidFill>
              </a:rPr>
              <a:t>REPORTE DE MOVIMIENTOS DE ELEMENTOS DE CONTROL ADMINISTRATIVO - CONSUMO</a:t>
            </a:r>
          </a:p>
        </c:rich>
      </c:tx>
      <c:layout>
        <c:manualLayout>
          <c:xMode val="edge"/>
          <c:yMode val="edge"/>
          <c:x val="6.1589227318981615E-2"/>
          <c:y val="4.8096182265595283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1.8402342116269343E-2"/>
          <c:y val="0.21124912055099795"/>
          <c:w val="0.65621197601240877"/>
          <c:h val="0.38552435358394405"/>
        </c:manualLayout>
      </c:layout>
      <c:barChart>
        <c:barDir val="col"/>
        <c:grouping val="clustered"/>
        <c:varyColors val="0"/>
        <c:ser>
          <c:idx val="5"/>
          <c:order val="5"/>
          <c:tx>
            <c:strRef>
              <c:f>'ABI-IND-002'!$I$32</c:f>
              <c:strCache>
                <c:ptCount val="1"/>
                <c:pt idx="0">
                  <c:v>EGRESOS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strRef>
              <c:f>'ABI-IND-002'!$C$33:$C$45</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'ABI-IND-002'!$I$33:$I$45</c:f>
              <c:numCache>
                <c:formatCode>_-* #,##0\ _€_-;\-* #,##0\ _€_-;_-* "-"??\ _€_-;_-@_-</c:formatCode>
                <c:ptCount val="13"/>
                <c:pt idx="0">
                  <c:v>149</c:v>
                </c:pt>
                <c:pt idx="1">
                  <c:v>167</c:v>
                </c:pt>
                <c:pt idx="2">
                  <c:v>148</c:v>
                </c:pt>
                <c:pt idx="3" formatCode="0">
                  <c:v>158</c:v>
                </c:pt>
                <c:pt idx="4" formatCode="0">
                  <c:v>152</c:v>
                </c:pt>
                <c:pt idx="5" formatCode="0">
                  <c:v>39</c:v>
                </c:pt>
                <c:pt idx="12" formatCode="_(* #,##0_);_(* \(#,##0\);_(* &quot;-&quot;??_);_(@_)">
                  <c:v>813</c:v>
                </c:pt>
              </c:numCache>
            </c:numRef>
          </c:val>
          <c:extLst>
            <c:ext xmlns:c16="http://schemas.microsoft.com/office/drawing/2014/chart" uri="{C3380CC4-5D6E-409C-BE32-E72D297353CC}">
              <c16:uniqueId val="{00000005-33B4-4B78-AE58-0D290195013A}"/>
            </c:ext>
          </c:extLst>
        </c:ser>
        <c:ser>
          <c:idx val="4"/>
          <c:order val="4"/>
          <c:tx>
            <c:strRef>
              <c:f>'ABI-IND-002'!$H$32</c:f>
              <c:strCache>
                <c:ptCount val="1"/>
                <c:pt idx="0">
                  <c:v>INGRESOS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strRef>
              <c:f>'ABI-IND-002'!$C$33:$C$45</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'ABI-IND-002'!$H$33:$H$45</c:f>
              <c:numCache>
                <c:formatCode>_-* #,##0\ _€_-;\-* #,##0\ _€_-;_-* "-"??\ _€_-;_-@_-</c:formatCode>
                <c:ptCount val="13"/>
                <c:pt idx="0">
                  <c:v>20</c:v>
                </c:pt>
                <c:pt idx="1">
                  <c:v>63</c:v>
                </c:pt>
                <c:pt idx="2">
                  <c:v>48</c:v>
                </c:pt>
                <c:pt idx="3" formatCode="0">
                  <c:v>30</c:v>
                </c:pt>
                <c:pt idx="4" formatCode="0">
                  <c:v>16</c:v>
                </c:pt>
                <c:pt idx="5" formatCode="0">
                  <c:v>30</c:v>
                </c:pt>
                <c:pt idx="12" formatCode="_(* #,##0_);_(* \(#,##0\);_(* &quot;-&quot;??_);_(@_)">
                  <c:v>207</c:v>
                </c:pt>
              </c:numCache>
            </c:numRef>
          </c:val>
          <c:extLst>
            <c:ext xmlns:c16="http://schemas.microsoft.com/office/drawing/2014/chart" uri="{C3380CC4-5D6E-409C-BE32-E72D297353CC}">
              <c16:uniqueId val="{00000004-33B4-4B78-AE58-0D290195013A}"/>
            </c:ext>
          </c:extLst>
        </c:ser>
        <c:dLbls>
          <c:showLegendKey val="0"/>
          <c:showVal val="0"/>
          <c:showCatName val="0"/>
          <c:showSerName val="0"/>
          <c:showPercent val="0"/>
          <c:showBubbleSize val="0"/>
        </c:dLbls>
        <c:gapWidth val="150"/>
        <c:axId val="381164896"/>
        <c:axId val="706564320"/>
        <c:extLst>
          <c:ext xmlns:c15="http://schemas.microsoft.com/office/drawing/2012/chart" uri="{02D57815-91ED-43cb-92C2-25804820EDAC}">
            <c15:filteredBarSeries>
              <c15:ser>
                <c:idx val="0"/>
                <c:order val="0"/>
                <c:tx>
                  <c:strRef>
                    <c:extLst>
                      <c:ext uri="{02D57815-91ED-43cb-92C2-25804820EDAC}">
                        <c15:formulaRef>
                          <c15:sqref>'ABI-IND-002'!$D$32</c15:sqref>
                        </c15:formulaRef>
                      </c:ext>
                    </c:extLst>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extLst>
                      <c:ext uri="{02D57815-91ED-43cb-92C2-25804820EDAC}">
                        <c15:formulaRef>
                          <c15:sqref>'ABI-IND-002'!$C$33:$C$45</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c:ext uri="{02D57815-91ED-43cb-92C2-25804820EDAC}">
                        <c15:formulaRef>
                          <c15:sqref>'ABI-IND-002'!$D$33:$D$45</c15:sqref>
                        </c15:formulaRef>
                      </c:ext>
                    </c:extLst>
                    <c:numCache>
                      <c:formatCode>General</c:formatCode>
                      <c:ptCount val="13"/>
                    </c:numCache>
                  </c:numRef>
                </c:val>
                <c:extLst>
                  <c:ext xmlns:c16="http://schemas.microsoft.com/office/drawing/2014/chart" uri="{C3380CC4-5D6E-409C-BE32-E72D297353CC}">
                    <c16:uniqueId val="{00000000-33B4-4B78-AE58-0D290195013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'ABI-IND-002'!$E$32</c15:sqref>
                        </c15:formulaRef>
                      </c:ext>
                    </c:extLst>
                    <c:strCache>
                      <c:ptCount val="1"/>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'ABI-IND-002'!$C$33:$C$45</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'ABI-IND-002'!$E$33:$E$45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1-33B4-4B78-AE58-0D290195013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'ABI-IND-002'!$F$32</c15:sqref>
                        </c15:formulaRef>
                      </c:ext>
                    </c:extLst>
                    <c:strCache>
                      <c:ptCount val="1"/>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'ABI-IND-002'!$C$33:$C$45</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'ABI-IND-002'!$F$33:$F$45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2-33B4-4B78-AE58-0D290195013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'ABI-IND-002'!$G$32</c15:sqref>
                        </c15:formulaRef>
                      </c:ext>
                    </c:extLst>
                    <c:strCache>
                      <c:ptCount val="1"/>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'ABI-IND-002'!$C$33:$C$45</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'ABI-IND-002'!$G$33:$G$45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3-33B4-4B78-AE58-0D290195013A}"/>
                  </c:ext>
                </c:extLst>
              </c15:ser>
            </c15:filteredBarSeries>
          </c:ext>
        </c:extLst>
      </c:barChart>
      <c:lineChart>
        <c:grouping val="standard"/>
        <c:varyColors val="0"/>
        <c:ser>
          <c:idx val="6"/>
          <c:order val="6"/>
          <c:tx>
            <c:strRef>
              <c:f>'ABI-IND-002'!$J$32</c:f>
              <c:strCache>
                <c:ptCount val="1"/>
                <c:pt idx="0">
                  <c:v>RESULTADO</c:v>
                </c:pt>
              </c:strCache>
            </c:strRef>
          </c:tx>
          <c:spPr>
            <a:ln w="31750" cap="rnd">
              <a:solidFill>
                <a:schemeClr val="accent1">
                  <a:lumMod val="60000"/>
                </a:schemeClr>
              </a:solidFill>
              <a:round/>
            </a:ln>
            <a:effectLst/>
          </c:spPr>
          <c:marker>
            <c:symbol val="none"/>
          </c:marker>
          <c:cat>
            <c:strRef>
              <c:f>'ABI-IND-002'!$C$33:$C$45</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'ABI-IND-002'!$J$33:$J$45</c:f>
              <c:numCache>
                <c:formatCode>_-* #,##0\ _€_-;\-* #,##0\ _€_-;_-* "-"??\ _€_-;_-@_-</c:formatCode>
                <c:ptCount val="13"/>
                <c:pt idx="0">
                  <c:v>169</c:v>
                </c:pt>
                <c:pt idx="1">
                  <c:v>230</c:v>
                </c:pt>
                <c:pt idx="2">
                  <c:v>196</c:v>
                </c:pt>
                <c:pt idx="3">
                  <c:v>188</c:v>
                </c:pt>
                <c:pt idx="4">
                  <c:v>168</c:v>
                </c:pt>
                <c:pt idx="5">
                  <c:v>69</c:v>
                </c:pt>
              </c:numCache>
            </c:numRef>
          </c:val>
          <c:smooth val="0"/>
          <c:extLst>
            <c:ext xmlns:c16="http://schemas.microsoft.com/office/drawing/2014/chart" uri="{C3380CC4-5D6E-409C-BE32-E72D297353CC}">
              <c16:uniqueId val="{00000006-33B4-4B78-AE58-0D290195013A}"/>
            </c:ext>
          </c:extLst>
        </c:ser>
        <c:dLbls>
          <c:showLegendKey val="0"/>
          <c:showVal val="0"/>
          <c:showCatName val="0"/>
          <c:showSerName val="0"/>
          <c:showPercent val="0"/>
          <c:showBubbleSize val="0"/>
        </c:dLbls>
        <c:marker val="1"/>
        <c:smooth val="0"/>
        <c:axId val="381164896"/>
        <c:axId val="706564320"/>
      </c:lineChart>
      <c:valAx>
        <c:axId val="706564320"/>
        <c:scaling>
          <c:orientation val="minMax"/>
        </c:scaling>
        <c:delete val="0"/>
        <c:axPos val="r"/>
        <c:majorGridlines>
          <c:spPr>
            <a:ln w="9525" cap="flat" cmpd="sng" algn="ctr">
              <a:solidFill>
                <a:schemeClr val="tx2">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81164896"/>
        <c:crosses val="max"/>
        <c:crossBetween val="between"/>
      </c:valAx>
      <c:catAx>
        <c:axId val="3811648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706564320"/>
        <c:crosses val="autoZero"/>
        <c:auto val="1"/>
        <c:lblAlgn val="ctr"/>
        <c:lblOffset val="100"/>
        <c:noMultiLvlLbl val="0"/>
      </c:catAx>
      <c:spPr>
        <a:noFill/>
        <a:ln>
          <a:noFill/>
        </a:ln>
        <a:effectLst/>
      </c:spPr>
    </c:plotArea>
    <c:legend>
      <c:legendPos val="b"/>
      <c:layout>
        <c:manualLayout>
          <c:xMode val="edge"/>
          <c:yMode val="edge"/>
          <c:x val="0.78247193379372115"/>
          <c:y val="0.1189040298120588"/>
          <c:w val="0.18453320687486213"/>
          <c:h val="0.587174856342636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0"/>
          <c:tx>
            <c:strRef>
              <c:f>'[3]SIG-IND-003'!$H$32:$H$33</c:f>
              <c:strCache>
                <c:ptCount val="1"/>
                <c:pt idx="0">
                  <c:v>Sumatoria del Resultado de la Autoevaluación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'[3]SIG-IND-003'!$C$34:$G$36</c:f>
              <c:multiLvlStrCache>
                <c:ptCount val="3"/>
                <c:lvl/>
                <c:lvl/>
                <c:lvl/>
                <c:lvl/>
                <c:lvl>
                  <c:pt idx="0">
                    <c:v>2 Semestre 2017</c:v>
                  </c:pt>
                  <c:pt idx="1">
                    <c:v>1 Semestre 2018</c:v>
                  </c:pt>
                  <c:pt idx="2">
                    <c:v>2 Semestre 2018</c:v>
                  </c:pt>
                </c:lvl>
              </c:multiLvlStrCache>
            </c:multiLvlStrRef>
          </c:cat>
          <c:val>
            <c:numRef>
              <c:f>'[3]SIG-IND-003'!$H$34:$H$36</c:f>
              <c:numCache>
                <c:formatCode>General</c:formatCode>
                <c:ptCount val="3"/>
                <c:pt idx="0">
                  <c:v>17.274999999999999</c:v>
                </c:pt>
                <c:pt idx="1">
                  <c:v>17.917000000000002</c:v>
                </c:pt>
              </c:numCache>
            </c:numRef>
          </c:val>
          <c:extLst>
            <c:ext xmlns:c16="http://schemas.microsoft.com/office/drawing/2014/chart" uri="{C3380CC4-5D6E-409C-BE32-E72D297353CC}">
              <c16:uniqueId val="{00000000-13A0-4B42-BA51-023E8C73A849}"/>
            </c:ext>
          </c:extLst>
        </c:ser>
        <c:ser>
          <c:idx val="5"/>
          <c:order val="1"/>
          <c:tx>
            <c:strRef>
              <c:f>'[3]SIG-IND-003'!$I$32:$I$33</c:f>
              <c:strCache>
                <c:ptCount val="1"/>
                <c:pt idx="0">
                  <c:v>Total de Procesos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'[3]SIG-IND-003'!$C$34:$G$36</c:f>
              <c:multiLvlStrCache>
                <c:ptCount val="3"/>
                <c:lvl/>
                <c:lvl/>
                <c:lvl/>
                <c:lvl/>
                <c:lvl>
                  <c:pt idx="0">
                    <c:v>2 Semestre 2017</c:v>
                  </c:pt>
                  <c:pt idx="1">
                    <c:v>1 Semestre 2018</c:v>
                  </c:pt>
                  <c:pt idx="2">
                    <c:v>2 Semestre 2018</c:v>
                  </c:pt>
                </c:lvl>
              </c:multiLvlStrCache>
            </c:multiLvlStrRef>
          </c:cat>
          <c:val>
            <c:numRef>
              <c:f>'[3]SIG-IND-003'!$I$34:$I$36</c:f>
              <c:numCache>
                <c:formatCode>General</c:formatCode>
                <c:ptCount val="3"/>
                <c:pt idx="0">
                  <c:v>20</c:v>
                </c:pt>
                <c:pt idx="1">
                  <c:v>20</c:v>
                </c:pt>
              </c:numCache>
            </c:numRef>
          </c:val>
          <c:extLst>
            <c:ext xmlns:c16="http://schemas.microsoft.com/office/drawing/2014/chart" uri="{C3380CC4-5D6E-409C-BE32-E72D297353CC}">
              <c16:uniqueId val="{00000001-13A0-4B42-BA51-023E8C73A849}"/>
            </c:ext>
          </c:extLst>
        </c:ser>
        <c:dLbls>
          <c:showLegendKey val="0"/>
          <c:showVal val="0"/>
          <c:showCatName val="0"/>
          <c:showSerName val="0"/>
          <c:showPercent val="0"/>
          <c:showBubbleSize val="0"/>
        </c:dLbls>
        <c:gapWidth val="150"/>
        <c:axId val="1140299855"/>
        <c:axId val="1386369743"/>
        <c:extLst/>
      </c:barChart>
      <c:lineChart>
        <c:grouping val="standard"/>
        <c:varyColors val="0"/>
        <c:ser>
          <c:idx val="6"/>
          <c:order val="2"/>
          <c:tx>
            <c:strRef>
              <c:f>'[3]SIG-IND-003'!$J$32:$J$33</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'[3]SIG-IND-003'!$C$34:$G$36</c:f>
              <c:multiLvlStrCache>
                <c:ptCount val="3"/>
                <c:lvl/>
                <c:lvl/>
                <c:lvl/>
                <c:lvl/>
                <c:lvl>
                  <c:pt idx="0">
                    <c:v>2 Semestre 2017</c:v>
                  </c:pt>
                  <c:pt idx="1">
                    <c:v>1 Semestre 2018</c:v>
                  </c:pt>
                  <c:pt idx="2">
                    <c:v>2 Semestre 2018</c:v>
                  </c:pt>
                </c:lvl>
              </c:multiLvlStrCache>
            </c:multiLvlStrRef>
          </c:cat>
          <c:val>
            <c:numRef>
              <c:f>'[3]SIG-IND-003'!$J$34:$J$36</c:f>
              <c:numCache>
                <c:formatCode>General</c:formatCode>
                <c:ptCount val="3"/>
                <c:pt idx="0">
                  <c:v>0.86374999999999991</c:v>
                </c:pt>
                <c:pt idx="1">
                  <c:v>0.89585000000000004</c:v>
                </c:pt>
                <c:pt idx="2">
                  <c:v>0</c:v>
                </c:pt>
              </c:numCache>
            </c:numRef>
          </c:val>
          <c:smooth val="0"/>
          <c:extLst>
            <c:ext xmlns:c16="http://schemas.microsoft.com/office/drawing/2014/chart" uri="{C3380CC4-5D6E-409C-BE32-E72D297353CC}">
              <c16:uniqueId val="{00000002-13A0-4B42-BA51-023E8C73A849}"/>
            </c:ext>
          </c:extLst>
        </c:ser>
        <c:dLbls>
          <c:showLegendKey val="0"/>
          <c:showVal val="0"/>
          <c:showCatName val="0"/>
          <c:showSerName val="0"/>
          <c:showPercent val="0"/>
          <c:showBubbleSize val="0"/>
        </c:dLbls>
        <c:marker val="1"/>
        <c:smooth val="0"/>
        <c:axId val="984415904"/>
        <c:axId val="992711008"/>
      </c:lineChart>
      <c:catAx>
        <c:axId val="1140299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6369743"/>
        <c:crosses val="autoZero"/>
        <c:auto val="1"/>
        <c:lblAlgn val="ctr"/>
        <c:lblOffset val="100"/>
        <c:noMultiLvlLbl val="0"/>
      </c:catAx>
      <c:valAx>
        <c:axId val="138636974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0299855"/>
        <c:crosses val="autoZero"/>
        <c:crossBetween val="between"/>
        <c:minorUnit val="4"/>
      </c:valAx>
      <c:valAx>
        <c:axId val="99271100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4415904"/>
        <c:crosses val="max"/>
        <c:crossBetween val="between"/>
      </c:valAx>
      <c:catAx>
        <c:axId val="984415904"/>
        <c:scaling>
          <c:orientation val="minMax"/>
        </c:scaling>
        <c:delete val="1"/>
        <c:axPos val="b"/>
        <c:numFmt formatCode="General" sourceLinked="1"/>
        <c:majorTickMark val="out"/>
        <c:minorTickMark val="none"/>
        <c:tickLblPos val="nextTo"/>
        <c:crossAx val="992711008"/>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REPORTE DE MOVIMIENTOS DE ELEMENTOS DE CONTROL ADMINISTRATIVO - DEVOLUTIVOS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'ABI-IND-003'!$H$32</c:f>
              <c:strCache>
                <c:ptCount val="1"/>
                <c:pt idx="0">
                  <c:v>INGRESOS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'ABI-IND-003'!$C$33:$C$45</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'ABI-IND-003'!$H$33:$H$45</c:f>
              <c:numCache>
                <c:formatCode>_-* #,##0\ _€_-;\-* #,##0\ _€_-;_-* "-"??\ _€_-;_-@_-</c:formatCode>
                <c:ptCount val="13"/>
                <c:pt idx="0">
                  <c:v>5</c:v>
                </c:pt>
                <c:pt idx="1">
                  <c:v>4</c:v>
                </c:pt>
                <c:pt idx="2">
                  <c:v>1</c:v>
                </c:pt>
                <c:pt idx="3">
                  <c:v>5</c:v>
                </c:pt>
                <c:pt idx="4">
                  <c:v>4</c:v>
                </c:pt>
                <c:pt idx="5">
                  <c:v>2</c:v>
                </c:pt>
                <c:pt idx="12" formatCode="_(* #,##0_);_(* \(#,##0\);_(* &quot;-&quot;??_);_(@_)">
                  <c:v>21</c:v>
                </c:pt>
              </c:numCache>
            </c:numRef>
          </c:val>
          <c:extLst>
            <c:ext xmlns:c16="http://schemas.microsoft.com/office/drawing/2014/chart" uri="{C3380CC4-5D6E-409C-BE32-E72D297353CC}">
              <c16:uniqueId val="{00000004-504D-48F3-8B3E-0313E2DC1190}"/>
            </c:ext>
          </c:extLst>
        </c:ser>
        <c:ser>
          <c:idx val="5"/>
          <c:order val="5"/>
          <c:tx>
            <c:strRef>
              <c:f>'ABI-IND-003'!$I$32</c:f>
              <c:strCache>
                <c:ptCount val="1"/>
                <c:pt idx="0">
                  <c:v>TRALADOS</c:v>
                </c:pt>
              </c:strCache>
            </c:strRef>
          </c:tx>
          <c:spPr>
            <a:solidFill>
              <a:schemeClr val="accent6"/>
            </a:solidFill>
            <a:ln>
              <a:noFill/>
            </a:ln>
            <a:effectLst/>
          </c:spPr>
          <c:invertIfNegative val="0"/>
          <c:cat>
            <c:strRef>
              <c:f>'ABI-IND-003'!$C$33:$C$45</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'ABI-IND-003'!$I$33:$I$45</c:f>
              <c:numCache>
                <c:formatCode>_-* #,##0\ _€_-;\-* #,##0\ _€_-;_-* "-"??\ _€_-;_-@_-</c:formatCode>
                <c:ptCount val="13"/>
                <c:pt idx="0">
                  <c:v>0</c:v>
                </c:pt>
                <c:pt idx="1">
                  <c:v>0</c:v>
                </c:pt>
                <c:pt idx="2">
                  <c:v>1</c:v>
                </c:pt>
                <c:pt idx="3">
                  <c:v>1</c:v>
                </c:pt>
                <c:pt idx="4">
                  <c:v>2</c:v>
                </c:pt>
                <c:pt idx="5">
                  <c:v>3</c:v>
                </c:pt>
                <c:pt idx="12" formatCode="_(* #,##0_);_(* \(#,##0\);_(* &quot;-&quot;??_);_(@_)">
                  <c:v>7</c:v>
                </c:pt>
              </c:numCache>
            </c:numRef>
          </c:val>
          <c:extLst>
            <c:ext xmlns:c16="http://schemas.microsoft.com/office/drawing/2014/chart" uri="{C3380CC4-5D6E-409C-BE32-E72D297353CC}">
              <c16:uniqueId val="{00000005-504D-48F3-8B3E-0313E2DC1190}"/>
            </c:ext>
          </c:extLst>
        </c:ser>
        <c:dLbls>
          <c:showLegendKey val="0"/>
          <c:showVal val="0"/>
          <c:showCatName val="0"/>
          <c:showSerName val="0"/>
          <c:showPercent val="0"/>
          <c:showBubbleSize val="0"/>
        </c:dLbls>
        <c:gapWidth val="150"/>
        <c:axId val="1304060000"/>
        <c:axId val="1420332592"/>
        <c:extLst>
          <c:ext xmlns:c15="http://schemas.microsoft.com/office/drawing/2012/chart" uri="{02D57815-91ED-43cb-92C2-25804820EDAC}">
            <c15:filteredBarSeries>
              <c15:ser>
                <c:idx val="0"/>
                <c:order val="0"/>
                <c:tx>
                  <c:strRef>
                    <c:extLst>
                      <c:ext uri="{02D57815-91ED-43cb-92C2-25804820EDAC}">
                        <c15:formulaRef>
                          <c15:sqref>'ABI-IND-003'!$D$32</c15:sqref>
                        </c15:formulaRef>
                      </c:ext>
                    </c:extLst>
                    <c:strCache>
                      <c:ptCount val="1"/>
                    </c:strCache>
                  </c:strRef>
                </c:tx>
                <c:spPr>
                  <a:solidFill>
                    <a:schemeClr val="accent1"/>
                  </a:solidFill>
                  <a:ln>
                    <a:noFill/>
                  </a:ln>
                  <a:effectLst/>
                </c:spPr>
                <c:invertIfNegative val="0"/>
                <c:cat>
                  <c:strRef>
                    <c:extLst>
                      <c:ext uri="{02D57815-91ED-43cb-92C2-25804820EDAC}">
                        <c15:formulaRef>
                          <c15:sqref>'ABI-IND-003'!$C$33:$C$45</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c:ext uri="{02D57815-91ED-43cb-92C2-25804820EDAC}">
                        <c15:formulaRef>
                          <c15:sqref>'ABI-IND-003'!$D$33:$D$45</c15:sqref>
                        </c15:formulaRef>
                      </c:ext>
                    </c:extLst>
                    <c:numCache>
                      <c:formatCode>General</c:formatCode>
                      <c:ptCount val="13"/>
                    </c:numCache>
                  </c:numRef>
                </c:val>
                <c:extLst>
                  <c:ext xmlns:c16="http://schemas.microsoft.com/office/drawing/2014/chart" uri="{C3380CC4-5D6E-409C-BE32-E72D297353CC}">
                    <c16:uniqueId val="{00000000-504D-48F3-8B3E-0313E2DC119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'ABI-IND-003'!$E$32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'ABI-IND-003'!$C$33:$C$45</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'ABI-IND-003'!$E$33:$E$45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1-504D-48F3-8B3E-0313E2DC119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'ABI-IND-003'!$F$32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'ABI-IND-003'!$C$33:$C$45</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'ABI-IND-003'!$F$33:$F$45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2-504D-48F3-8B3E-0313E2DC119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'ABI-IND-003'!$G$32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'ABI-IND-003'!$C$33:$C$45</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'ABI-IND-003'!$G$33:$G$45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3-504D-48F3-8B3E-0313E2DC1190}"/>
                  </c:ext>
                </c:extLst>
              </c15:ser>
            </c15:filteredBarSeries>
          </c:ext>
        </c:extLst>
      </c:barChart>
      <c:lineChart>
        <c:grouping val="standard"/>
        <c:varyColors val="0"/>
        <c:ser>
          <c:idx val="6"/>
          <c:order val="6"/>
          <c:tx>
            <c:strRef>
              <c:f>'ABI-IND-003'!$J$32</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'ABI-IND-003'!$C$33:$C$45</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'ABI-IND-003'!$J$33:$J$45</c:f>
              <c:numCache>
                <c:formatCode>_-* #,##0\ _€_-;\-* #,##0\ _€_-;_-* "-"??\ _€_-;_-@_-</c:formatCode>
                <c:ptCount val="13"/>
                <c:pt idx="0">
                  <c:v>5</c:v>
                </c:pt>
                <c:pt idx="1">
                  <c:v>4</c:v>
                </c:pt>
                <c:pt idx="2">
                  <c:v>2</c:v>
                </c:pt>
                <c:pt idx="3">
                  <c:v>6</c:v>
                </c:pt>
                <c:pt idx="4">
                  <c:v>6</c:v>
                </c:pt>
                <c:pt idx="5">
                  <c:v>5</c:v>
                </c:pt>
                <c:pt idx="12" formatCode="_-* #,##0_-;\-* #,##0_-;_-* &quot;-&quot;??_-;_-@_-">
                  <c:v>28</c:v>
                </c:pt>
              </c:numCache>
            </c:numRef>
          </c:val>
          <c:smooth val="0"/>
          <c:extLst>
            <c:ext xmlns:c16="http://schemas.microsoft.com/office/drawing/2014/chart" uri="{C3380CC4-5D6E-409C-BE32-E72D297353CC}">
              <c16:uniqueId val="{00000006-504D-48F3-8B3E-0313E2DC1190}"/>
            </c:ext>
          </c:extLst>
        </c:ser>
        <c:dLbls>
          <c:showLegendKey val="0"/>
          <c:showVal val="0"/>
          <c:showCatName val="0"/>
          <c:showSerName val="0"/>
          <c:showPercent val="0"/>
          <c:showBubbleSize val="0"/>
        </c:dLbls>
        <c:marker val="1"/>
        <c:smooth val="0"/>
        <c:axId val="1304060000"/>
        <c:axId val="1420332592"/>
      </c:lineChart>
      <c:catAx>
        <c:axId val="130406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0332592"/>
        <c:crosses val="autoZero"/>
        <c:auto val="1"/>
        <c:lblAlgn val="ctr"/>
        <c:lblOffset val="100"/>
        <c:noMultiLvlLbl val="0"/>
      </c:catAx>
      <c:valAx>
        <c:axId val="1420332592"/>
        <c:scaling>
          <c:orientation val="minMax"/>
        </c:scaling>
        <c:delete val="0"/>
        <c:axPos val="l"/>
        <c:majorGridlines>
          <c:spPr>
            <a:ln w="9525" cap="flat" cmpd="sng" algn="ctr">
              <a:solidFill>
                <a:schemeClr val="tx1">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4060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892862644183284E-2"/>
          <c:y val="0.19047619047619047"/>
          <c:w val="0.68053061261473502"/>
          <c:h val="0.68026114382760983"/>
        </c:manualLayout>
      </c:layout>
      <c:barChart>
        <c:barDir val="col"/>
        <c:grouping val="clustered"/>
        <c:varyColors val="0"/>
        <c:ser>
          <c:idx val="4"/>
          <c:order val="4"/>
          <c:tx>
            <c:strRef>
              <c:f>'[15]THU-IND-001'!$H$32</c:f>
              <c:strCache>
                <c:ptCount val="1"/>
                <c:pt idx="0">
                  <c:v>No. De accidentes e incidentes reportados en la actual vigencia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'[15]THU-IND-001'!$C$33:$C$37</c15:sqref>
                  </c15:fullRef>
                </c:ext>
              </c:extLst>
              <c:f>'[15]THU-IND-001'!$C$34:$C$37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'[15]THU-IND-001'!$H$33:$H$37</c15:sqref>
                  </c15:fullRef>
                </c:ext>
              </c:extLst>
              <c:f>'[15]THU-IND-001'!$H$34:$H$37</c:f>
              <c:numCache>
                <c:formatCode>General</c:formatCode>
                <c:ptCount val="4"/>
                <c:pt idx="0">
                  <c:v>4</c:v>
                </c:pt>
                <c:pt idx="1">
                  <c:v>3</c:v>
                </c:pt>
              </c:numCache>
            </c:numRef>
          </c:val>
          <c:extLst>
            <c:ext xmlns:c16="http://schemas.microsoft.com/office/drawing/2014/chart" uri="{C3380CC4-5D6E-409C-BE32-E72D297353CC}">
              <c16:uniqueId val="{00000000-DC5A-48ED-A0DC-DFC37C03DE98}"/>
            </c:ext>
          </c:extLst>
        </c:ser>
        <c:ser>
          <c:idx val="5"/>
          <c:order val="5"/>
          <c:tx>
            <c:strRef>
              <c:f>'[15]THU-IND-001'!$I$32</c:f>
              <c:strCache>
                <c:ptCount val="1"/>
                <c:pt idx="0">
                  <c:v>No. De accidentes e incidentes reportados en la vigencia anterior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'[15]THU-IND-001'!$C$33:$C$37</c15:sqref>
                  </c15:fullRef>
                </c:ext>
              </c:extLst>
              <c:f>'[15]THU-IND-001'!$C$34:$C$37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'[15]THU-IND-001'!$I$33:$I$37</c15:sqref>
                  </c15:fullRef>
                </c:ext>
              </c:extLst>
              <c:f>'[15]THU-IND-001'!$I$34:$I$37</c:f>
              <c:numCache>
                <c:formatCode>General</c:formatCode>
                <c:ptCount val="4"/>
                <c:pt idx="0">
                  <c:v>2</c:v>
                </c:pt>
                <c:pt idx="1">
                  <c:v>4</c:v>
                </c:pt>
              </c:numCache>
            </c:numRef>
          </c:val>
          <c:extLst>
            <c:ext xmlns:c16="http://schemas.microsoft.com/office/drawing/2014/chart" uri="{C3380CC4-5D6E-409C-BE32-E72D297353CC}">
              <c16:uniqueId val="{00000008-DC5A-48ED-A0DC-DFC37C03DE98}"/>
            </c:ext>
          </c:extLst>
        </c:ser>
        <c:dLbls>
          <c:showLegendKey val="0"/>
          <c:showVal val="0"/>
          <c:showCatName val="0"/>
          <c:showSerName val="0"/>
          <c:showPercent val="0"/>
          <c:showBubbleSize val="0"/>
        </c:dLbls>
        <c:gapWidth val="219"/>
        <c:axId val="927988480"/>
        <c:axId val="927989024"/>
        <c:extLst>
          <c:ext xmlns:c15="http://schemas.microsoft.com/office/drawing/2012/chart" uri="{02D57815-91ED-43cb-92C2-25804820EDAC}">
            <c15:filteredBarSeries>
              <c15:ser>
                <c:idx val="0"/>
                <c:order val="0"/>
                <c:tx>
                  <c:strRef>
                    <c:extLst>
                      <c:ext uri="{02D57815-91ED-43cb-92C2-25804820EDAC}">
                        <c15:formulaRef>
                          <c15:sqref>'[15]THU-IND-001'!$D$32</c15:sqref>
                        </c15:formulaRef>
                      </c:ext>
                    </c:extLst>
                    <c:strCache>
                      <c:ptCount val="1"/>
                    </c:strCache>
                  </c:strRef>
                </c:tx>
                <c:spPr>
                  <a:solidFill>
                    <a:schemeClr val="accent1"/>
                  </a:solidFill>
                  <a:ln>
                    <a:noFill/>
                  </a:ln>
                  <a:effectLst/>
                </c:spPr>
                <c:invertIfNegative val="0"/>
                <c:cat>
                  <c:strRef>
                    <c:extLst>
                      <c:ext uri="{02D57815-91ED-43cb-92C2-25804820EDAC}">
                        <c15:fullRef>
                          <c15:sqref>'[15]THU-IND-001'!$C$33:$C$37</c15:sqref>
                        </c15:fullRef>
                        <c15:formulaRef>
                          <c15:sqref>'[15]THU-IND-001'!$C$34:$C$37</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'[15]THU-IND-001'!$D$33:$D$37</c15:sqref>
                        </c15:fullRef>
                        <c15:formulaRef>
                          <c15:sqref>'[15]THU-IND-001'!$D$34:$D$37</c15:sqref>
                        </c15:formulaRef>
                      </c:ext>
                    </c:extLst>
                    <c:numCache>
                      <c:formatCode>General</c:formatCode>
                      <c:ptCount val="4"/>
                    </c:numCache>
                  </c:numRef>
                </c:val>
                <c:extLst>
                  <c:ext xmlns:c16="http://schemas.microsoft.com/office/drawing/2014/chart" uri="{C3380CC4-5D6E-409C-BE32-E72D297353CC}">
                    <c16:uniqueId val="{00000002-DC5A-48ED-A0DC-DFC37C03DE9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'[15]THU-IND-001'!$E$32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'[15]THU-IND-001'!$C$33:$C$37</c15:sqref>
                        </c15:fullRef>
                        <c15:formulaRef>
                          <c15:sqref>'[15]THU-IND-001'!$C$34:$C$37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'[15]THU-IND-001'!$E$33:$E$37</c15:sqref>
                        </c15:fullRef>
                        <c15:formulaRef>
                          <c15:sqref>'[15]THU-IND-001'!$E$34:$E$37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DC5A-48ED-A0DC-DFC37C03DE9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'[15]THU-IND-001'!$F$32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'[15]THU-IND-001'!$C$33:$C$37</c15:sqref>
                        </c15:fullRef>
                        <c15:formulaRef>
                          <c15:sqref>'[15]THU-IND-001'!$C$34:$C$37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'[15]THU-IND-001'!$F$33:$F$37</c15:sqref>
                        </c15:fullRef>
                        <c15:formulaRef>
                          <c15:sqref>'[15]THU-IND-001'!$F$34:$F$37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DC5A-48ED-A0DC-DFC37C03DE9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'[15]THU-IND-001'!$G$32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'[15]THU-IND-001'!$C$33:$C$37</c15:sqref>
                        </c15:fullRef>
                        <c15:formulaRef>
                          <c15:sqref>'[15]THU-IND-001'!$C$34:$C$37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'[15]THU-IND-001'!$G$33:$G$37</c15:sqref>
                        </c15:fullRef>
                        <c15:formulaRef>
                          <c15:sqref>'[15]THU-IND-001'!$G$34:$G$37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DC5A-48ED-A0DC-DFC37C03DE98}"/>
                  </c:ext>
                </c:extLst>
              </c15:ser>
            </c15:filteredBarSeries>
          </c:ext>
        </c:extLst>
      </c:barChart>
      <c:lineChart>
        <c:grouping val="standard"/>
        <c:varyColors val="0"/>
        <c:ser>
          <c:idx val="6"/>
          <c:order val="6"/>
          <c:tx>
            <c:strRef>
              <c:f>'[15]THU-IND-001'!$J$32</c:f>
              <c:strCache>
                <c:ptCount val="1"/>
                <c:pt idx="0">
                  <c:v>RESULTADO</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'[15]THU-IND-001'!$C$33:$C$37</c15:sqref>
                  </c15:fullRef>
                </c:ext>
              </c:extLst>
              <c:f>'[15]THU-IND-001'!$C$34:$C$37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'[15]THU-IND-001'!$J$33:$J$37</c15:sqref>
                  </c15:fullRef>
                </c:ext>
              </c:extLst>
              <c:f>'[15]THU-IND-001'!$J$34:$J$37</c:f>
              <c:numCache>
                <c:formatCode>General</c:formatCode>
                <c:ptCount val="4"/>
                <c:pt idx="0">
                  <c:v>0.5</c:v>
                </c:pt>
                <c:pt idx="1">
                  <c:v>0.75</c:v>
                </c:pt>
                <c:pt idx="2">
                  <c:v>0</c:v>
                </c:pt>
                <c:pt idx="3">
                  <c:v>0</c:v>
                </c:pt>
              </c:numCache>
            </c:numRef>
          </c:val>
          <c:smooth val="0"/>
          <c:extLst>
            <c:ext xmlns:c16="http://schemas.microsoft.com/office/drawing/2014/chart" uri="{C3380CC4-5D6E-409C-BE32-E72D297353CC}">
              <c16:uniqueId val="{00000009-DC5A-48ED-A0DC-DFC37C03DE98}"/>
            </c:ext>
          </c:extLst>
        </c:ser>
        <c:dLbls>
          <c:showLegendKey val="0"/>
          <c:showVal val="0"/>
          <c:showCatName val="0"/>
          <c:showSerName val="0"/>
          <c:showPercent val="0"/>
          <c:showBubbleSize val="0"/>
        </c:dLbls>
        <c:marker val="1"/>
        <c:smooth val="0"/>
        <c:axId val="926525296"/>
        <c:axId val="926526928"/>
      </c:lineChart>
      <c:catAx>
        <c:axId val="92798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7989024"/>
        <c:crosses val="autoZero"/>
        <c:auto val="1"/>
        <c:lblAlgn val="ctr"/>
        <c:lblOffset val="100"/>
        <c:noMultiLvlLbl val="0"/>
      </c:catAx>
      <c:valAx>
        <c:axId val="927989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7988480"/>
        <c:crosses val="autoZero"/>
        <c:crossBetween val="between"/>
      </c:valAx>
      <c:valAx>
        <c:axId val="926526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6525296"/>
        <c:crosses val="max"/>
        <c:crossBetween val="between"/>
      </c:valAx>
      <c:catAx>
        <c:axId val="926525296"/>
        <c:scaling>
          <c:orientation val="minMax"/>
        </c:scaling>
        <c:delete val="1"/>
        <c:axPos val="b"/>
        <c:numFmt formatCode="General" sourceLinked="1"/>
        <c:majorTickMark val="out"/>
        <c:minorTickMark val="none"/>
        <c:tickLblPos val="nextTo"/>
        <c:crossAx val="926526928"/>
        <c:crosses val="autoZero"/>
        <c:auto val="1"/>
        <c:lblAlgn val="ctr"/>
        <c:lblOffset val="100"/>
        <c:noMultiLvlLbl val="0"/>
      </c:catAx>
      <c:spPr>
        <a:noFill/>
        <a:ln>
          <a:noFill/>
        </a:ln>
        <a:effectLst/>
      </c:spPr>
    </c:plotArea>
    <c:legend>
      <c:legendPos val="b"/>
      <c:layout>
        <c:manualLayout>
          <c:xMode val="edge"/>
          <c:yMode val="edge"/>
          <c:x val="0.77113537447634928"/>
          <c:y val="8.7534352323606554E-2"/>
          <c:w val="0.2110854785269218"/>
          <c:h val="0.878852202298242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'[16]THU-IND-002'!$H$32</c:f>
              <c:strCache>
                <c:ptCount val="1"/>
                <c:pt idx="0">
                  <c:v>No. De seguimientos realizados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'[16]THU-IND-002'!$C$33:$C$37</c15:sqref>
                  </c15:fullRef>
                </c:ext>
              </c:extLst>
              <c:f>'[16]THU-IND-002'!$C$34:$C$37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'[16]THU-IND-002'!$H$33:$H$37</c15:sqref>
                  </c15:fullRef>
                </c:ext>
              </c:extLst>
              <c:f>'[16]THU-IND-002'!$H$34:$H$37</c:f>
              <c:numCache>
                <c:formatCode>General</c:formatCode>
                <c:ptCount val="4"/>
              </c:numCache>
            </c:numRef>
          </c:val>
          <c:extLst>
            <c:ext xmlns:c16="http://schemas.microsoft.com/office/drawing/2014/chart" uri="{C3380CC4-5D6E-409C-BE32-E72D297353CC}">
              <c16:uniqueId val="{00000000-2033-4739-A7B6-5F73608B575E}"/>
            </c:ext>
          </c:extLst>
        </c:ser>
        <c:ser>
          <c:idx val="5"/>
          <c:order val="5"/>
          <c:tx>
            <c:strRef>
              <c:f>'[16]THU-IND-002'!$I$32</c:f>
              <c:strCache>
                <c:ptCount val="1"/>
                <c:pt idx="0">
                  <c:v>No. De personas calificadas con enfermedas laboral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'[16]THU-IND-002'!$C$33:$C$37</c15:sqref>
                  </c15:fullRef>
                </c:ext>
              </c:extLst>
              <c:f>'[16]THU-IND-002'!$C$34:$C$37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'[16]THU-IND-002'!$I$33:$I$37</c15:sqref>
                  </c15:fullRef>
                </c:ext>
              </c:extLst>
              <c:f>'[16]THU-IND-002'!$I$34:$I$37</c:f>
              <c:numCache>
                <c:formatCode>General</c:formatCode>
                <c:ptCount val="4"/>
              </c:numCache>
            </c:numRef>
          </c:val>
          <c:extLst>
            <c:ext xmlns:c16="http://schemas.microsoft.com/office/drawing/2014/chart" uri="{C3380CC4-5D6E-409C-BE32-E72D297353CC}">
              <c16:uniqueId val="{00000001-2033-4739-A7B6-5F73608B575E}"/>
            </c:ext>
          </c:extLst>
        </c:ser>
        <c:dLbls>
          <c:showLegendKey val="0"/>
          <c:showVal val="0"/>
          <c:showCatName val="0"/>
          <c:showSerName val="0"/>
          <c:showPercent val="0"/>
          <c:showBubbleSize val="0"/>
        </c:dLbls>
        <c:gapWidth val="219"/>
        <c:overlap val="-27"/>
        <c:axId val="803418944"/>
        <c:axId val="972406384"/>
        <c:extLst>
          <c:ext xmlns:c15="http://schemas.microsoft.com/office/drawing/2012/chart" uri="{02D57815-91ED-43cb-92C2-25804820EDAC}">
            <c15:filteredBarSeries>
              <c15:ser>
                <c:idx val="0"/>
                <c:order val="0"/>
                <c:tx>
                  <c:strRef>
                    <c:extLst>
                      <c:ext uri="{02D57815-91ED-43cb-92C2-25804820EDAC}">
                        <c15:formulaRef>
                          <c15:sqref>'[16]THU-IND-002'!$D$32</c15:sqref>
                        </c15:formulaRef>
                      </c:ext>
                    </c:extLst>
                    <c:strCache>
                      <c:ptCount val="1"/>
                    </c:strCache>
                  </c:strRef>
                </c:tx>
                <c:spPr>
                  <a:solidFill>
                    <a:schemeClr val="accent1"/>
                  </a:solidFill>
                  <a:ln>
                    <a:noFill/>
                  </a:ln>
                  <a:effectLst/>
                </c:spPr>
                <c:invertIfNegative val="0"/>
                <c:cat>
                  <c:strRef>
                    <c:extLst>
                      <c:ext uri="{02D57815-91ED-43cb-92C2-25804820EDAC}">
                        <c15:fullRef>
                          <c15:sqref>'[16]THU-IND-002'!$C$33:$C$37</c15:sqref>
                        </c15:fullRef>
                        <c15:formulaRef>
                          <c15:sqref>'[16]THU-IND-002'!$C$34:$C$37</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'[16]THU-IND-002'!$D$33:$D$37</c15:sqref>
                        </c15:fullRef>
                        <c15:formulaRef>
                          <c15:sqref>'[16]THU-IND-002'!$D$34:$D$37</c15:sqref>
                        </c15:formulaRef>
                      </c:ext>
                    </c:extLst>
                    <c:numCache>
                      <c:formatCode>General</c:formatCode>
                      <c:ptCount val="4"/>
                    </c:numCache>
                  </c:numRef>
                </c:val>
                <c:extLst>
                  <c:ext xmlns:c16="http://schemas.microsoft.com/office/drawing/2014/chart" uri="{C3380CC4-5D6E-409C-BE32-E72D297353CC}">
                    <c16:uniqueId val="{00000002-2033-4739-A7B6-5F73608B575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'[16]THU-IND-002'!$E$32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'[16]THU-IND-002'!$C$33:$C$37</c15:sqref>
                        </c15:fullRef>
                        <c15:formulaRef>
                          <c15:sqref>'[16]THU-IND-002'!$C$34:$C$37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'[16]THU-IND-002'!$E$33:$E$37</c15:sqref>
                        </c15:fullRef>
                        <c15:formulaRef>
                          <c15:sqref>'[16]THU-IND-002'!$E$34:$E$37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2033-4739-A7B6-5F73608B575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'[16]THU-IND-002'!$F$32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'[16]THU-IND-002'!$C$33:$C$37</c15:sqref>
                        </c15:fullRef>
                        <c15:formulaRef>
                          <c15:sqref>'[16]THU-IND-002'!$C$34:$C$37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'[16]THU-IND-002'!$F$33:$F$37</c15:sqref>
                        </c15:fullRef>
                        <c15:formulaRef>
                          <c15:sqref>'[16]THU-IND-002'!$F$34:$F$37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2033-4739-A7B6-5F73608B575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'[16]THU-IND-002'!$G$32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'[16]THU-IND-002'!$C$33:$C$37</c15:sqref>
                        </c15:fullRef>
                        <c15:formulaRef>
                          <c15:sqref>'[16]THU-IND-002'!$C$34:$C$37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'[16]THU-IND-002'!$G$33:$G$37</c15:sqref>
                        </c15:fullRef>
                        <c15:formulaRef>
                          <c15:sqref>'[16]THU-IND-002'!$G$34:$G$37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2033-4739-A7B6-5F73608B575E}"/>
                  </c:ext>
                </c:extLst>
              </c15:ser>
            </c15:filteredBarSeries>
          </c:ext>
        </c:extLst>
      </c:barChart>
      <c:catAx>
        <c:axId val="803418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2406384"/>
        <c:crosses val="autoZero"/>
        <c:auto val="1"/>
        <c:lblAlgn val="ctr"/>
        <c:lblOffset val="100"/>
        <c:noMultiLvlLbl val="0"/>
      </c:catAx>
      <c:valAx>
        <c:axId val="972406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3418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'[17]THU-IND-003'!$H$32</c:f>
              <c:strCache>
                <c:ptCount val="1"/>
                <c:pt idx="0">
                  <c:v>No. De actividades del plan ejecutadas</c:v>
                </c:pt>
              </c:strCache>
            </c:strRef>
          </c:tx>
          <c:spPr>
            <a:solidFill>
              <a:schemeClr val="accent5"/>
            </a:solidFill>
            <a:ln>
              <a:noFill/>
            </a:ln>
            <a:effectLst/>
          </c:spPr>
          <c:invertIfNegative val="0"/>
          <c:cat>
            <c:strRef>
              <c:extLst>
                <c:ext xmlns:c15="http://schemas.microsoft.com/office/drawing/2012/chart" uri="{02D57815-91ED-43cb-92C2-25804820EDAC}">
                  <c15:fullRef>
                    <c15:sqref>'[17]THU-IND-003'!$C$33:$C$37</c15:sqref>
                  </c15:fullRef>
                </c:ext>
              </c:extLst>
              <c:f>'[17]THU-IND-003'!$C$34:$C$37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'[17]THU-IND-003'!$H$33:$H$37</c15:sqref>
                  </c15:fullRef>
                </c:ext>
              </c:extLst>
              <c:f>'[17]THU-IND-003'!$H$34:$H$37</c:f>
              <c:numCache>
                <c:formatCode>General</c:formatCode>
                <c:ptCount val="4"/>
                <c:pt idx="0">
                  <c:v>0</c:v>
                </c:pt>
                <c:pt idx="1">
                  <c:v>0</c:v>
                </c:pt>
              </c:numCache>
            </c:numRef>
          </c:val>
          <c:extLst>
            <c:ext xmlns:c16="http://schemas.microsoft.com/office/drawing/2014/chart" uri="{C3380CC4-5D6E-409C-BE32-E72D297353CC}">
              <c16:uniqueId val="{00000000-A4A3-4DAA-9306-24D4C9AD4AD4}"/>
            </c:ext>
          </c:extLst>
        </c:ser>
        <c:ser>
          <c:idx val="5"/>
          <c:order val="5"/>
          <c:tx>
            <c:strRef>
              <c:f>'[17]THU-IND-003'!$I$32</c:f>
              <c:strCache>
                <c:ptCount val="1"/>
                <c:pt idx="0">
                  <c:v>No de actividades del plan programadas</c:v>
                </c:pt>
              </c:strCache>
            </c:strRef>
          </c:tx>
          <c:spPr>
            <a:solidFill>
              <a:schemeClr val="accent6"/>
            </a:solidFill>
            <a:ln>
              <a:noFill/>
            </a:ln>
            <a:effectLst/>
          </c:spPr>
          <c:invertIfNegative val="0"/>
          <c:cat>
            <c:strRef>
              <c:extLst>
                <c:ext xmlns:c15="http://schemas.microsoft.com/office/drawing/2012/chart" uri="{02D57815-91ED-43cb-92C2-25804820EDAC}">
                  <c15:fullRef>
                    <c15:sqref>'[17]THU-IND-003'!$C$33:$C$37</c15:sqref>
                  </c15:fullRef>
                </c:ext>
              </c:extLst>
              <c:f>'[17]THU-IND-003'!$C$34:$C$37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'[17]THU-IND-003'!$I$33:$I$37</c15:sqref>
                  </c15:fullRef>
                </c:ext>
              </c:extLst>
              <c:f>'[17]THU-IND-003'!$I$34:$I$37</c:f>
              <c:numCache>
                <c:formatCode>General</c:formatCode>
                <c:ptCount val="4"/>
                <c:pt idx="0">
                  <c:v>0</c:v>
                </c:pt>
                <c:pt idx="1">
                  <c:v>0</c:v>
                </c:pt>
              </c:numCache>
            </c:numRef>
          </c:val>
          <c:extLst>
            <c:ext xmlns:c16="http://schemas.microsoft.com/office/drawing/2014/chart" uri="{C3380CC4-5D6E-409C-BE32-E72D297353CC}">
              <c16:uniqueId val="{00000001-A4A3-4DAA-9306-24D4C9AD4AD4}"/>
            </c:ext>
          </c:extLst>
        </c:ser>
        <c:dLbls>
          <c:showLegendKey val="0"/>
          <c:showVal val="0"/>
          <c:showCatName val="0"/>
          <c:showSerName val="0"/>
          <c:showPercent val="0"/>
          <c:showBubbleSize val="0"/>
        </c:dLbls>
        <c:gapWidth val="182"/>
        <c:axId val="972406928"/>
        <c:axId val="972397680"/>
        <c:extLst>
          <c:ext xmlns:c15="http://schemas.microsoft.com/office/drawing/2012/chart" uri="{02D57815-91ED-43cb-92C2-25804820EDAC}">
            <c15:filteredBarSeries>
              <c15:ser>
                <c:idx val="0"/>
                <c:order val="0"/>
                <c:tx>
                  <c:strRef>
                    <c:extLst>
                      <c:ext uri="{02D57815-91ED-43cb-92C2-25804820EDAC}">
                        <c15:formulaRef>
                          <c15:sqref>'[17]THU-IND-003'!$D$32</c15:sqref>
                        </c15:formulaRef>
                      </c:ext>
                    </c:extLst>
                    <c:strCache>
                      <c:ptCount val="1"/>
                    </c:strCache>
                  </c:strRef>
                </c:tx>
                <c:spPr>
                  <a:solidFill>
                    <a:schemeClr val="accent1"/>
                  </a:solidFill>
                  <a:ln>
                    <a:noFill/>
                  </a:ln>
                  <a:effectLst/>
                </c:spPr>
                <c:invertIfNegative val="0"/>
                <c:cat>
                  <c:strRef>
                    <c:extLst>
                      <c:ext uri="{02D57815-91ED-43cb-92C2-25804820EDAC}">
                        <c15:fullRef>
                          <c15:sqref>'[17]THU-IND-003'!$C$33:$C$37</c15:sqref>
                        </c15:fullRef>
                        <c15:formulaRef>
                          <c15:sqref>'[17]THU-IND-003'!$C$34:$C$37</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'[17]THU-IND-003'!$D$33:$D$37</c15:sqref>
                        </c15:fullRef>
                        <c15:formulaRef>
                          <c15:sqref>'[17]THU-IND-003'!$D$34:$D$37</c15:sqref>
                        </c15:formulaRef>
                      </c:ext>
                    </c:extLst>
                    <c:numCache>
                      <c:formatCode>General</c:formatCode>
                      <c:ptCount val="4"/>
                    </c:numCache>
                  </c:numRef>
                </c:val>
                <c:extLst>
                  <c:ext xmlns:c16="http://schemas.microsoft.com/office/drawing/2014/chart" uri="{C3380CC4-5D6E-409C-BE32-E72D297353CC}">
                    <c16:uniqueId val="{00000002-A4A3-4DAA-9306-24D4C9AD4AD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'[17]THU-IND-003'!$E$32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'[17]THU-IND-003'!$C$33:$C$37</c15:sqref>
                        </c15:fullRef>
                        <c15:formulaRef>
                          <c15:sqref>'[17]THU-IND-003'!$C$34:$C$37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'[17]THU-IND-003'!$E$33:$E$37</c15:sqref>
                        </c15:fullRef>
                        <c15:formulaRef>
                          <c15:sqref>'[17]THU-IND-003'!$E$34:$E$37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A4A3-4DAA-9306-24D4C9AD4AD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'[17]THU-IND-003'!$F$32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'[17]THU-IND-003'!$C$33:$C$37</c15:sqref>
                        </c15:fullRef>
                        <c15:formulaRef>
                          <c15:sqref>'[17]THU-IND-003'!$C$34:$C$37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'[17]THU-IND-003'!$F$33:$F$37</c15:sqref>
                        </c15:fullRef>
                        <c15:formulaRef>
                          <c15:sqref>'[17]THU-IND-003'!$F$34:$F$37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A4A3-4DAA-9306-24D4C9AD4AD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'[17]THU-IND-003'!$G$32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'[17]THU-IND-003'!$C$33:$C$37</c15:sqref>
                        </c15:fullRef>
                        <c15:formulaRef>
                          <c15:sqref>'[17]THU-IND-003'!$C$34:$C$37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'[17]THU-IND-003'!$G$33:$G$37</c15:sqref>
                        </c15:fullRef>
                        <c15:formulaRef>
                          <c15:sqref>'[17]THU-IND-003'!$G$34:$G$37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A4A3-4DAA-9306-24D4C9AD4AD4}"/>
                  </c:ext>
                </c:extLst>
              </c15:ser>
            </c15:filteredBarSeries>
          </c:ext>
        </c:extLst>
      </c:barChart>
      <c:catAx>
        <c:axId val="97240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2397680"/>
        <c:crosses val="autoZero"/>
        <c:auto val="1"/>
        <c:lblAlgn val="ctr"/>
        <c:lblOffset val="100"/>
        <c:noMultiLvlLbl val="0"/>
      </c:catAx>
      <c:valAx>
        <c:axId val="972397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2406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'[18]THU-IND-004'!$H$32</c:f>
              <c:strCache>
                <c:ptCount val="1"/>
                <c:pt idx="0">
                  <c:v>No. De actividades del plan ejecutadas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'[18]THU-IND-004'!$C$33:$C$37</c15:sqref>
                  </c15:fullRef>
                </c:ext>
              </c:extLst>
              <c:f>'[18]THU-IND-004'!$C$34:$C$37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'[18]THU-IND-004'!$H$33:$H$37</c15:sqref>
                  </c15:fullRef>
                </c:ext>
              </c:extLst>
              <c:f>'[18]THU-IND-004'!$H$34:$H$37</c:f>
              <c:numCache>
                <c:formatCode>General</c:formatCode>
                <c:ptCount val="4"/>
                <c:pt idx="0">
                  <c:v>6</c:v>
                </c:pt>
                <c:pt idx="1">
                  <c:v>6</c:v>
                </c:pt>
              </c:numCache>
            </c:numRef>
          </c:val>
          <c:extLst>
            <c:ext xmlns:c16="http://schemas.microsoft.com/office/drawing/2014/chart" uri="{C3380CC4-5D6E-409C-BE32-E72D297353CC}">
              <c16:uniqueId val="{00000000-F5BB-419C-840F-0540F491BCE3}"/>
            </c:ext>
          </c:extLst>
        </c:ser>
        <c:ser>
          <c:idx val="5"/>
          <c:order val="5"/>
          <c:tx>
            <c:strRef>
              <c:f>'[18]THU-IND-004'!$I$32</c:f>
              <c:strCache>
                <c:ptCount val="1"/>
                <c:pt idx="0">
                  <c:v>No. De 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'[18]THU-IND-004'!$C$33:$C$37</c15:sqref>
                  </c15:fullRef>
                </c:ext>
              </c:extLst>
              <c:f>'[18]THU-IND-004'!$C$34:$C$37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'[18]THU-IND-004'!$I$33:$I$37</c15:sqref>
                  </c15:fullRef>
                </c:ext>
              </c:extLst>
              <c:f>'[18]THU-IND-004'!$I$34:$I$37</c:f>
              <c:numCache>
                <c:formatCode>General</c:formatCode>
                <c:ptCount val="4"/>
                <c:pt idx="0">
                  <c:v>6</c:v>
                </c:pt>
                <c:pt idx="1">
                  <c:v>6</c:v>
                </c:pt>
              </c:numCache>
            </c:numRef>
          </c:val>
          <c:extLst>
            <c:ext xmlns:c16="http://schemas.microsoft.com/office/drawing/2014/chart" uri="{C3380CC4-5D6E-409C-BE32-E72D297353CC}">
              <c16:uniqueId val="{00000001-F5BB-419C-840F-0540F491BCE3}"/>
            </c:ext>
          </c:extLst>
        </c:ser>
        <c:dLbls>
          <c:showLegendKey val="0"/>
          <c:showVal val="0"/>
          <c:showCatName val="0"/>
          <c:showSerName val="0"/>
          <c:showPercent val="0"/>
          <c:showBubbleSize val="0"/>
        </c:dLbls>
        <c:gapWidth val="219"/>
        <c:overlap val="-27"/>
        <c:axId val="972399856"/>
        <c:axId val="972393872"/>
        <c:extLst>
          <c:ext xmlns:c15="http://schemas.microsoft.com/office/drawing/2012/chart" uri="{02D57815-91ED-43cb-92C2-25804820EDAC}">
            <c15:filteredBarSeries>
              <c15:ser>
                <c:idx val="0"/>
                <c:order val="0"/>
                <c:tx>
                  <c:strRef>
                    <c:extLst>
                      <c:ext uri="{02D57815-91ED-43cb-92C2-25804820EDAC}">
                        <c15:formulaRef>
                          <c15:sqref>'[18]THU-IND-004'!$D$32</c15:sqref>
                        </c15:formulaRef>
                      </c:ext>
                    </c:extLst>
                    <c:strCache>
                      <c:ptCount val="1"/>
                    </c:strCache>
                  </c:strRef>
                </c:tx>
                <c:spPr>
                  <a:solidFill>
                    <a:schemeClr val="accent1"/>
                  </a:solidFill>
                  <a:ln>
                    <a:noFill/>
                  </a:ln>
                  <a:effectLst/>
                </c:spPr>
                <c:invertIfNegative val="0"/>
                <c:cat>
                  <c:strRef>
                    <c:extLst>
                      <c:ext uri="{02D57815-91ED-43cb-92C2-25804820EDAC}">
                        <c15:fullRef>
                          <c15:sqref>'[18]THU-IND-004'!$C$33:$C$37</c15:sqref>
                        </c15:fullRef>
                        <c15:formulaRef>
                          <c15:sqref>'[18]THU-IND-004'!$C$34:$C$37</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'[18]THU-IND-004'!$D$33:$D$37</c15:sqref>
                        </c15:fullRef>
                        <c15:formulaRef>
                          <c15:sqref>'[18]THU-IND-004'!$D$34:$D$37</c15:sqref>
                        </c15:formulaRef>
                      </c:ext>
                    </c:extLst>
                    <c:numCache>
                      <c:formatCode>General</c:formatCode>
                      <c:ptCount val="4"/>
                    </c:numCache>
                  </c:numRef>
                </c:val>
                <c:extLst>
                  <c:ext xmlns:c16="http://schemas.microsoft.com/office/drawing/2014/chart" uri="{C3380CC4-5D6E-409C-BE32-E72D297353CC}">
                    <c16:uniqueId val="{00000002-F5BB-419C-840F-0540F491BCE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'[18]THU-IND-004'!$E$32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'[18]THU-IND-004'!$C$33:$C$37</c15:sqref>
                        </c15:fullRef>
                        <c15:formulaRef>
                          <c15:sqref>'[18]THU-IND-004'!$C$34:$C$37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'[18]THU-IND-004'!$E$33:$E$37</c15:sqref>
                        </c15:fullRef>
                        <c15:formulaRef>
                          <c15:sqref>'[18]THU-IND-004'!$E$34:$E$37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F5BB-419C-840F-0540F491BCE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'[18]THU-IND-004'!$F$32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'[18]THU-IND-004'!$C$33:$C$37</c15:sqref>
                        </c15:fullRef>
                        <c15:formulaRef>
                          <c15:sqref>'[18]THU-IND-004'!$C$34:$C$37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'[18]THU-IND-004'!$F$33:$F$37</c15:sqref>
                        </c15:fullRef>
                        <c15:formulaRef>
                          <c15:sqref>'[18]THU-IND-004'!$F$34:$F$37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F5BB-419C-840F-0540F491BCE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'[18]THU-IND-004'!$G$32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'[18]THU-IND-004'!$C$33:$C$37</c15:sqref>
                        </c15:fullRef>
                        <c15:formulaRef>
                          <c15:sqref>'[18]THU-IND-004'!$C$34:$C$37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'[18]THU-IND-004'!$G$33:$G$37</c15:sqref>
                        </c15:fullRef>
                        <c15:formulaRef>
                          <c15:sqref>'[18]THU-IND-004'!$G$34:$G$37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F5BB-419C-840F-0540F491BCE3}"/>
                  </c:ext>
                </c:extLst>
              </c15:ser>
            </c15:filteredBarSeries>
          </c:ext>
        </c:extLst>
      </c:barChart>
      <c:catAx>
        <c:axId val="97239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2393872"/>
        <c:crosses val="autoZero"/>
        <c:auto val="1"/>
        <c:lblAlgn val="ctr"/>
        <c:lblOffset val="100"/>
        <c:noMultiLvlLbl val="0"/>
      </c:catAx>
      <c:valAx>
        <c:axId val="972393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2399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'[19]THU-IND-005'!$H$32</c:f>
              <c:strCache>
                <c:ptCount val="1"/>
                <c:pt idx="0">
                  <c:v>No. De actividades del plan ejecutadas</c:v>
                </c:pt>
              </c:strCache>
            </c:strRef>
          </c:tx>
          <c:spPr>
            <a:solidFill>
              <a:schemeClr val="accent5"/>
            </a:solidFill>
            <a:ln>
              <a:noFill/>
            </a:ln>
            <a:effectLst/>
          </c:spPr>
          <c:invertIfNegative val="0"/>
          <c:cat>
            <c:strRef>
              <c:extLst>
                <c:ext xmlns:c15="http://schemas.microsoft.com/office/drawing/2012/chart" uri="{02D57815-91ED-43cb-92C2-25804820EDAC}">
                  <c15:fullRef>
                    <c15:sqref>'[19]THU-IND-005'!$C$33:$C$37</c15:sqref>
                  </c15:fullRef>
                </c:ext>
              </c:extLst>
              <c:f>'[19]THU-IND-005'!$C$34:$C$37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'[19]THU-IND-005'!$H$33:$H$37</c15:sqref>
                  </c15:fullRef>
                </c:ext>
              </c:extLst>
              <c:f>'[19]THU-IND-005'!$H$34:$H$37</c:f>
              <c:numCache>
                <c:formatCode>General</c:formatCode>
                <c:ptCount val="4"/>
                <c:pt idx="0">
                  <c:v>0</c:v>
                </c:pt>
                <c:pt idx="1">
                  <c:v>0</c:v>
                </c:pt>
              </c:numCache>
            </c:numRef>
          </c:val>
          <c:extLst>
            <c:ext xmlns:c16="http://schemas.microsoft.com/office/drawing/2014/chart" uri="{C3380CC4-5D6E-409C-BE32-E72D297353CC}">
              <c16:uniqueId val="{00000000-2869-40C7-BA36-7B7FEF232B10}"/>
            </c:ext>
          </c:extLst>
        </c:ser>
        <c:ser>
          <c:idx val="5"/>
          <c:order val="5"/>
          <c:tx>
            <c:strRef>
              <c:f>'[19]THU-IND-005'!$I$32</c:f>
              <c:strCache>
                <c:ptCount val="1"/>
                <c:pt idx="0">
                  <c:v>No. De actividades del plan programadas</c:v>
                </c:pt>
              </c:strCache>
            </c:strRef>
          </c:tx>
          <c:spPr>
            <a:solidFill>
              <a:schemeClr val="accent6"/>
            </a:solidFill>
            <a:ln>
              <a:noFill/>
            </a:ln>
            <a:effectLst/>
          </c:spPr>
          <c:invertIfNegative val="0"/>
          <c:cat>
            <c:strRef>
              <c:extLst>
                <c:ext xmlns:c15="http://schemas.microsoft.com/office/drawing/2012/chart" uri="{02D57815-91ED-43cb-92C2-25804820EDAC}">
                  <c15:fullRef>
                    <c15:sqref>'[19]THU-IND-005'!$C$33:$C$37</c15:sqref>
                  </c15:fullRef>
                </c:ext>
              </c:extLst>
              <c:f>'[19]THU-IND-005'!$C$34:$C$37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'[19]THU-IND-005'!$I$33:$I$37</c15:sqref>
                  </c15:fullRef>
                </c:ext>
              </c:extLst>
              <c:f>'[19]THU-IND-005'!$I$34:$I$37</c:f>
              <c:numCache>
                <c:formatCode>General</c:formatCode>
                <c:ptCount val="4"/>
                <c:pt idx="0">
                  <c:v>0</c:v>
                </c:pt>
                <c:pt idx="1">
                  <c:v>0</c:v>
                </c:pt>
              </c:numCache>
            </c:numRef>
          </c:val>
          <c:extLst>
            <c:ext xmlns:c16="http://schemas.microsoft.com/office/drawing/2014/chart" uri="{C3380CC4-5D6E-409C-BE32-E72D297353CC}">
              <c16:uniqueId val="{00000001-2869-40C7-BA36-7B7FEF232B10}"/>
            </c:ext>
          </c:extLst>
        </c:ser>
        <c:dLbls>
          <c:showLegendKey val="0"/>
          <c:showVal val="0"/>
          <c:showCatName val="0"/>
          <c:showSerName val="0"/>
          <c:showPercent val="0"/>
          <c:showBubbleSize val="0"/>
        </c:dLbls>
        <c:gapWidth val="219"/>
        <c:overlap val="-27"/>
        <c:axId val="972404208"/>
        <c:axId val="972401488"/>
        <c:extLst>
          <c:ext xmlns:c15="http://schemas.microsoft.com/office/drawing/2012/chart" uri="{02D57815-91ED-43cb-92C2-25804820EDAC}">
            <c15:filteredBarSeries>
              <c15:ser>
                <c:idx val="0"/>
                <c:order val="0"/>
                <c:tx>
                  <c:strRef>
                    <c:extLst>
                      <c:ext uri="{02D57815-91ED-43cb-92C2-25804820EDAC}">
                        <c15:formulaRef>
                          <c15:sqref>'[19]THU-IND-005'!$D$32</c15:sqref>
                        </c15:formulaRef>
                      </c:ext>
                    </c:extLst>
                    <c:strCache>
                      <c:ptCount val="1"/>
                    </c:strCache>
                  </c:strRef>
                </c:tx>
                <c:spPr>
                  <a:solidFill>
                    <a:schemeClr val="accent1"/>
                  </a:solidFill>
                  <a:ln>
                    <a:noFill/>
                  </a:ln>
                  <a:effectLst/>
                </c:spPr>
                <c:invertIfNegative val="0"/>
                <c:cat>
                  <c:strRef>
                    <c:extLst>
                      <c:ext uri="{02D57815-91ED-43cb-92C2-25804820EDAC}">
                        <c15:fullRef>
                          <c15:sqref>'[19]THU-IND-005'!$C$33:$C$37</c15:sqref>
                        </c15:fullRef>
                        <c15:formulaRef>
                          <c15:sqref>'[19]THU-IND-005'!$C$34:$C$37</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'[19]THU-IND-005'!$D$33:$D$37</c15:sqref>
                        </c15:fullRef>
                        <c15:formulaRef>
                          <c15:sqref>'[19]THU-IND-005'!$D$34:$D$37</c15:sqref>
                        </c15:formulaRef>
                      </c:ext>
                    </c:extLst>
                    <c:numCache>
                      <c:formatCode>General</c:formatCode>
                      <c:ptCount val="4"/>
                    </c:numCache>
                  </c:numRef>
                </c:val>
                <c:extLst>
                  <c:ext xmlns:c16="http://schemas.microsoft.com/office/drawing/2014/chart" uri="{C3380CC4-5D6E-409C-BE32-E72D297353CC}">
                    <c16:uniqueId val="{00000002-2869-40C7-BA36-7B7FEF232B1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'[19]THU-IND-005'!$E$32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'[19]THU-IND-005'!$C$33:$C$37</c15:sqref>
                        </c15:fullRef>
                        <c15:formulaRef>
                          <c15:sqref>'[19]THU-IND-005'!$C$34:$C$37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'[19]THU-IND-005'!$E$33:$E$37</c15:sqref>
                        </c15:fullRef>
                        <c15:formulaRef>
                          <c15:sqref>'[19]THU-IND-005'!$E$34:$E$37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2869-40C7-BA36-7B7FEF232B1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'[19]THU-IND-005'!$F$32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'[19]THU-IND-005'!$C$33:$C$37</c15:sqref>
                        </c15:fullRef>
                        <c15:formulaRef>
                          <c15:sqref>'[19]THU-IND-005'!$C$34:$C$37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'[19]THU-IND-005'!$F$33:$F$37</c15:sqref>
                        </c15:fullRef>
                        <c15:formulaRef>
                          <c15:sqref>'[19]THU-IND-005'!$F$34:$F$37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2869-40C7-BA36-7B7FEF232B1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'[19]THU-IND-005'!$G$32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'[19]THU-IND-005'!$C$33:$C$37</c15:sqref>
                        </c15:fullRef>
                        <c15:formulaRef>
                          <c15:sqref>'[19]THU-IND-005'!$C$34:$C$37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'[19]THU-IND-005'!$G$33:$G$37</c15:sqref>
                        </c15:fullRef>
                        <c15:formulaRef>
                          <c15:sqref>'[19]THU-IND-005'!$G$34:$G$37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2869-40C7-BA36-7B7FEF232B10}"/>
                  </c:ext>
                </c:extLst>
              </c15:ser>
            </c15:filteredBarSeries>
          </c:ext>
        </c:extLst>
      </c:barChart>
      <c:catAx>
        <c:axId val="97240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2401488"/>
        <c:crosses val="autoZero"/>
        <c:auto val="1"/>
        <c:lblAlgn val="ctr"/>
        <c:lblOffset val="100"/>
        <c:noMultiLvlLbl val="0"/>
      </c:catAx>
      <c:valAx>
        <c:axId val="972401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2404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GESTIÓN DE LAS ACCIONES DISCIPLINARIAS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8147169013081982E-2"/>
          <c:y val="0.2098443195294214"/>
          <c:w val="0.72636604379641068"/>
          <c:h val="0.52948600408245816"/>
        </c:manualLayout>
      </c:layout>
      <c:barChart>
        <c:barDir val="col"/>
        <c:grouping val="clustered"/>
        <c:varyColors val="0"/>
        <c:ser>
          <c:idx val="4"/>
          <c:order val="4"/>
          <c:tx>
            <c:strRef>
              <c:f>'[20]CDI-IND-001'!$H$32</c:f>
              <c:strCache>
                <c:ptCount val="1"/>
                <c:pt idx="0">
                  <c:v>N° de expedientes tramitados  dentro de términos legales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'[20]CDI-IND-001'!$C$33:$C$36</c:f>
              <c:strCache>
                <c:ptCount val="4"/>
                <c:pt idx="0">
                  <c:v>TRIMESTRE 1</c:v>
                </c:pt>
                <c:pt idx="1">
                  <c:v>TRIMESTRE 2</c:v>
                </c:pt>
                <c:pt idx="2">
                  <c:v>TRIMESTRE 3</c:v>
                </c:pt>
                <c:pt idx="3">
                  <c:v>TRIMESTRE 4</c:v>
                </c:pt>
              </c:strCache>
            </c:strRef>
          </c:cat>
          <c:val>
            <c:numRef>
              <c:f>'[20]CDI-IND-001'!$H$33:$H$36</c:f>
              <c:numCache>
                <c:formatCode>General</c:formatCode>
                <c:ptCount val="4"/>
                <c:pt idx="0">
                  <c:v>13</c:v>
                </c:pt>
                <c:pt idx="1">
                  <c:v>33</c:v>
                </c:pt>
              </c:numCache>
            </c:numRef>
          </c:val>
          <c:extLst>
            <c:ext xmlns:c16="http://schemas.microsoft.com/office/drawing/2014/chart" uri="{C3380CC4-5D6E-409C-BE32-E72D297353CC}">
              <c16:uniqueId val="{00000000-647D-4169-8028-DE582E0FE0EC}"/>
            </c:ext>
          </c:extLst>
        </c:ser>
        <c:ser>
          <c:idx val="5"/>
          <c:order val="5"/>
          <c:tx>
            <c:strRef>
              <c:f>'[20]CDI-IND-001'!$I$32</c:f>
              <c:strCache>
                <c:ptCount val="1"/>
                <c:pt idx="0">
                  <c:v>No. De expediente tramitados en el periodo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'[20]CDI-IND-001'!$C$33:$C$36</c:f>
              <c:strCache>
                <c:ptCount val="4"/>
                <c:pt idx="0">
                  <c:v>TRIMESTRE 1</c:v>
                </c:pt>
                <c:pt idx="1">
                  <c:v>TRIMESTRE 2</c:v>
                </c:pt>
                <c:pt idx="2">
                  <c:v>TRIMESTRE 3</c:v>
                </c:pt>
                <c:pt idx="3">
                  <c:v>TRIMESTRE 4</c:v>
                </c:pt>
              </c:strCache>
            </c:strRef>
          </c:cat>
          <c:val>
            <c:numRef>
              <c:f>'[20]CDI-IND-001'!$I$33:$I$36</c:f>
              <c:numCache>
                <c:formatCode>General</c:formatCode>
                <c:ptCount val="4"/>
                <c:pt idx="0">
                  <c:v>26</c:v>
                </c:pt>
                <c:pt idx="1">
                  <c:v>33</c:v>
                </c:pt>
              </c:numCache>
            </c:numRef>
          </c:val>
          <c:extLst>
            <c:ext xmlns:c16="http://schemas.microsoft.com/office/drawing/2014/chart" uri="{C3380CC4-5D6E-409C-BE32-E72D297353CC}">
              <c16:uniqueId val="{00000001-647D-4169-8028-DE582E0FE0EC}"/>
            </c:ext>
          </c:extLst>
        </c:ser>
        <c:dLbls>
          <c:showLegendKey val="0"/>
          <c:showVal val="0"/>
          <c:showCatName val="0"/>
          <c:showSerName val="0"/>
          <c:showPercent val="0"/>
          <c:showBubbleSize val="0"/>
        </c:dLbls>
        <c:gapWidth val="150"/>
        <c:axId val="972405840"/>
        <c:axId val="972407472"/>
        <c:extLst>
          <c:ext xmlns:c15="http://schemas.microsoft.com/office/drawing/2012/chart" uri="{02D57815-91ED-43cb-92C2-25804820EDAC}">
            <c15:filteredBarSeries>
              <c15:ser>
                <c:idx val="0"/>
                <c:order val="0"/>
                <c:tx>
                  <c:strRef>
                    <c:extLst>
                      <c:ext uri="{02D57815-91ED-43cb-92C2-25804820EDAC}">
                        <c15:formulaRef>
                          <c15:sqref>'[20]CDI-IND-001'!$D$32</c15:sqref>
                        </c15:formulaRef>
                      </c:ext>
                    </c:extLst>
                    <c:strCache>
                      <c:ptCount val="1"/>
                    </c:strCache>
                  </c:strRef>
                </c:tx>
                <c:spPr>
                  <a:solidFill>
                    <a:schemeClr val="accent1"/>
                  </a:solidFill>
                  <a:ln>
                    <a:noFill/>
                  </a:ln>
                  <a:effectLst/>
                </c:spPr>
                <c:invertIfNegative val="0"/>
                <c:cat>
                  <c:strRef>
                    <c:extLst>
                      <c:ext uri="{02D57815-91ED-43cb-92C2-25804820EDAC}">
                        <c15:formulaRef>
                          <c15:sqref>'[20]CDI-IND-001'!$C$33:$C$36</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'[20]CDI-IND-001'!$D$33:$D$36</c15:sqref>
                        </c15:formulaRef>
                      </c:ext>
                    </c:extLst>
                    <c:numCache>
                      <c:formatCode>General</c:formatCode>
                      <c:ptCount val="4"/>
                    </c:numCache>
                  </c:numRef>
                </c:val>
                <c:extLst>
                  <c:ext xmlns:c16="http://schemas.microsoft.com/office/drawing/2014/chart" uri="{C3380CC4-5D6E-409C-BE32-E72D297353CC}">
                    <c16:uniqueId val="{00000003-647D-4169-8028-DE582E0FE0E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'[20]CDI-IND-001'!$E$32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'[20]CDI-IND-001'!$C$33:$C$36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'[20]CDI-IND-001'!$E$33:$E$36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647D-4169-8028-DE582E0FE0E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'[20]CDI-IND-001'!$F$32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'[20]CDI-IND-001'!$C$33:$C$36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'[20]CDI-IND-001'!$F$33:$F$36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647D-4169-8028-DE582E0FE0E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'[20]CDI-IND-001'!$G$32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'[20]CDI-IND-001'!$C$33:$C$36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'[20]CDI-IND-001'!$G$33:$G$36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647D-4169-8028-DE582E0FE0EC}"/>
                  </c:ext>
                </c:extLst>
              </c15:ser>
            </c15:filteredBarSeries>
          </c:ext>
        </c:extLst>
      </c:barChart>
      <c:lineChart>
        <c:grouping val="standard"/>
        <c:varyColors val="0"/>
        <c:ser>
          <c:idx val="6"/>
          <c:order val="6"/>
          <c:tx>
            <c:strRef>
              <c:f>'[20]CDI-IND-001'!$J$32</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'[20]CDI-IND-001'!$C$33:$C$36</c:f>
              <c:strCache>
                <c:ptCount val="4"/>
                <c:pt idx="0">
                  <c:v>TRIMESTRE 1</c:v>
                </c:pt>
                <c:pt idx="1">
                  <c:v>TRIMESTRE 2</c:v>
                </c:pt>
                <c:pt idx="2">
                  <c:v>TRIMESTRE 3</c:v>
                </c:pt>
                <c:pt idx="3">
                  <c:v>TRIMESTRE 4</c:v>
                </c:pt>
              </c:strCache>
            </c:strRef>
          </c:cat>
          <c:val>
            <c:numRef>
              <c:f>'[20]CDI-IND-001'!$J$33:$J$36</c:f>
              <c:numCache>
                <c:formatCode>General</c:formatCode>
                <c:ptCount val="4"/>
                <c:pt idx="0">
                  <c:v>0.5</c:v>
                </c:pt>
                <c:pt idx="1">
                  <c:v>1</c:v>
                </c:pt>
                <c:pt idx="2">
                  <c:v>0</c:v>
                </c:pt>
                <c:pt idx="3">
                  <c:v>0</c:v>
                </c:pt>
              </c:numCache>
            </c:numRef>
          </c:val>
          <c:smooth val="0"/>
          <c:extLst>
            <c:ext xmlns:c16="http://schemas.microsoft.com/office/drawing/2014/chart" uri="{C3380CC4-5D6E-409C-BE32-E72D297353CC}">
              <c16:uniqueId val="{00000002-647D-4169-8028-DE582E0FE0EC}"/>
            </c:ext>
          </c:extLst>
        </c:ser>
        <c:dLbls>
          <c:showLegendKey val="0"/>
          <c:showVal val="0"/>
          <c:showCatName val="0"/>
          <c:showSerName val="0"/>
          <c:showPercent val="0"/>
          <c:showBubbleSize val="0"/>
        </c:dLbls>
        <c:marker val="1"/>
        <c:smooth val="0"/>
        <c:axId val="972394960"/>
        <c:axId val="972394416"/>
      </c:lineChart>
      <c:catAx>
        <c:axId val="972405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2407472"/>
        <c:crosses val="autoZero"/>
        <c:auto val="1"/>
        <c:lblAlgn val="ctr"/>
        <c:lblOffset val="100"/>
        <c:noMultiLvlLbl val="0"/>
      </c:catAx>
      <c:valAx>
        <c:axId val="972407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2405840"/>
        <c:crosses val="autoZero"/>
        <c:crossBetween val="between"/>
      </c:valAx>
      <c:valAx>
        <c:axId val="9723944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2394960"/>
        <c:crosses val="max"/>
        <c:crossBetween val="between"/>
      </c:valAx>
      <c:catAx>
        <c:axId val="972394960"/>
        <c:scaling>
          <c:orientation val="minMax"/>
        </c:scaling>
        <c:delete val="1"/>
        <c:axPos val="b"/>
        <c:numFmt formatCode="General" sourceLinked="1"/>
        <c:majorTickMark val="out"/>
        <c:minorTickMark val="none"/>
        <c:tickLblPos val="nextTo"/>
        <c:crossAx val="972394416"/>
        <c:crosses val="autoZero"/>
        <c:auto val="1"/>
        <c:lblAlgn val="ctr"/>
        <c:lblOffset val="100"/>
        <c:noMultiLvlLbl val="0"/>
      </c:catAx>
      <c:spPr>
        <a:noFill/>
        <a:ln>
          <a:noFill/>
        </a:ln>
        <a:effectLst/>
      </c:spPr>
    </c:plotArea>
    <c:legend>
      <c:legendPos val="b"/>
      <c:layout>
        <c:manualLayout>
          <c:xMode val="edge"/>
          <c:yMode val="edge"/>
          <c:x val="0.80915137060529596"/>
          <c:y val="0.10678898003587069"/>
          <c:w val="0.17745335992035924"/>
          <c:h val="0.859264783318765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ESTADO DE LA MAQUINARIA Y EQUIPOS</a:t>
            </a: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421144380882832E-2"/>
          <c:y val="0.17981833671256481"/>
          <c:w val="0.80365185595045563"/>
          <c:h val="0.6318360310771699"/>
        </c:manualLayout>
      </c:layout>
      <c:bar3DChart>
        <c:barDir val="col"/>
        <c:grouping val="clustered"/>
        <c:varyColors val="0"/>
        <c:ser>
          <c:idx val="4"/>
          <c:order val="0"/>
          <c:tx>
            <c:strRef>
              <c:f>'[22]ODM-IND-001'!$H$32:$H$33</c:f>
              <c:strCache>
                <c:ptCount val="1"/>
                <c:pt idx="0">
                  <c:v>ESTADO DE LA MAQUINARIA</c:v>
                </c:pt>
              </c:strCache>
            </c:strRef>
          </c:tx>
          <c:invertIfNegative val="0"/>
          <c:dLbls>
            <c:spPr>
              <a:noFill/>
              <a:ln>
                <a:noFill/>
              </a:ln>
              <a:effectLst/>
            </c:spPr>
            <c:txPr>
              <a:bodyPr/>
              <a:lstStyle/>
              <a:p>
                <a:pPr>
                  <a:defRPr>
                    <a:solidFill>
                      <a:schemeClr val="accent5"/>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'[21]ODM-IND-001'!$C$28:$H$35</c:f>
              <c:multiLvlStrCache>
                <c:ptCount val="8"/>
                <c:lvl>
                  <c:pt idx="0">
                    <c:v>Disponible</c:v>
                  </c:pt>
                  <c:pt idx="1">
                    <c:v>En mantto.</c:v>
                  </c:pt>
                  <c:pt idx="2">
                    <c:v>Disponible</c:v>
                  </c:pt>
                  <c:pt idx="3">
                    <c:v>En mantto.</c:v>
                  </c:pt>
                  <c:pt idx="4">
                    <c:v>Disponible</c:v>
                  </c:pt>
                  <c:pt idx="5">
                    <c:v>En mantto.</c:v>
                  </c:pt>
                  <c:pt idx="6">
                    <c:v>Disponible</c:v>
                  </c:pt>
                  <c:pt idx="7">
                    <c:v>En mantto.</c:v>
                  </c:pt>
                </c:lvl>
                <c:lvl>
                  <c:pt idx="0">
                    <c:v>0</c:v>
                  </c:pt>
                  <c:pt idx="1">
                    <c:v>0</c:v>
                  </c:pt>
                  <c:pt idx="2">
                    <c:v>0</c:v>
                  </c:pt>
                  <c:pt idx="3">
                    <c:v>0</c:v>
                  </c:pt>
                  <c:pt idx="4">
                    <c:v>0</c:v>
                  </c:pt>
                  <c:pt idx="5">
                    <c:v>0</c:v>
                  </c:pt>
                  <c:pt idx="6">
                    <c:v>0</c:v>
                  </c:pt>
                  <c:pt idx="7">
                    <c:v>0</c:v>
                  </c:pt>
                </c:lvl>
                <c:lvl>
                  <c:pt idx="0">
                    <c:v>0</c:v>
                  </c:pt>
                  <c:pt idx="1">
                    <c:v>0</c:v>
                  </c:pt>
                  <c:pt idx="2">
                    <c:v>0</c:v>
                  </c:pt>
                  <c:pt idx="3">
                    <c:v>0</c:v>
                  </c:pt>
                  <c:pt idx="4">
                    <c:v>0</c:v>
                  </c:pt>
                  <c:pt idx="5">
                    <c:v>0</c:v>
                  </c:pt>
                  <c:pt idx="6">
                    <c:v>0</c:v>
                  </c:pt>
                  <c:pt idx="7">
                    <c:v>0</c:v>
                  </c:pt>
                </c:lvl>
                <c:lvl>
                  <c:pt idx="0">
                    <c:v>0</c:v>
                  </c:pt>
                  <c:pt idx="1">
                    <c:v>0</c:v>
                  </c:pt>
                  <c:pt idx="2">
                    <c:v>0</c:v>
                  </c:pt>
                  <c:pt idx="3">
                    <c:v>0</c:v>
                  </c:pt>
                  <c:pt idx="4">
                    <c:v>0</c:v>
                  </c:pt>
                  <c:pt idx="5">
                    <c:v>0</c:v>
                  </c:pt>
                  <c:pt idx="6">
                    <c:v>0</c:v>
                  </c:pt>
                  <c:pt idx="7">
                    <c:v>0</c:v>
                  </c:pt>
                </c:lvl>
                <c:lvl>
                  <c:pt idx="0">
                    <c:v>0</c:v>
                  </c:pt>
                  <c:pt idx="1">
                    <c:v>0</c:v>
                  </c:pt>
                  <c:pt idx="2">
                    <c:v>0</c:v>
                  </c:pt>
                  <c:pt idx="3">
                    <c:v>0</c:v>
                  </c:pt>
                  <c:pt idx="4">
                    <c:v>0</c:v>
                  </c:pt>
                  <c:pt idx="5">
                    <c:v>0</c:v>
                  </c:pt>
                  <c:pt idx="6">
                    <c:v>0</c:v>
                  </c:pt>
                  <c:pt idx="7">
                    <c:v>0</c:v>
                  </c:pt>
                </c:lvl>
                <c:lvl>
                  <c:pt idx="0">
                    <c:v>TRIMESTRE 1</c:v>
                  </c:pt>
                  <c:pt idx="1">
                    <c:v>0</c:v>
                  </c:pt>
                  <c:pt idx="2">
                    <c:v>TRIMESTRE 2</c:v>
                  </c:pt>
                  <c:pt idx="3">
                    <c:v>0</c:v>
                  </c:pt>
                  <c:pt idx="4">
                    <c:v>TRIMESTRE 3</c:v>
                  </c:pt>
                  <c:pt idx="5">
                    <c:v>0</c:v>
                  </c:pt>
                  <c:pt idx="6">
                    <c:v>TRIMESTRE 4</c:v>
                  </c:pt>
                  <c:pt idx="7">
                    <c:v>0</c:v>
                  </c:pt>
                </c:lvl>
              </c:multiLvlStrCache>
            </c:multiLvlStrRef>
          </c:cat>
          <c:val>
            <c:numRef>
              <c:f>'[22]ODM-IND-001'!$K$34:$K$41</c:f>
              <c:numCache>
                <c:formatCode>General</c:formatCode>
                <c:ptCount val="8"/>
                <c:pt idx="0">
                  <c:v>0.75829383886255919</c:v>
                </c:pt>
                <c:pt idx="1">
                  <c:v>0.24170616113744076</c:v>
                </c:pt>
                <c:pt idx="2">
                  <c:v>0.78846153846153844</c:v>
                </c:pt>
                <c:pt idx="3">
                  <c:v>0.21153846153846154</c:v>
                </c:pt>
                <c:pt idx="4">
                  <c:v>0</c:v>
                </c:pt>
                <c:pt idx="5">
                  <c:v>0</c:v>
                </c:pt>
                <c:pt idx="6">
                  <c:v>0</c:v>
                </c:pt>
                <c:pt idx="7">
                  <c:v>0</c:v>
                </c:pt>
              </c:numCache>
            </c:numRef>
          </c:val>
          <c:extLst>
            <c:ext xmlns:c16="http://schemas.microsoft.com/office/drawing/2014/chart" uri="{C3380CC4-5D6E-409C-BE32-E72D297353CC}">
              <c16:uniqueId val="{00000000-0265-417C-BDC7-6A2044898D65}"/>
            </c:ext>
          </c:extLst>
        </c:ser>
        <c:ser>
          <c:idx val="5"/>
          <c:order val="1"/>
          <c:tx>
            <c:strRef>
              <c:f>'[22]ODM-IND-001'!$I$32:$I$33</c:f>
              <c:strCache>
                <c:ptCount val="1"/>
                <c:pt idx="0">
                  <c:v># MAQUINARIA</c:v>
                </c:pt>
              </c:strCache>
            </c:strRef>
          </c:tx>
          <c:invertIfNegative val="0"/>
          <c:dPt>
            <c:idx val="0"/>
            <c:invertIfNegative val="0"/>
            <c:bubble3D val="0"/>
            <c:spPr>
              <a:solidFill>
                <a:srgbClr val="00B050"/>
              </a:solidFill>
            </c:spPr>
            <c:extLst>
              <c:ext xmlns:c16="http://schemas.microsoft.com/office/drawing/2014/chart" uri="{C3380CC4-5D6E-409C-BE32-E72D297353CC}">
                <c16:uniqueId val="{00000002-0265-417C-BDC7-6A2044898D65}"/>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'[21]ODM-IND-001'!$H$28:$H$35</c:f>
              <c:strCache>
                <c:ptCount val="8"/>
                <c:pt idx="0">
                  <c:v>Disponible</c:v>
                </c:pt>
                <c:pt idx="1">
                  <c:v>En mantto.</c:v>
                </c:pt>
                <c:pt idx="2">
                  <c:v>Disponible</c:v>
                </c:pt>
                <c:pt idx="3">
                  <c:v>En mantto.</c:v>
                </c:pt>
                <c:pt idx="4">
                  <c:v>Disponible</c:v>
                </c:pt>
                <c:pt idx="5">
                  <c:v>En mantto.</c:v>
                </c:pt>
                <c:pt idx="6">
                  <c:v>Disponible</c:v>
                </c:pt>
                <c:pt idx="7">
                  <c:v>En mantto.</c:v>
                </c:pt>
              </c:strCache>
            </c:strRef>
          </c:cat>
          <c:val>
            <c:numRef>
              <c:f>'[22]ODM-IND-001'!$I$34:$I$41</c:f>
              <c:numCache>
                <c:formatCode>General</c:formatCode>
                <c:ptCount val="8"/>
                <c:pt idx="0">
                  <c:v>160</c:v>
                </c:pt>
                <c:pt idx="1">
                  <c:v>51</c:v>
                </c:pt>
                <c:pt idx="2">
                  <c:v>164</c:v>
                </c:pt>
                <c:pt idx="3">
                  <c:v>44</c:v>
                </c:pt>
              </c:numCache>
            </c:numRef>
          </c:val>
          <c:extLst>
            <c:ext xmlns:c16="http://schemas.microsoft.com/office/drawing/2014/chart" uri="{C3380CC4-5D6E-409C-BE32-E72D297353CC}">
              <c16:uniqueId val="{00000003-0265-417C-BDC7-6A2044898D65}"/>
            </c:ext>
          </c:extLst>
        </c:ser>
        <c:ser>
          <c:idx val="6"/>
          <c:order val="2"/>
          <c:tx>
            <c:strRef>
              <c:f>'[22]ODM-IND-001'!$J$32:$J$33</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'[21]ODM-IND-001'!$C$28:$C$35</c:f>
              <c:strCache>
                <c:ptCount val="8"/>
                <c:pt idx="0">
                  <c:v>TRIMESTRE 1</c:v>
                </c:pt>
                <c:pt idx="1">
                  <c:v>0</c:v>
                </c:pt>
                <c:pt idx="2">
                  <c:v>TRIMESTRE 2</c:v>
                </c:pt>
                <c:pt idx="3">
                  <c:v>0</c:v>
                </c:pt>
                <c:pt idx="4">
                  <c:v>TRIMESTRE 3</c:v>
                </c:pt>
                <c:pt idx="5">
                  <c:v>0</c:v>
                </c:pt>
                <c:pt idx="6">
                  <c:v>TRIMESTRE 4</c:v>
                </c:pt>
                <c:pt idx="7">
                  <c:v>0</c:v>
                </c:pt>
              </c:strCache>
            </c:strRef>
          </c:cat>
          <c:val>
            <c:numRef>
              <c:f>'[22]ODM-IND-001'!$J$34:$J$41</c:f>
              <c:numCache>
                <c:formatCode>General</c:formatCode>
                <c:ptCount val="8"/>
                <c:pt idx="0">
                  <c:v>211</c:v>
                </c:pt>
                <c:pt idx="2">
                  <c:v>208</c:v>
                </c:pt>
                <c:pt idx="4">
                  <c:v>0</c:v>
                </c:pt>
                <c:pt idx="6">
                  <c:v>0</c:v>
                </c:pt>
              </c:numCache>
            </c:numRef>
          </c:val>
          <c:extLst>
            <c:ext xmlns:c16="http://schemas.microsoft.com/office/drawing/2014/chart" uri="{C3380CC4-5D6E-409C-BE32-E72D297353CC}">
              <c16:uniqueId val="{00000004-0265-417C-BDC7-6A2044898D65}"/>
            </c:ext>
          </c:extLst>
        </c:ser>
        <c:dLbls>
          <c:showLegendKey val="0"/>
          <c:showVal val="0"/>
          <c:showCatName val="0"/>
          <c:showSerName val="0"/>
          <c:showPercent val="0"/>
          <c:showBubbleSize val="0"/>
        </c:dLbls>
        <c:gapWidth val="150"/>
        <c:shape val="cylinder"/>
        <c:axId val="974384208"/>
        <c:axId val="974384752"/>
        <c:axId val="0"/>
      </c:bar3DChart>
      <c:catAx>
        <c:axId val="974384208"/>
        <c:scaling>
          <c:orientation val="minMax"/>
        </c:scaling>
        <c:delete val="0"/>
        <c:axPos val="b"/>
        <c:numFmt formatCode="General" sourceLinked="1"/>
        <c:majorTickMark val="none"/>
        <c:minorTickMark val="none"/>
        <c:tickLblPos val="nextTo"/>
        <c:txPr>
          <a:bodyPr/>
          <a:lstStyle/>
          <a:p>
            <a:pPr>
              <a:defRPr sz="800"/>
            </a:pPr>
            <a:endParaRPr lang="es-CO"/>
          </a:p>
        </c:txPr>
        <c:crossAx val="974384752"/>
        <c:crosses val="autoZero"/>
        <c:auto val="1"/>
        <c:lblAlgn val="ctr"/>
        <c:lblOffset val="100"/>
        <c:noMultiLvlLbl val="0"/>
      </c:catAx>
      <c:valAx>
        <c:axId val="974384752"/>
        <c:scaling>
          <c:orientation val="minMax"/>
        </c:scaling>
        <c:delete val="0"/>
        <c:axPos val="l"/>
        <c:majorGridlines/>
        <c:numFmt formatCode="General" sourceLinked="1"/>
        <c:majorTickMark val="none"/>
        <c:minorTickMark val="none"/>
        <c:tickLblPos val="none"/>
        <c:crossAx val="974384208"/>
        <c:crosses val="autoZero"/>
        <c:crossBetween val="between"/>
      </c:valAx>
      <c:spPr>
        <a:noFill/>
        <a:ln w="25400">
          <a:noFill/>
        </a:ln>
      </c:spPr>
    </c:plotArea>
    <c:legend>
      <c:legendPos val="r"/>
      <c:overlay val="0"/>
      <c:txPr>
        <a:bodyPr/>
        <a:lstStyle/>
        <a:p>
          <a:pPr>
            <a:defRPr sz="800"/>
          </a:pPr>
          <a:endParaRPr lang="es-CO"/>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s-CO"/>
    </a:p>
  </c:txPr>
  <c:printSettings>
    <c:headerFooter/>
    <c:pageMargins b="0.75000000000000089" l="0.70000000000000062" r="0.70000000000000062" t="0.75000000000000089"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AUDITORIAS INTERNAS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040309120651954E-2"/>
          <c:y val="0.22948176931343958"/>
          <c:w val="0.73378287891004779"/>
          <c:h val="0.48545481473109237"/>
        </c:manualLayout>
      </c:layout>
      <c:barChart>
        <c:barDir val="col"/>
        <c:grouping val="clustered"/>
        <c:varyColors val="0"/>
        <c:ser>
          <c:idx val="4"/>
          <c:order val="4"/>
          <c:tx>
            <c:strRef>
              <c:f>'CMG-IND-001'!$H$32</c:f>
              <c:strCache>
                <c:ptCount val="1"/>
                <c:pt idx="0">
                  <c:v>Auditorías Ejecutadas</c:v>
                </c:pt>
              </c:strCache>
            </c:strRef>
          </c:tx>
          <c:spPr>
            <a:solidFill>
              <a:schemeClr val="accent5"/>
            </a:solidFill>
            <a:ln>
              <a:noFill/>
            </a:ln>
            <a:effectLst/>
          </c:spPr>
          <c:invertIfNegative val="0"/>
          <c:cat>
            <c:strRef>
              <c:f>'CMG-IND-001'!$C$33:$C$37</c:f>
              <c:strCache>
                <c:ptCount val="5"/>
                <c:pt idx="0">
                  <c:v>Trimestre 1</c:v>
                </c:pt>
                <c:pt idx="1">
                  <c:v>Trimestre 2</c:v>
                </c:pt>
                <c:pt idx="2">
                  <c:v>Trimestre 3</c:v>
                </c:pt>
                <c:pt idx="3">
                  <c:v>Trimestre 4</c:v>
                </c:pt>
                <c:pt idx="4">
                  <c:v>TOTAL</c:v>
                </c:pt>
              </c:strCache>
            </c:strRef>
          </c:cat>
          <c:val>
            <c:numRef>
              <c:f>'CMG-IND-001'!$H$33:$H$37</c:f>
              <c:numCache>
                <c:formatCode>0</c:formatCode>
                <c:ptCount val="5"/>
                <c:pt idx="0">
                  <c:v>1</c:v>
                </c:pt>
                <c:pt idx="1">
                  <c:v>4</c:v>
                </c:pt>
                <c:pt idx="4" formatCode="_(* #,##0_);_(* \(#,##0\);_(* &quot;-&quot;??_);_(@_)">
                  <c:v>5</c:v>
                </c:pt>
              </c:numCache>
            </c:numRef>
          </c:val>
          <c:extLst>
            <c:ext xmlns:c16="http://schemas.microsoft.com/office/drawing/2014/chart" uri="{C3380CC4-5D6E-409C-BE32-E72D297353CC}">
              <c16:uniqueId val="{00000004-E720-4CE0-BA52-BF37FACCD2E9}"/>
            </c:ext>
          </c:extLst>
        </c:ser>
        <c:ser>
          <c:idx val="5"/>
          <c:order val="5"/>
          <c:tx>
            <c:strRef>
              <c:f>'CMG-IND-001'!$I$32</c:f>
              <c:strCache>
                <c:ptCount val="1"/>
                <c:pt idx="0">
                  <c:v>Auditorías Programadas</c:v>
                </c:pt>
              </c:strCache>
            </c:strRef>
          </c:tx>
          <c:spPr>
            <a:solidFill>
              <a:schemeClr val="accent6"/>
            </a:solidFill>
            <a:ln>
              <a:noFill/>
            </a:ln>
            <a:effectLst/>
          </c:spPr>
          <c:invertIfNegative val="0"/>
          <c:cat>
            <c:strRef>
              <c:f>'CMG-IND-001'!$C$33:$C$37</c:f>
              <c:strCache>
                <c:ptCount val="5"/>
                <c:pt idx="0">
                  <c:v>Trimestre 1</c:v>
                </c:pt>
                <c:pt idx="1">
                  <c:v>Trimestre 2</c:v>
                </c:pt>
                <c:pt idx="2">
                  <c:v>Trimestre 3</c:v>
                </c:pt>
                <c:pt idx="3">
                  <c:v>Trimestre 4</c:v>
                </c:pt>
                <c:pt idx="4">
                  <c:v>TOTAL</c:v>
                </c:pt>
              </c:strCache>
            </c:strRef>
          </c:cat>
          <c:val>
            <c:numRef>
              <c:f>'CMG-IND-001'!$I$33:$I$37</c:f>
              <c:numCache>
                <c:formatCode>0</c:formatCode>
                <c:ptCount val="5"/>
                <c:pt idx="0">
                  <c:v>1</c:v>
                </c:pt>
                <c:pt idx="1">
                  <c:v>4</c:v>
                </c:pt>
                <c:pt idx="2">
                  <c:v>4</c:v>
                </c:pt>
                <c:pt idx="3">
                  <c:v>5</c:v>
                </c:pt>
                <c:pt idx="4" formatCode="_(* #,##0_);_(* \(#,##0\);_(* &quot;-&quot;??_);_(@_)">
                  <c:v>14</c:v>
                </c:pt>
              </c:numCache>
            </c:numRef>
          </c:val>
          <c:extLst>
            <c:ext xmlns:c16="http://schemas.microsoft.com/office/drawing/2014/chart" uri="{C3380CC4-5D6E-409C-BE32-E72D297353CC}">
              <c16:uniqueId val="{00000007-E720-4CE0-BA52-BF37FACCD2E9}"/>
            </c:ext>
          </c:extLst>
        </c:ser>
        <c:dLbls>
          <c:showLegendKey val="0"/>
          <c:showVal val="0"/>
          <c:showCatName val="0"/>
          <c:showSerName val="0"/>
          <c:showPercent val="0"/>
          <c:showBubbleSize val="0"/>
        </c:dLbls>
        <c:gapWidth val="150"/>
        <c:axId val="1476803408"/>
        <c:axId val="1478052064"/>
        <c:extLst>
          <c:ext xmlns:c15="http://schemas.microsoft.com/office/drawing/2012/chart" uri="{02D57815-91ED-43cb-92C2-25804820EDAC}">
            <c15:filteredBarSeries>
              <c15:ser>
                <c:idx val="0"/>
                <c:order val="0"/>
                <c:tx>
                  <c:strRef>
                    <c:extLst>
                      <c:ext uri="{02D57815-91ED-43cb-92C2-25804820EDAC}">
                        <c15:formulaRef>
                          <c15:sqref>'CMG-IND-001'!$D$32</c15:sqref>
                        </c15:formulaRef>
                      </c:ext>
                    </c:extLst>
                    <c:strCache>
                      <c:ptCount val="1"/>
                    </c:strCache>
                  </c:strRef>
                </c:tx>
                <c:spPr>
                  <a:solidFill>
                    <a:schemeClr val="accent1"/>
                  </a:solidFill>
                  <a:ln>
                    <a:noFill/>
                  </a:ln>
                  <a:effectLst/>
                </c:spPr>
                <c:invertIfNegative val="0"/>
                <c:cat>
                  <c:strRef>
                    <c:extLst>
                      <c:ext uri="{02D57815-91ED-43cb-92C2-25804820EDAC}">
                        <c15:formulaRef>
                          <c15:sqref>'CMG-IND-001'!$C$33:$C$37</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'CMG-IND-001'!$D$33:$D$37</c15:sqref>
                        </c15:formulaRef>
                      </c:ext>
                    </c:extLst>
                    <c:numCache>
                      <c:formatCode>General</c:formatCode>
                      <c:ptCount val="5"/>
                    </c:numCache>
                  </c:numRef>
                </c:val>
                <c:extLst>
                  <c:ext xmlns:c16="http://schemas.microsoft.com/office/drawing/2014/chart" uri="{C3380CC4-5D6E-409C-BE32-E72D297353CC}">
                    <c16:uniqueId val="{00000000-E720-4CE0-BA52-BF37FACCD2E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'CMG-IND-001'!$E$32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'CMG-IND-001'!$C$33:$C$37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'CMG-IND-001'!$E$33:$E$37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E720-4CE0-BA52-BF37FACCD2E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'CMG-IND-001'!$F$32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'CMG-IND-001'!$C$33:$C$37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'CMG-IND-001'!$F$33:$F$37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2-E720-4CE0-BA52-BF37FACCD2E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'CMG-IND-001'!$G$32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'CMG-IND-001'!$C$33:$C$37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'CMG-IND-001'!$G$33:$G$37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E720-4CE0-BA52-BF37FACCD2E9}"/>
                  </c:ext>
                </c:extLst>
              </c15:ser>
            </c15:filteredBarSeries>
          </c:ext>
        </c:extLst>
      </c:barChart>
      <c:lineChart>
        <c:grouping val="standard"/>
        <c:varyColors val="0"/>
        <c:ser>
          <c:idx val="6"/>
          <c:order val="6"/>
          <c:tx>
            <c:strRef>
              <c:f>'CMG-IND-001'!$J$32</c:f>
              <c:strCache>
                <c:ptCount val="1"/>
                <c:pt idx="0">
                  <c:v>% Ejecución de Auditorías</c:v>
                </c:pt>
              </c:strCache>
            </c:strRef>
          </c:tx>
          <c:spPr>
            <a:ln w="28575" cap="rnd">
              <a:solidFill>
                <a:schemeClr val="accent1">
                  <a:lumMod val="60000"/>
                </a:schemeClr>
              </a:solidFill>
              <a:round/>
            </a:ln>
            <a:effectLst/>
          </c:spPr>
          <c:marker>
            <c:symbol val="none"/>
          </c:marker>
          <c:cat>
            <c:strRef>
              <c:f>'CMG-IND-001'!$C$33:$C$37</c:f>
              <c:strCache>
                <c:ptCount val="5"/>
                <c:pt idx="0">
                  <c:v>Trimestre 1</c:v>
                </c:pt>
                <c:pt idx="1">
                  <c:v>Trimestre 2</c:v>
                </c:pt>
                <c:pt idx="2">
                  <c:v>Trimestre 3</c:v>
                </c:pt>
                <c:pt idx="3">
                  <c:v>Trimestre 4</c:v>
                </c:pt>
                <c:pt idx="4">
                  <c:v>TOTAL</c:v>
                </c:pt>
              </c:strCache>
            </c:strRef>
          </c:cat>
          <c:val>
            <c:numRef>
              <c:f>'CMG-IND-001'!$J$33:$J$37</c:f>
              <c:numCache>
                <c:formatCode>0%</c:formatCode>
                <c:ptCount val="5"/>
                <c:pt idx="0">
                  <c:v>1</c:v>
                </c:pt>
                <c:pt idx="1">
                  <c:v>1</c:v>
                </c:pt>
                <c:pt idx="2">
                  <c:v>0</c:v>
                </c:pt>
                <c:pt idx="3">
                  <c:v>0</c:v>
                </c:pt>
                <c:pt idx="4">
                  <c:v>0.35714285714285715</c:v>
                </c:pt>
              </c:numCache>
            </c:numRef>
          </c:val>
          <c:smooth val="0"/>
          <c:extLst>
            <c:ext xmlns:c16="http://schemas.microsoft.com/office/drawing/2014/chart" uri="{C3380CC4-5D6E-409C-BE32-E72D297353CC}">
              <c16:uniqueId val="{00000008-E720-4CE0-BA52-BF37FACCD2E9}"/>
            </c:ext>
          </c:extLst>
        </c:ser>
        <c:dLbls>
          <c:showLegendKey val="0"/>
          <c:showVal val="0"/>
          <c:showCatName val="0"/>
          <c:showSerName val="0"/>
          <c:showPercent val="0"/>
          <c:showBubbleSize val="0"/>
        </c:dLbls>
        <c:marker val="1"/>
        <c:smooth val="0"/>
        <c:axId val="1476803824"/>
        <c:axId val="1477912528"/>
      </c:lineChart>
      <c:catAx>
        <c:axId val="147680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78052064"/>
        <c:crosses val="autoZero"/>
        <c:auto val="1"/>
        <c:lblAlgn val="ctr"/>
        <c:lblOffset val="100"/>
        <c:noMultiLvlLbl val="0"/>
      </c:catAx>
      <c:valAx>
        <c:axId val="1478052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76803408"/>
        <c:crosses val="autoZero"/>
        <c:crossBetween val="between"/>
      </c:valAx>
      <c:valAx>
        <c:axId val="147791252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76803824"/>
        <c:crosses val="max"/>
        <c:crossBetween val="between"/>
      </c:valAx>
      <c:catAx>
        <c:axId val="1476803824"/>
        <c:scaling>
          <c:orientation val="minMax"/>
        </c:scaling>
        <c:delete val="1"/>
        <c:axPos val="b"/>
        <c:numFmt formatCode="General" sourceLinked="1"/>
        <c:majorTickMark val="out"/>
        <c:minorTickMark val="none"/>
        <c:tickLblPos val="nextTo"/>
        <c:crossAx val="1477912528"/>
        <c:crosses val="autoZero"/>
        <c:auto val="1"/>
        <c:lblAlgn val="ctr"/>
        <c:lblOffset val="100"/>
        <c:noMultiLvlLbl val="0"/>
      </c:catAx>
      <c:spPr>
        <a:noFill/>
        <a:ln>
          <a:noFill/>
        </a:ln>
        <a:effectLst/>
      </c:spPr>
    </c:plotArea>
    <c:legend>
      <c:legendPos val="b"/>
      <c:layout>
        <c:manualLayout>
          <c:xMode val="edge"/>
          <c:yMode val="edge"/>
          <c:x val="0.82055499699705681"/>
          <c:y val="9.7447284908493387E-2"/>
          <c:w val="0.15787849527658601"/>
          <c:h val="0.797370992839458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AL CUMPLIMIENTO DEL PLAN DE ACCIÓN DE CADA UNO DE LOS PROCESOS</a:t>
            </a:r>
          </a:p>
        </c:rich>
      </c:tx>
      <c:overlay val="0"/>
      <c:spPr>
        <a:noFill/>
        <a:ln>
          <a:noFill/>
        </a:ln>
        <a:effectLst/>
      </c:spPr>
    </c:title>
    <c:autoTitleDeleted val="0"/>
    <c:plotArea>
      <c:layout>
        <c:manualLayout>
          <c:layoutTarget val="inner"/>
          <c:xMode val="edge"/>
          <c:yMode val="edge"/>
          <c:x val="7.3806753176831913E-2"/>
          <c:y val="0.11832340512340327"/>
          <c:w val="0.74625813350392223"/>
          <c:h val="0.36154338285101312"/>
        </c:manualLayout>
      </c:layout>
      <c:barChart>
        <c:barDir val="col"/>
        <c:grouping val="clustered"/>
        <c:varyColors val="0"/>
        <c:ser>
          <c:idx val="4"/>
          <c:order val="4"/>
          <c:tx>
            <c:strRef>
              <c:f>'[4]PES-IND-001'!$H$32:$H$33</c:f>
              <c:strCache>
                <c:ptCount val="1"/>
                <c:pt idx="0">
                  <c:v>TRIMESTRE 1 PROGRAMADO</c:v>
                </c:pt>
              </c:strCache>
            </c:strRef>
          </c:tx>
          <c:spPr>
            <a:solidFill>
              <a:schemeClr val="accent5"/>
            </a:solidFill>
            <a:ln>
              <a:noFill/>
            </a:ln>
            <a:effectLst/>
          </c:spPr>
          <c:invertIfNegative val="0"/>
          <c:cat>
            <c:strRef>
              <c:f>'[4]PES-IND-001'!$C$34:$C$53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'[4]PES-IND-001'!$H$34:$H$53</c:f>
              <c:numCache>
                <c:formatCode>General</c:formatCode>
                <c:ptCount val="20"/>
                <c:pt idx="0">
                  <c:v>0.14000000000000001</c:v>
                </c:pt>
                <c:pt idx="1">
                  <c:v>3.8550000000000001E-2</c:v>
                </c:pt>
                <c:pt idx="2">
                  <c:v>0.15210000000000001</c:v>
                </c:pt>
                <c:pt idx="3">
                  <c:v>0.17266666666666669</c:v>
                </c:pt>
                <c:pt idx="4">
                  <c:v>0.15000000000000002</c:v>
                </c:pt>
                <c:pt idx="5">
                  <c:v>1.9200000000000002E-2</c:v>
                </c:pt>
                <c:pt idx="6">
                  <c:v>0.23300000000000001</c:v>
                </c:pt>
                <c:pt idx="7">
                  <c:v>0.27650799999999998</c:v>
                </c:pt>
                <c:pt idx="8">
                  <c:v>0.19800000000000001</c:v>
                </c:pt>
                <c:pt idx="9">
                  <c:v>0.18920000000000003</c:v>
                </c:pt>
                <c:pt idx="10">
                  <c:v>0.20625000000000002</c:v>
                </c:pt>
                <c:pt idx="11">
                  <c:v>2.75E-2</c:v>
                </c:pt>
                <c:pt idx="12">
                  <c:v>0.15400000000000003</c:v>
                </c:pt>
                <c:pt idx="13">
                  <c:v>0.154833</c:v>
                </c:pt>
                <c:pt idx="14">
                  <c:v>0.16295999999999999</c:v>
                </c:pt>
                <c:pt idx="15">
                  <c:v>0.03</c:v>
                </c:pt>
                <c:pt idx="16">
                  <c:v>0.20599999999999999</c:v>
                </c:pt>
                <c:pt idx="17">
                  <c:v>4.0000000000000008E-2</c:v>
                </c:pt>
                <c:pt idx="18">
                  <c:v>0.1066</c:v>
                </c:pt>
                <c:pt idx="19">
                  <c:v>0.18529950000000001</c:v>
                </c:pt>
              </c:numCache>
            </c:numRef>
          </c:val>
          <c:extLst>
            <c:ext xmlns:c16="http://schemas.microsoft.com/office/drawing/2014/chart" uri="{C3380CC4-5D6E-409C-BE32-E72D297353CC}">
              <c16:uniqueId val="{00000000-E524-4384-92F6-BEAD65A28BEC}"/>
            </c:ext>
          </c:extLst>
        </c:ser>
        <c:ser>
          <c:idx val="5"/>
          <c:order val="5"/>
          <c:tx>
            <c:strRef>
              <c:f>'[4]PES-IND-001'!$I$32:$I$33</c:f>
              <c:strCache>
                <c:ptCount val="1"/>
                <c:pt idx="0">
                  <c:v>TRIMESTRE 1 EJECUTADO</c:v>
                </c:pt>
              </c:strCache>
            </c:strRef>
          </c:tx>
          <c:spPr>
            <a:solidFill>
              <a:schemeClr val="accent6"/>
            </a:solidFill>
            <a:ln>
              <a:noFill/>
            </a:ln>
            <a:effectLst/>
          </c:spPr>
          <c:invertIfNegative val="0"/>
          <c:cat>
            <c:strRef>
              <c:f>'[4]PES-IND-001'!$C$34:$C$53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'[4]PES-IND-001'!$I$34:$I$53</c:f>
              <c:numCache>
                <c:formatCode>General</c:formatCode>
                <c:ptCount val="20"/>
                <c:pt idx="0">
                  <c:v>0.14000000000000001</c:v>
                </c:pt>
                <c:pt idx="1">
                  <c:v>4.4550000000000006E-2</c:v>
                </c:pt>
                <c:pt idx="2">
                  <c:v>0.15358500000000003</c:v>
                </c:pt>
                <c:pt idx="3">
                  <c:v>0.27068800000000004</c:v>
                </c:pt>
                <c:pt idx="4">
                  <c:v>0.15000000000000002</c:v>
                </c:pt>
                <c:pt idx="5">
                  <c:v>1.9200000000000002E-2</c:v>
                </c:pt>
                <c:pt idx="6">
                  <c:v>0.25800000000000001</c:v>
                </c:pt>
                <c:pt idx="7">
                  <c:v>0.27650799999999998</c:v>
                </c:pt>
                <c:pt idx="8">
                  <c:v>0.19800000000000001</c:v>
                </c:pt>
                <c:pt idx="9">
                  <c:v>0.18280000000000002</c:v>
                </c:pt>
                <c:pt idx="10">
                  <c:v>0.31875000000000003</c:v>
                </c:pt>
                <c:pt idx="11">
                  <c:v>0.10500000000000001</c:v>
                </c:pt>
                <c:pt idx="12">
                  <c:v>0.15400000000000003</c:v>
                </c:pt>
                <c:pt idx="13">
                  <c:v>0.16133800000000001</c:v>
                </c:pt>
                <c:pt idx="14">
                  <c:v>0.16295999999999999</c:v>
                </c:pt>
                <c:pt idx="15">
                  <c:v>0.03</c:v>
                </c:pt>
                <c:pt idx="16">
                  <c:v>0.20599999999999999</c:v>
                </c:pt>
                <c:pt idx="17">
                  <c:v>0.10500000000000001</c:v>
                </c:pt>
                <c:pt idx="18">
                  <c:v>0.1066</c:v>
                </c:pt>
                <c:pt idx="19">
                  <c:v>0.18480000000000002</c:v>
                </c:pt>
              </c:numCache>
            </c:numRef>
          </c:val>
          <c:extLst>
            <c:ext xmlns:c16="http://schemas.microsoft.com/office/drawing/2014/chart" uri="{C3380CC4-5D6E-409C-BE32-E72D297353CC}">
              <c16:uniqueId val="{00000001-E524-4384-92F6-BEAD65A28BEC}"/>
            </c:ext>
          </c:extLst>
        </c:ser>
        <c:ser>
          <c:idx val="6"/>
          <c:order val="6"/>
          <c:tx>
            <c:strRef>
              <c:f>'[4]PES-IND-001'!$J$32:$J$33</c:f>
              <c:strCache>
                <c:ptCount val="1"/>
                <c:pt idx="0">
                  <c:v>TRIMESTRE 2 PROGRAMADO</c:v>
                </c:pt>
              </c:strCache>
            </c:strRef>
          </c:tx>
          <c:spPr>
            <a:solidFill>
              <a:schemeClr val="accent1">
                <a:lumMod val="60000"/>
              </a:schemeClr>
            </a:solidFill>
            <a:ln>
              <a:noFill/>
            </a:ln>
            <a:effectLst/>
          </c:spPr>
          <c:invertIfNegative val="0"/>
          <c:cat>
            <c:strRef>
              <c:f>'[4]PES-IND-001'!$C$34:$C$53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'[4]PES-IND-001'!$J$34:$J$53</c:f>
              <c:numCache>
                <c:formatCode>General</c:formatCode>
                <c:ptCount val="20"/>
                <c:pt idx="0">
                  <c:v>0.18000000000000002</c:v>
                </c:pt>
                <c:pt idx="1">
                  <c:v>0.17960000000000001</c:v>
                </c:pt>
                <c:pt idx="2">
                  <c:v>0.2913</c:v>
                </c:pt>
                <c:pt idx="3">
                  <c:v>0.23533333333333337</c:v>
                </c:pt>
                <c:pt idx="4">
                  <c:v>0.28332000000000002</c:v>
                </c:pt>
                <c:pt idx="5">
                  <c:v>0.23919999999999997</c:v>
                </c:pt>
                <c:pt idx="6">
                  <c:v>0.28750000000000003</c:v>
                </c:pt>
                <c:pt idx="7">
                  <c:v>0.223742</c:v>
                </c:pt>
                <c:pt idx="8">
                  <c:v>0.20749999999999999</c:v>
                </c:pt>
                <c:pt idx="9">
                  <c:v>0.2442</c:v>
                </c:pt>
                <c:pt idx="10">
                  <c:v>0.23124999999999998</c:v>
                </c:pt>
                <c:pt idx="11">
                  <c:v>8.2500000000000004E-2</c:v>
                </c:pt>
                <c:pt idx="12">
                  <c:v>0.31200000000000006</c:v>
                </c:pt>
                <c:pt idx="13">
                  <c:v>0.31185700000000005</c:v>
                </c:pt>
                <c:pt idx="14">
                  <c:v>0.24032000000000003</c:v>
                </c:pt>
                <c:pt idx="15">
                  <c:v>0.48180000000000001</c:v>
                </c:pt>
                <c:pt idx="16">
                  <c:v>0.29099999999999998</c:v>
                </c:pt>
                <c:pt idx="17">
                  <c:v>0.34850000000000003</c:v>
                </c:pt>
                <c:pt idx="18">
                  <c:v>0.29660000000000003</c:v>
                </c:pt>
                <c:pt idx="19">
                  <c:v>0.32352199999999998</c:v>
                </c:pt>
              </c:numCache>
            </c:numRef>
          </c:val>
          <c:extLst>
            <c:ext xmlns:c16="http://schemas.microsoft.com/office/drawing/2014/chart" uri="{C3380CC4-5D6E-409C-BE32-E72D297353CC}">
              <c16:uniqueId val="{00000002-E524-4384-92F6-BEAD65A28BEC}"/>
            </c:ext>
          </c:extLst>
        </c:ser>
        <c:ser>
          <c:idx val="7"/>
          <c:order val="7"/>
          <c:tx>
            <c:strRef>
              <c:f>'[4]PES-IND-001'!$K$32:$K$33</c:f>
              <c:strCache>
                <c:ptCount val="1"/>
                <c:pt idx="0">
                  <c:v>TRIMESTRE 2 EJECUTADO</c:v>
                </c:pt>
              </c:strCache>
            </c:strRef>
          </c:tx>
          <c:spPr>
            <a:solidFill>
              <a:schemeClr val="accent2">
                <a:lumMod val="60000"/>
              </a:schemeClr>
            </a:solidFill>
            <a:ln>
              <a:noFill/>
            </a:ln>
            <a:effectLst/>
          </c:spPr>
          <c:invertIfNegative val="0"/>
          <c:cat>
            <c:strRef>
              <c:f>'[4]PES-IND-001'!$C$34:$C$53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'[4]PES-IND-001'!$K$34:$K$53</c:f>
              <c:numCache>
                <c:formatCode>General</c:formatCode>
                <c:ptCount val="20"/>
                <c:pt idx="0">
                  <c:v>0.18000000000000002</c:v>
                </c:pt>
                <c:pt idx="1">
                  <c:v>0.16760000000000003</c:v>
                </c:pt>
                <c:pt idx="2">
                  <c:v>0.25380000000000003</c:v>
                </c:pt>
                <c:pt idx="3">
                  <c:v>0.41329600000000011</c:v>
                </c:pt>
                <c:pt idx="4">
                  <c:v>0.28332000000000002</c:v>
                </c:pt>
                <c:pt idx="5">
                  <c:v>0.23919999999999997</c:v>
                </c:pt>
                <c:pt idx="6">
                  <c:v>0.32500000000000001</c:v>
                </c:pt>
                <c:pt idx="7">
                  <c:v>0.223742</c:v>
                </c:pt>
                <c:pt idx="8">
                  <c:v>0.20749999999999999</c:v>
                </c:pt>
                <c:pt idx="9">
                  <c:v>0.2442</c:v>
                </c:pt>
                <c:pt idx="10">
                  <c:v>0.28125</c:v>
                </c:pt>
                <c:pt idx="11">
                  <c:v>0.48250000000000004</c:v>
                </c:pt>
                <c:pt idx="12">
                  <c:v>0.22720000000000001</c:v>
                </c:pt>
                <c:pt idx="13">
                  <c:v>0.18474200000000002</c:v>
                </c:pt>
                <c:pt idx="14">
                  <c:v>0.22030000000000005</c:v>
                </c:pt>
                <c:pt idx="15">
                  <c:v>0.46799999999999997</c:v>
                </c:pt>
                <c:pt idx="16">
                  <c:v>0.29099999999999998</c:v>
                </c:pt>
                <c:pt idx="17">
                  <c:v>0.191</c:v>
                </c:pt>
                <c:pt idx="18">
                  <c:v>0.29660000000000003</c:v>
                </c:pt>
                <c:pt idx="19">
                  <c:v>0.32386999999999999</c:v>
                </c:pt>
              </c:numCache>
            </c:numRef>
          </c:val>
          <c:extLst>
            <c:ext xmlns:c16="http://schemas.microsoft.com/office/drawing/2014/chart" uri="{C3380CC4-5D6E-409C-BE32-E72D297353CC}">
              <c16:uniqueId val="{00000003-E524-4384-92F6-BEAD65A28BEC}"/>
            </c:ext>
          </c:extLst>
        </c:ser>
        <c:ser>
          <c:idx val="8"/>
          <c:order val="8"/>
          <c:tx>
            <c:strRef>
              <c:f>'[4]PES-IND-001'!$L$32:$L$33</c:f>
              <c:strCache>
                <c:ptCount val="1"/>
                <c:pt idx="0">
                  <c:v>TRIMESTRE 3 PROGRAMADO</c:v>
                </c:pt>
              </c:strCache>
            </c:strRef>
          </c:tx>
          <c:spPr>
            <a:solidFill>
              <a:schemeClr val="accent3">
                <a:lumMod val="60000"/>
              </a:schemeClr>
            </a:solidFill>
            <a:ln>
              <a:noFill/>
            </a:ln>
            <a:effectLst/>
          </c:spPr>
          <c:invertIfNegative val="0"/>
          <c:cat>
            <c:strRef>
              <c:f>'[4]PES-IND-001'!$C$34:$C$53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'[4]PES-IND-001'!$L$34:$L$53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4-E524-4384-92F6-BEAD65A28BEC}"/>
            </c:ext>
          </c:extLst>
        </c:ser>
        <c:ser>
          <c:idx val="9"/>
          <c:order val="9"/>
          <c:tx>
            <c:strRef>
              <c:f>'[4]PES-IND-001'!$M$32:$M$33</c:f>
              <c:strCache>
                <c:ptCount val="1"/>
                <c:pt idx="0">
                  <c:v>TRIMESTRE 3 EJECUTADO</c:v>
                </c:pt>
              </c:strCache>
            </c:strRef>
          </c:tx>
          <c:spPr>
            <a:solidFill>
              <a:schemeClr val="accent4">
                <a:lumMod val="60000"/>
              </a:schemeClr>
            </a:solidFill>
            <a:ln>
              <a:noFill/>
            </a:ln>
            <a:effectLst/>
          </c:spPr>
          <c:invertIfNegative val="0"/>
          <c:cat>
            <c:strRef>
              <c:f>'[4]PES-IND-001'!$C$34:$C$53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'[4]PES-IND-001'!$M$34:$M$53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5-E524-4384-92F6-BEAD65A28BEC}"/>
            </c:ext>
          </c:extLst>
        </c:ser>
        <c:ser>
          <c:idx val="10"/>
          <c:order val="10"/>
          <c:tx>
            <c:strRef>
              <c:f>'[4]PES-IND-001'!$N$32:$N$33</c:f>
              <c:strCache>
                <c:ptCount val="1"/>
                <c:pt idx="0">
                  <c:v>TRIMESTRE 4 PROGRAMADO</c:v>
                </c:pt>
              </c:strCache>
            </c:strRef>
          </c:tx>
          <c:spPr>
            <a:solidFill>
              <a:schemeClr val="accent5">
                <a:lumMod val="60000"/>
              </a:schemeClr>
            </a:solidFill>
            <a:ln>
              <a:noFill/>
            </a:ln>
            <a:effectLst/>
          </c:spPr>
          <c:invertIfNegative val="0"/>
          <c:cat>
            <c:strRef>
              <c:f>'[4]PES-IND-001'!$C$34:$C$53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'[4]PES-IND-001'!$N$34:$N$53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6-E524-4384-92F6-BEAD65A28BEC}"/>
            </c:ext>
          </c:extLst>
        </c:ser>
        <c:ser>
          <c:idx val="11"/>
          <c:order val="11"/>
          <c:tx>
            <c:strRef>
              <c:f>'[4]PES-IND-001'!$O$32:$O$33</c:f>
              <c:strCache>
                <c:ptCount val="1"/>
                <c:pt idx="0">
                  <c:v>TRIMESTRE 4 EJECUTADO</c:v>
                </c:pt>
              </c:strCache>
            </c:strRef>
          </c:tx>
          <c:spPr>
            <a:solidFill>
              <a:schemeClr val="accent6">
                <a:lumMod val="60000"/>
              </a:schemeClr>
            </a:solidFill>
            <a:ln>
              <a:noFill/>
            </a:ln>
            <a:effectLst/>
          </c:spPr>
          <c:invertIfNegative val="0"/>
          <c:cat>
            <c:strRef>
              <c:f>'[4]PES-IND-001'!$C$34:$C$53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'[4]PES-IND-001'!$O$34:$O$53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7-E524-4384-92F6-BEAD65A28BEC}"/>
            </c:ext>
          </c:extLst>
        </c:ser>
        <c:ser>
          <c:idx val="12"/>
          <c:order val="12"/>
          <c:tx>
            <c:strRef>
              <c:f>'[4]PES-IND-001'!$P$32:$P$33</c:f>
              <c:strCache>
                <c:ptCount val="1"/>
                <c:pt idx="0">
                  <c:v>TOTAL
ACUMULADO PROGRAMADO</c:v>
                </c:pt>
              </c:strCache>
            </c:strRef>
          </c:tx>
          <c:spPr>
            <a:solidFill>
              <a:schemeClr val="accent1">
                <a:lumMod val="80000"/>
                <a:lumOff val="20000"/>
              </a:schemeClr>
            </a:solidFill>
            <a:ln>
              <a:noFill/>
            </a:ln>
            <a:effectLst/>
          </c:spPr>
          <c:invertIfNegative val="0"/>
          <c:cat>
            <c:strRef>
              <c:f>'[4]PES-IND-001'!$C$34:$C$53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'[4]PES-IND-001'!$P$34:$P$53</c:f>
              <c:numCache>
                <c:formatCode>General</c:formatCode>
                <c:ptCount val="20"/>
                <c:pt idx="0">
                  <c:v>0.32000000000000006</c:v>
                </c:pt>
                <c:pt idx="1">
                  <c:v>0.21815000000000001</c:v>
                </c:pt>
                <c:pt idx="2">
                  <c:v>0.44340000000000002</c:v>
                </c:pt>
                <c:pt idx="3">
                  <c:v>0.40800000000000003</c:v>
                </c:pt>
                <c:pt idx="4">
                  <c:v>0.43332000000000004</c:v>
                </c:pt>
                <c:pt idx="5">
                  <c:v>0.25839999999999996</c:v>
                </c:pt>
                <c:pt idx="6">
                  <c:v>0.52050000000000007</c:v>
                </c:pt>
                <c:pt idx="7">
                  <c:v>0.50024999999999997</c:v>
                </c:pt>
                <c:pt idx="8">
                  <c:v>0.40549999999999997</c:v>
                </c:pt>
                <c:pt idx="9">
                  <c:v>0.43340000000000001</c:v>
                </c:pt>
                <c:pt idx="10">
                  <c:v>0.4375</c:v>
                </c:pt>
                <c:pt idx="11">
                  <c:v>0.11</c:v>
                </c:pt>
                <c:pt idx="12">
                  <c:v>0.46600000000000008</c:v>
                </c:pt>
                <c:pt idx="13">
                  <c:v>0.46669000000000005</c:v>
                </c:pt>
                <c:pt idx="14">
                  <c:v>0.40328000000000003</c:v>
                </c:pt>
                <c:pt idx="15">
                  <c:v>0.51180000000000003</c:v>
                </c:pt>
                <c:pt idx="16">
                  <c:v>0.497</c:v>
                </c:pt>
                <c:pt idx="17">
                  <c:v>0.38850000000000007</c:v>
                </c:pt>
                <c:pt idx="18">
                  <c:v>0.4032</c:v>
                </c:pt>
                <c:pt idx="19">
                  <c:v>0.50882150000000004</c:v>
                </c:pt>
              </c:numCache>
            </c:numRef>
          </c:val>
          <c:extLst>
            <c:ext xmlns:c16="http://schemas.microsoft.com/office/drawing/2014/chart" uri="{C3380CC4-5D6E-409C-BE32-E72D297353CC}">
              <c16:uniqueId val="{00000008-E524-4384-92F6-BEAD65A28BEC}"/>
            </c:ext>
          </c:extLst>
        </c:ser>
        <c:ser>
          <c:idx val="13"/>
          <c:order val="13"/>
          <c:tx>
            <c:strRef>
              <c:f>'[4]PES-IND-001'!$Q$32:$Q$33</c:f>
              <c:strCache>
                <c:ptCount val="1"/>
                <c:pt idx="0">
                  <c:v>TOTAL
ACUMULADO EJECUTADO</c:v>
                </c:pt>
              </c:strCache>
            </c:strRef>
          </c:tx>
          <c:spPr>
            <a:solidFill>
              <a:schemeClr val="accent2">
                <a:lumMod val="80000"/>
                <a:lumOff val="20000"/>
              </a:schemeClr>
            </a:solidFill>
            <a:ln>
              <a:noFill/>
            </a:ln>
            <a:effectLst/>
          </c:spPr>
          <c:invertIfNegative val="0"/>
          <c:cat>
            <c:strRef>
              <c:f>'[4]PES-IND-001'!$C$34:$C$53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'[4]PES-IND-001'!$Q$34:$Q$53</c:f>
              <c:numCache>
                <c:formatCode>General</c:formatCode>
                <c:ptCount val="20"/>
                <c:pt idx="0">
                  <c:v>0.32000000000000006</c:v>
                </c:pt>
                <c:pt idx="1">
                  <c:v>0.21215000000000003</c:v>
                </c:pt>
                <c:pt idx="2">
                  <c:v>0.40738500000000005</c:v>
                </c:pt>
                <c:pt idx="3">
                  <c:v>0.68398400000000015</c:v>
                </c:pt>
                <c:pt idx="4">
                  <c:v>0.43332000000000004</c:v>
                </c:pt>
                <c:pt idx="5">
                  <c:v>0.25839999999999996</c:v>
                </c:pt>
                <c:pt idx="6">
                  <c:v>0.58299999999999996</c:v>
                </c:pt>
                <c:pt idx="7">
                  <c:v>0.50024999999999997</c:v>
                </c:pt>
                <c:pt idx="8">
                  <c:v>0.40549999999999997</c:v>
                </c:pt>
                <c:pt idx="9">
                  <c:v>0.42700000000000005</c:v>
                </c:pt>
                <c:pt idx="10">
                  <c:v>0.60000000000000009</c:v>
                </c:pt>
                <c:pt idx="11">
                  <c:v>0.58750000000000002</c:v>
                </c:pt>
                <c:pt idx="12">
                  <c:v>0.38120000000000004</c:v>
                </c:pt>
                <c:pt idx="13">
                  <c:v>0.34608000000000005</c:v>
                </c:pt>
                <c:pt idx="14">
                  <c:v>0.38326000000000005</c:v>
                </c:pt>
                <c:pt idx="15">
                  <c:v>0.498</c:v>
                </c:pt>
                <c:pt idx="16">
                  <c:v>0.497</c:v>
                </c:pt>
                <c:pt idx="17">
                  <c:v>0.29600000000000004</c:v>
                </c:pt>
                <c:pt idx="18">
                  <c:v>0.4032</c:v>
                </c:pt>
                <c:pt idx="19">
                  <c:v>0.50866999999999996</c:v>
                </c:pt>
              </c:numCache>
            </c:numRef>
          </c:val>
          <c:extLst>
            <c:ext xmlns:c16="http://schemas.microsoft.com/office/drawing/2014/chart" uri="{C3380CC4-5D6E-409C-BE32-E72D297353CC}">
              <c16:uniqueId val="{00000009-E524-4384-92F6-BEAD65A28BEC}"/>
            </c:ext>
          </c:extLst>
        </c:ser>
        <c:dLbls>
          <c:showLegendKey val="0"/>
          <c:showVal val="0"/>
          <c:showCatName val="0"/>
          <c:showSerName val="0"/>
          <c:showPercent val="0"/>
          <c:showBubbleSize val="0"/>
        </c:dLbls>
        <c:gapWidth val="219"/>
        <c:overlap val="-27"/>
        <c:axId val="1124569088"/>
        <c:axId val="1124563648"/>
        <c:extLst>
          <c:ext xmlns:c15="http://schemas.microsoft.com/office/drawing/2012/chart" uri="{02D57815-91ED-43cb-92C2-25804820EDAC}">
            <c15:filteredBarSeries>
              <c15:ser>
                <c:idx val="0"/>
                <c:order val="0"/>
                <c:tx>
                  <c:strRef>
                    <c:extLst>
                      <c:ext uri="{02D57815-91ED-43cb-92C2-25804820EDAC}">
                        <c15:formulaRef>
                          <c15:sqref>'[4]PES-IND-001'!$D$32:$D$33</c15:sqref>
                        </c15:formulaRef>
                      </c:ext>
                    </c:extLst>
                    <c:strCache>
                      <c:ptCount val="1"/>
                    </c:strCache>
                  </c:strRef>
                </c:tx>
                <c:spPr>
                  <a:solidFill>
                    <a:schemeClr val="accent1"/>
                  </a:solidFill>
                  <a:ln>
                    <a:noFill/>
                  </a:ln>
                  <a:effectLst/>
                </c:spPr>
                <c:invertIfNegative val="0"/>
                <c:cat>
                  <c:strRef>
                    <c:extLst>
                      <c:ext uri="{02D57815-91ED-43cb-92C2-25804820EDAC}">
                        <c15:formulaRef>
                          <c15:sqref>'[4]PES-IND-001'!$C$34:$C$53</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c:ext uri="{02D57815-91ED-43cb-92C2-25804820EDAC}">
                        <c15:formulaRef>
                          <c15:sqref>'[4]PES-IND-001'!$D$34:$D$53</c15:sqref>
                        </c15:formulaRef>
                      </c:ext>
                    </c:extLst>
                    <c:numCache>
                      <c:formatCode>General</c:formatCode>
                      <c:ptCount val="20"/>
                    </c:numCache>
                  </c:numRef>
                </c:val>
                <c:extLst>
                  <c:ext xmlns:c16="http://schemas.microsoft.com/office/drawing/2014/chart" uri="{C3380CC4-5D6E-409C-BE32-E72D297353CC}">
                    <c16:uniqueId val="{0000000A-E524-4384-92F6-BEAD65A28BE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'[4]PES-IND-001'!$E$32:$E$33</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'[4]PES-IND-001'!$C$34:$C$53</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5="http://schemas.microsoft.com/office/drawing/2012/chart">
                      <c:ext xmlns:c15="http://schemas.microsoft.com/office/drawing/2012/chart" uri="{02D57815-91ED-43cb-92C2-25804820EDAC}">
                        <c15:formulaRef>
                          <c15:sqref>'[4]PES-IND-001'!$E$34:$E$53</c15:sqref>
                        </c15:formulaRef>
                      </c:ext>
                    </c:extLst>
                    <c:numCache>
                      <c:formatCode>General</c:formatCode>
                      <c:ptCount val="20"/>
                    </c:numCache>
                  </c:numRef>
                </c:val>
                <c:extLst xmlns:c15="http://schemas.microsoft.com/office/drawing/2012/chart">
                  <c:ext xmlns:c16="http://schemas.microsoft.com/office/drawing/2014/chart" uri="{C3380CC4-5D6E-409C-BE32-E72D297353CC}">
                    <c16:uniqueId val="{0000000B-E524-4384-92F6-BEAD65A28BE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'[4]PES-IND-001'!$F$32:$F$33</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'[4]PES-IND-001'!$C$34:$C$53</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5="http://schemas.microsoft.com/office/drawing/2012/chart">
                      <c:ext xmlns:c15="http://schemas.microsoft.com/office/drawing/2012/chart" uri="{02D57815-91ED-43cb-92C2-25804820EDAC}">
                        <c15:formulaRef>
                          <c15:sqref>'[4]PES-IND-001'!$F$34:$F$53</c15:sqref>
                        </c15:formulaRef>
                      </c:ext>
                    </c:extLst>
                    <c:numCache>
                      <c:formatCode>General</c:formatCode>
                      <c:ptCount val="20"/>
                    </c:numCache>
                  </c:numRef>
                </c:val>
                <c:extLst xmlns:c15="http://schemas.microsoft.com/office/drawing/2012/chart">
                  <c:ext xmlns:c16="http://schemas.microsoft.com/office/drawing/2014/chart" uri="{C3380CC4-5D6E-409C-BE32-E72D297353CC}">
                    <c16:uniqueId val="{0000000C-E524-4384-92F6-BEAD65A28BE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'[4]PES-IND-001'!$G$32:$G$33</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'[4]PES-IND-001'!$C$34:$C$53</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5="http://schemas.microsoft.com/office/drawing/2012/chart">
                      <c:ext xmlns:c15="http://schemas.microsoft.com/office/drawing/2012/chart" uri="{02D57815-91ED-43cb-92C2-25804820EDAC}">
                        <c15:formulaRef>
                          <c15:sqref>'[4]PES-IND-001'!$G$34:$G$53</c15:sqref>
                        </c15:formulaRef>
                      </c:ext>
                    </c:extLst>
                    <c:numCache>
                      <c:formatCode>General</c:formatCode>
                      <c:ptCount val="20"/>
                    </c:numCache>
                  </c:numRef>
                </c:val>
                <c:extLst xmlns:c15="http://schemas.microsoft.com/office/drawing/2012/chart">
                  <c:ext xmlns:c16="http://schemas.microsoft.com/office/drawing/2014/chart" uri="{C3380CC4-5D6E-409C-BE32-E72D297353CC}">
                    <c16:uniqueId val="{0000000D-E524-4384-92F6-BEAD65A28BEC}"/>
                  </c:ext>
                </c:extLst>
              </c15:ser>
            </c15:filteredBarSeries>
          </c:ext>
        </c:extLst>
      </c:barChart>
      <c:catAx>
        <c:axId val="1124569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24563648"/>
        <c:crosses val="autoZero"/>
        <c:auto val="1"/>
        <c:lblAlgn val="ctr"/>
        <c:lblOffset val="100"/>
        <c:noMultiLvlLbl val="0"/>
      </c:catAx>
      <c:valAx>
        <c:axId val="1124563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24569088"/>
        <c:crosses val="autoZero"/>
        <c:crossBetween val="between"/>
      </c:valAx>
      <c:spPr>
        <a:noFill/>
        <a:ln>
          <a:noFill/>
        </a:ln>
        <a:effectLst/>
      </c:spPr>
    </c:plotArea>
    <c:legend>
      <c:legendPos val="b"/>
      <c:layout>
        <c:manualLayout>
          <c:xMode val="edge"/>
          <c:yMode val="edge"/>
          <c:x val="0.82567700542808609"/>
          <c:y val="0.15566637503645397"/>
          <c:w val="0.16667663853846226"/>
          <c:h val="0.772707716153158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78" l="0.70000000000000062" r="0.70000000000000062" t="0.750000000000000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PLANEACIÓN ESTRATÉGICA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4"/>
          <c:order val="4"/>
          <c:tx>
            <c:strRef>
              <c:f>'PES-IND-002'!$H$32</c:f>
              <c:strCache>
                <c:ptCount val="1"/>
                <c:pt idx="0">
                  <c:v>PONDERACIÓN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'PES-IND-002'!$C$33:$C$37</c:f>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f>'PES-IND-002'!$H$33:$H$37</c:f>
              <c:numCache>
                <c:formatCode>0%</c:formatCode>
                <c:ptCount val="5"/>
                <c:pt idx="0">
                  <c:v>0.6</c:v>
                </c:pt>
                <c:pt idx="1">
                  <c:v>0.14000000000000001</c:v>
                </c:pt>
                <c:pt idx="2">
                  <c:v>0.13</c:v>
                </c:pt>
                <c:pt idx="3">
                  <c:v>0.13</c:v>
                </c:pt>
                <c:pt idx="4">
                  <c:v>1</c:v>
                </c:pt>
              </c:numCache>
            </c:numRef>
          </c:val>
          <c:extLst>
            <c:ext xmlns:c16="http://schemas.microsoft.com/office/drawing/2014/chart" uri="{C3380CC4-5D6E-409C-BE32-E72D297353CC}">
              <c16:uniqueId val="{00000004-8C7C-43FC-BF17-4B72C84BE424}"/>
            </c:ext>
          </c:extLst>
        </c:ser>
        <c:ser>
          <c:idx val="5"/>
          <c:order val="5"/>
          <c:tx>
            <c:strRef>
              <c:f>'PES-IND-002'!$I$32</c:f>
              <c:strCache>
                <c:ptCount val="1"/>
                <c:pt idx="0">
                  <c:v>SEMESTRE 1</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'PES-IND-002'!$C$33:$C$37</c:f>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f>'PES-IND-002'!$I$33:$I$37</c:f>
              <c:numCache>
                <c:formatCode>0%</c:formatCode>
                <c:ptCount val="5"/>
                <c:pt idx="0">
                  <c:v>0.23035879999999909</c:v>
                </c:pt>
                <c:pt idx="1">
                  <c:v>5.536626666666665E-2</c:v>
                </c:pt>
                <c:pt idx="2">
                  <c:v>4.4990400000000007E-2</c:v>
                </c:pt>
                <c:pt idx="3">
                  <c:v>3.8480000000000007E-2</c:v>
                </c:pt>
                <c:pt idx="4">
                  <c:v>0.36919546666666575</c:v>
                </c:pt>
              </c:numCache>
            </c:numRef>
          </c:val>
          <c:extLst>
            <c:ext xmlns:c16="http://schemas.microsoft.com/office/drawing/2014/chart" uri="{C3380CC4-5D6E-409C-BE32-E72D297353CC}">
              <c16:uniqueId val="{00000005-8C7C-43FC-BF17-4B72C84BE424}"/>
            </c:ext>
          </c:extLst>
        </c:ser>
        <c:ser>
          <c:idx val="7"/>
          <c:order val="7"/>
          <c:tx>
            <c:strRef>
              <c:f>'PES-IND-002'!$K$32</c:f>
              <c:strCache>
                <c:ptCount val="1"/>
                <c:pt idx="0">
                  <c:v>SEMESTRE 2</c:v>
                </c:pt>
              </c:strCache>
            </c:strRef>
          </c:tx>
          <c:spPr>
            <a:solidFill>
              <a:schemeClr val="accent2">
                <a:lumMod val="60000"/>
              </a:schemeClr>
            </a:solidFill>
            <a:ln>
              <a:noFill/>
            </a:ln>
            <a:effectLst/>
          </c:spPr>
          <c:invertIfNegative val="0"/>
          <c:cat>
            <c:strRef>
              <c:f>'PES-IND-002'!$C$33:$C$37</c:f>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f>'PES-IND-002'!$K$33:$K$37</c:f>
              <c:numCache>
                <c:formatCode>0%</c:formatCode>
                <c:ptCount val="5"/>
                <c:pt idx="4">
                  <c:v>0</c:v>
                </c:pt>
              </c:numCache>
            </c:numRef>
          </c:val>
          <c:extLst>
            <c:ext xmlns:c16="http://schemas.microsoft.com/office/drawing/2014/chart" uri="{C3380CC4-5D6E-409C-BE32-E72D297353CC}">
              <c16:uniqueId val="{00000007-8C7C-43FC-BF17-4B72C84BE424}"/>
            </c:ext>
          </c:extLst>
        </c:ser>
        <c:ser>
          <c:idx val="13"/>
          <c:order val="13"/>
          <c:tx>
            <c:strRef>
              <c:f>'PES-IND-002'!$Q$32</c:f>
              <c:strCache>
                <c:ptCount val="1"/>
                <c:pt idx="0">
                  <c:v>ACUMULADO</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'PES-IND-002'!$C$33:$C$37</c:f>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f>'PES-IND-002'!$Q$33:$Q$37</c:f>
              <c:numCache>
                <c:formatCode>0%</c:formatCode>
                <c:ptCount val="5"/>
                <c:pt idx="0">
                  <c:v>0.23035879999999909</c:v>
                </c:pt>
                <c:pt idx="1">
                  <c:v>5.536626666666665E-2</c:v>
                </c:pt>
                <c:pt idx="2">
                  <c:v>4.4990400000000007E-2</c:v>
                </c:pt>
                <c:pt idx="3">
                  <c:v>3.8480000000000007E-2</c:v>
                </c:pt>
                <c:pt idx="4">
                  <c:v>0.36919546666666575</c:v>
                </c:pt>
              </c:numCache>
            </c:numRef>
          </c:val>
          <c:extLst>
            <c:ext xmlns:c16="http://schemas.microsoft.com/office/drawing/2014/chart" uri="{C3380CC4-5D6E-409C-BE32-E72D297353CC}">
              <c16:uniqueId val="{0000000D-8C7C-43FC-BF17-4B72C84BE424}"/>
            </c:ext>
          </c:extLst>
        </c:ser>
        <c:dLbls>
          <c:showLegendKey val="0"/>
          <c:showVal val="0"/>
          <c:showCatName val="0"/>
          <c:showSerName val="0"/>
          <c:showPercent val="0"/>
          <c:showBubbleSize val="0"/>
        </c:dLbls>
        <c:gapWidth val="182"/>
        <c:axId val="862907904"/>
        <c:axId val="1000819824"/>
        <c:extLst>
          <c:ext xmlns:c15="http://schemas.microsoft.com/office/drawing/2012/chart" uri="{02D57815-91ED-43cb-92C2-25804820EDAC}">
            <c15:filteredBarSeries>
              <c15:ser>
                <c:idx val="0"/>
                <c:order val="0"/>
                <c:tx>
                  <c:strRef>
                    <c:extLst>
                      <c:ext uri="{02D57815-91ED-43cb-92C2-25804820EDAC}">
                        <c15:formulaRef>
                          <c15:sqref>'PES-IND-002'!$D$32</c15:sqref>
                        </c15:formulaRef>
                      </c:ext>
                    </c:extLst>
                    <c:strCache>
                      <c:ptCount val="1"/>
                    </c:strCache>
                  </c:strRef>
                </c:tx>
                <c:spPr>
                  <a:solidFill>
                    <a:schemeClr val="accent1"/>
                  </a:solidFill>
                  <a:ln>
                    <a:noFill/>
                  </a:ln>
                  <a:effectLst/>
                </c:spPr>
                <c:invertIfNegative val="0"/>
                <c:cat>
                  <c:strRef>
                    <c:extLst>
                      <c:ex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c:ext uri="{02D57815-91ED-43cb-92C2-25804820EDAC}">
                        <c15:formulaRef>
                          <c15:sqref>'PES-IND-002'!$D$33:$D$37</c15:sqref>
                        </c15:formulaRef>
                      </c:ext>
                    </c:extLst>
                    <c:numCache>
                      <c:formatCode>General</c:formatCode>
                      <c:ptCount val="5"/>
                    </c:numCache>
                  </c:numRef>
                </c:val>
                <c:extLst>
                  <c:ext xmlns:c16="http://schemas.microsoft.com/office/drawing/2014/chart" uri="{C3380CC4-5D6E-409C-BE32-E72D297353CC}">
                    <c16:uniqueId val="{00000000-8C7C-43FC-BF17-4B72C84BE42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'PES-IND-002'!$E$32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8C7C-43FC-BF17-4B72C84BE42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'PES-IND-002'!$F$32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2-8C7C-43FC-BF17-4B72C84BE42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'PES-IND-002'!$G$32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8C7C-43FC-BF17-4B72C84BE424}"/>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'PES-IND-002'!$J$32</c15:sqref>
                        </c15:formulaRef>
                      </c:ext>
                    </c:extLst>
                    <c:strCache>
                      <c:ptCount val="1"/>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'PES-IND-002'!$J$33:$J$37</c15:sqref>
                        </c15:formulaRef>
                      </c:ext>
                    </c:extLst>
                    <c:numCache>
                      <c:formatCode>0%</c:formatCode>
                      <c:ptCount val="5"/>
                    </c:numCache>
                  </c:numRef>
                </c:val>
                <c:extLst xmlns:c15="http://schemas.microsoft.com/office/drawing/2012/chart">
                  <c:ext xmlns:c16="http://schemas.microsoft.com/office/drawing/2014/chart" uri="{C3380CC4-5D6E-409C-BE32-E72D297353CC}">
                    <c16:uniqueId val="{00000006-8C7C-43FC-BF17-4B72C84BE424}"/>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'PES-IND-002'!$L$32</c15:sqref>
                        </c15:formulaRef>
                      </c:ext>
                    </c:extLst>
                    <c:strCache>
                      <c:ptCount val="1"/>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'PES-IND-002'!$L$33:$L$37</c15:sqref>
                        </c15:formulaRef>
                      </c:ext>
                    </c:extLst>
                    <c:numCache>
                      <c:formatCode>0%</c:formatCode>
                      <c:ptCount val="5"/>
                    </c:numCache>
                  </c:numRef>
                </c:val>
                <c:extLst xmlns:c15="http://schemas.microsoft.com/office/drawing/2012/chart">
                  <c:ext xmlns:c16="http://schemas.microsoft.com/office/drawing/2014/chart" uri="{C3380CC4-5D6E-409C-BE32-E72D297353CC}">
                    <c16:uniqueId val="{00000008-8C7C-43FC-BF17-4B72C84BE424}"/>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'PES-IND-002'!$M$32</c15:sqref>
                        </c15:formulaRef>
                      </c:ext>
                    </c:extLst>
                    <c:strCache>
                      <c:ptCount val="1"/>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'PES-IND-002'!$M$33:$M$37</c15:sqref>
                        </c15:formulaRef>
                      </c:ext>
                    </c:extLst>
                    <c:numCache>
                      <c:formatCode>0%</c:formatCode>
                      <c:ptCount val="5"/>
                    </c:numCache>
                  </c:numRef>
                </c:val>
                <c:extLst xmlns:c15="http://schemas.microsoft.com/office/drawing/2012/chart">
                  <c:ext xmlns:c16="http://schemas.microsoft.com/office/drawing/2014/chart" uri="{C3380CC4-5D6E-409C-BE32-E72D297353CC}">
                    <c16:uniqueId val="{00000009-8C7C-43FC-BF17-4B72C84BE424}"/>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'PES-IND-002'!$N$32</c15:sqref>
                        </c15:formulaRef>
                      </c:ext>
                    </c:extLst>
                    <c:strCache>
                      <c:ptCount val="1"/>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'PES-IND-002'!$N$33:$N$37</c15:sqref>
                        </c15:formulaRef>
                      </c:ext>
                    </c:extLst>
                    <c:numCache>
                      <c:formatCode>0%</c:formatCode>
                      <c:ptCount val="5"/>
                    </c:numCache>
                  </c:numRef>
                </c:val>
                <c:extLst xmlns:c15="http://schemas.microsoft.com/office/drawing/2012/chart">
                  <c:ext xmlns:c16="http://schemas.microsoft.com/office/drawing/2014/chart" uri="{C3380CC4-5D6E-409C-BE32-E72D297353CC}">
                    <c16:uniqueId val="{0000000A-8C7C-43FC-BF17-4B72C84BE424}"/>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'PES-IND-002'!$O$32</c15:sqref>
                        </c15:formulaRef>
                      </c:ext>
                    </c:extLst>
                    <c:strCache>
                      <c:ptCount val="1"/>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'PES-IND-002'!$O$33:$O$37</c15:sqref>
                        </c15:formulaRef>
                      </c:ext>
                    </c:extLst>
                    <c:numCache>
                      <c:formatCode>0%</c:formatCode>
                      <c:ptCount val="5"/>
                    </c:numCache>
                  </c:numRef>
                </c:val>
                <c:extLst xmlns:c15="http://schemas.microsoft.com/office/drawing/2012/chart">
                  <c:ext xmlns:c16="http://schemas.microsoft.com/office/drawing/2014/chart" uri="{C3380CC4-5D6E-409C-BE32-E72D297353CC}">
                    <c16:uniqueId val="{0000000B-8C7C-43FC-BF17-4B72C84BE424}"/>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'PES-IND-002'!$P$32</c15:sqref>
                        </c15:formulaRef>
                      </c:ext>
                    </c:extLst>
                    <c:strCache>
                      <c:ptCount val="1"/>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'PES-IND-002'!$P$33:$P$37</c15:sqref>
                        </c15:formulaRef>
                      </c:ext>
                    </c:extLst>
                    <c:numCache>
                      <c:formatCode>0%</c:formatCode>
                      <c:ptCount val="5"/>
                    </c:numCache>
                  </c:numRef>
                </c:val>
                <c:extLst xmlns:c15="http://schemas.microsoft.com/office/drawing/2012/chart">
                  <c:ext xmlns:c16="http://schemas.microsoft.com/office/drawing/2014/chart" uri="{C3380CC4-5D6E-409C-BE32-E72D297353CC}">
                    <c16:uniqueId val="{0000000C-8C7C-43FC-BF17-4B72C84BE424}"/>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'PES-IND-002'!$R$32</c15:sqref>
                        </c15:formulaRef>
                      </c:ext>
                    </c:extLst>
                    <c:strCache>
                      <c:ptCount val="1"/>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'PES-IND-002'!$R$33:$R$37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E-8C7C-43FC-BF17-4B72C84BE424}"/>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'PES-IND-002'!$S$32</c15:sqref>
                        </c15:formulaRef>
                      </c:ext>
                    </c:extLst>
                    <c:strCache>
                      <c:ptCount val="1"/>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'PES-IND-002'!$S$33:$S$37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F-8C7C-43FC-BF17-4B72C84BE424}"/>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'PES-IND-002'!$T$32</c15:sqref>
                        </c15:formulaRef>
                      </c:ext>
                    </c:extLst>
                    <c:strCache>
                      <c:ptCount val="1"/>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'PES-IND-002'!$T$33:$T$37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10-8C7C-43FC-BF17-4B72C84BE424}"/>
                  </c:ext>
                </c:extLst>
              </c15:ser>
            </c15:filteredBarSeries>
          </c:ext>
        </c:extLst>
      </c:barChart>
      <c:catAx>
        <c:axId val="862907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0819824"/>
        <c:crosses val="autoZero"/>
        <c:auto val="1"/>
        <c:lblAlgn val="ctr"/>
        <c:lblOffset val="100"/>
        <c:noMultiLvlLbl val="0"/>
      </c:catAx>
      <c:valAx>
        <c:axId val="10008198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2907904"/>
        <c:crosses val="autoZero"/>
        <c:crossBetween val="between"/>
      </c:valAx>
      <c:spPr>
        <a:noFill/>
        <a:ln>
          <a:noFill/>
        </a:ln>
        <a:effectLst/>
      </c:spPr>
    </c:plotArea>
    <c:legend>
      <c:legendPos val="b"/>
      <c:layout>
        <c:manualLayout>
          <c:xMode val="edge"/>
          <c:yMode val="edge"/>
          <c:x val="0.10559623797025373"/>
          <c:y val="0.89409667541557303"/>
          <c:w val="0.38283873262050533"/>
          <c:h val="6.80791343618974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b="0">
                <a:solidFill>
                  <a:sysClr val="windowText" lastClr="000000"/>
                </a:solidFill>
              </a:rPr>
              <a:t>CAMPAÑAS REALIZADAS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3.418057920411198E-2"/>
          <c:y val="0.22286112037175557"/>
          <c:w val="0.7319513543642423"/>
          <c:h val="0.51738764298077433"/>
        </c:manualLayout>
      </c:layout>
      <c:barChart>
        <c:barDir val="col"/>
        <c:grouping val="clustered"/>
        <c:varyColors val="0"/>
        <c:ser>
          <c:idx val="4"/>
          <c:order val="4"/>
          <c:tx>
            <c:strRef>
              <c:f>'[5]COM-IND-001'!$H$32</c:f>
              <c:strCache>
                <c:ptCount val="1"/>
                <c:pt idx="0">
                  <c:v># Campañas internas ejecutadas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strRef>
              <c:f>'[5]COM-IND-001'!$C$33:$C$36</c:f>
              <c:strCache>
                <c:ptCount val="4"/>
                <c:pt idx="0">
                  <c:v>Trimestre 1</c:v>
                </c:pt>
                <c:pt idx="1">
                  <c:v>Trimestre 2</c:v>
                </c:pt>
                <c:pt idx="2">
                  <c:v>Trimestre 3</c:v>
                </c:pt>
                <c:pt idx="3">
                  <c:v>Trimestre 4</c:v>
                </c:pt>
              </c:strCache>
            </c:strRef>
          </c:cat>
          <c:val>
            <c:numRef>
              <c:f>'[5]COM-IND-001'!$H$33:$H$36</c:f>
              <c:numCache>
                <c:formatCode>General</c:formatCode>
                <c:ptCount val="4"/>
                <c:pt idx="0">
                  <c:v>9</c:v>
                </c:pt>
                <c:pt idx="1">
                  <c:v>7</c:v>
                </c:pt>
              </c:numCache>
            </c:numRef>
          </c:val>
          <c:extLst>
            <c:ext xmlns:c16="http://schemas.microsoft.com/office/drawing/2014/chart" uri="{C3380CC4-5D6E-409C-BE32-E72D297353CC}">
              <c16:uniqueId val="{00000000-7679-4D19-A246-E1B4084939F7}"/>
            </c:ext>
          </c:extLst>
        </c:ser>
        <c:ser>
          <c:idx val="5"/>
          <c:order val="5"/>
          <c:tx>
            <c:strRef>
              <c:f>'[5]COM-IND-001'!$I$32</c:f>
              <c:strCache>
                <c:ptCount val="1"/>
                <c:pt idx="0">
                  <c:v># Campañas externas ejecutadas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strRef>
              <c:f>'[5]COM-IND-001'!$C$33:$C$36</c:f>
              <c:strCache>
                <c:ptCount val="4"/>
                <c:pt idx="0">
                  <c:v>Trimestre 1</c:v>
                </c:pt>
                <c:pt idx="1">
                  <c:v>Trimestre 2</c:v>
                </c:pt>
                <c:pt idx="2">
                  <c:v>Trimestre 3</c:v>
                </c:pt>
                <c:pt idx="3">
                  <c:v>Trimestre 4</c:v>
                </c:pt>
              </c:strCache>
            </c:strRef>
          </c:cat>
          <c:val>
            <c:numRef>
              <c:f>'[5]COM-IND-001'!$I$33:$I$36</c:f>
              <c:numCache>
                <c:formatCode>General</c:formatCode>
                <c:ptCount val="4"/>
                <c:pt idx="0">
                  <c:v>1</c:v>
                </c:pt>
                <c:pt idx="1">
                  <c:v>1</c:v>
                </c:pt>
              </c:numCache>
            </c:numRef>
          </c:val>
          <c:extLst>
            <c:ext xmlns:c16="http://schemas.microsoft.com/office/drawing/2014/chart" uri="{C3380CC4-5D6E-409C-BE32-E72D297353CC}">
              <c16:uniqueId val="{00000001-7679-4D19-A246-E1B4084939F7}"/>
            </c:ext>
          </c:extLst>
        </c:ser>
        <c:ser>
          <c:idx val="6"/>
          <c:order val="6"/>
          <c:tx>
            <c:strRef>
              <c:f>'[5]COM-IND-001'!$J$32</c:f>
              <c:strCache>
                <c:ptCount val="1"/>
                <c:pt idx="0">
                  <c:v># Campañas totales programadas</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invertIfNegative val="0"/>
          <c:cat>
            <c:strRef>
              <c:f>'[5]COM-IND-001'!$C$33:$C$36</c:f>
              <c:strCache>
                <c:ptCount val="4"/>
                <c:pt idx="0">
                  <c:v>Trimestre 1</c:v>
                </c:pt>
                <c:pt idx="1">
                  <c:v>Trimestre 2</c:v>
                </c:pt>
                <c:pt idx="2">
                  <c:v>Trimestre 3</c:v>
                </c:pt>
                <c:pt idx="3">
                  <c:v>Trimestre 4</c:v>
                </c:pt>
              </c:strCache>
            </c:strRef>
          </c:cat>
          <c:val>
            <c:numRef>
              <c:f>'[5]COM-IND-001'!$J$33:$J$36</c:f>
              <c:numCache>
                <c:formatCode>General</c:formatCode>
                <c:ptCount val="4"/>
                <c:pt idx="0">
                  <c:v>5</c:v>
                </c:pt>
                <c:pt idx="1">
                  <c:v>5</c:v>
                </c:pt>
              </c:numCache>
            </c:numRef>
          </c:val>
          <c:extLst>
            <c:ext xmlns:c16="http://schemas.microsoft.com/office/drawing/2014/chart" uri="{C3380CC4-5D6E-409C-BE32-E72D297353CC}">
              <c16:uniqueId val="{00000002-7679-4D19-A246-E1B4084939F7}"/>
            </c:ext>
          </c:extLst>
        </c:ser>
        <c:ser>
          <c:idx val="7"/>
          <c:order val="7"/>
          <c:tx>
            <c:strRef>
              <c:f>'[5]COM-IND-001'!$K$32</c:f>
              <c:strCache>
                <c:ptCount val="1"/>
                <c:pt idx="0">
                  <c:v>RESULTADO</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invertIfNegative val="0"/>
          <c:cat>
            <c:strRef>
              <c:f>'[5]COM-IND-001'!$C$33:$C$36</c:f>
              <c:strCache>
                <c:ptCount val="4"/>
                <c:pt idx="0">
                  <c:v>Trimestre 1</c:v>
                </c:pt>
                <c:pt idx="1">
                  <c:v>Trimestre 2</c:v>
                </c:pt>
                <c:pt idx="2">
                  <c:v>Trimestre 3</c:v>
                </c:pt>
                <c:pt idx="3">
                  <c:v>Trimestre 4</c:v>
                </c:pt>
              </c:strCache>
            </c:strRef>
          </c:cat>
          <c:val>
            <c:numRef>
              <c:f>'[5]COM-IND-001'!$K$33:$K$36</c:f>
              <c:numCache>
                <c:formatCode>General</c:formatCode>
                <c:ptCount val="4"/>
                <c:pt idx="0">
                  <c:v>2</c:v>
                </c:pt>
                <c:pt idx="1">
                  <c:v>1.6</c:v>
                </c:pt>
                <c:pt idx="2">
                  <c:v>0</c:v>
                </c:pt>
                <c:pt idx="3">
                  <c:v>0</c:v>
                </c:pt>
              </c:numCache>
            </c:numRef>
          </c:val>
          <c:extLst>
            <c:ext xmlns:c16="http://schemas.microsoft.com/office/drawing/2014/chart" uri="{C3380CC4-5D6E-409C-BE32-E72D297353CC}">
              <c16:uniqueId val="{00000003-7679-4D19-A246-E1B4084939F7}"/>
            </c:ext>
          </c:extLst>
        </c:ser>
        <c:dLbls>
          <c:showLegendKey val="0"/>
          <c:showVal val="0"/>
          <c:showCatName val="0"/>
          <c:showSerName val="0"/>
          <c:showPercent val="0"/>
          <c:showBubbleSize val="0"/>
        </c:dLbls>
        <c:gapWidth val="150"/>
        <c:axId val="1478988480"/>
        <c:axId val="1396269360"/>
        <c:extLst>
          <c:ext xmlns:c15="http://schemas.microsoft.com/office/drawing/2012/chart" uri="{02D57815-91ED-43cb-92C2-25804820EDAC}">
            <c15:filteredBarSeries>
              <c15:ser>
                <c:idx val="0"/>
                <c:order val="0"/>
                <c:tx>
                  <c:strRef>
                    <c:extLst>
                      <c:ext uri="{02D57815-91ED-43cb-92C2-25804820EDAC}">
                        <c15:formulaRef>
                          <c15:sqref>'[5]COM-IND-001'!$D$32</c15:sqref>
                        </c15:formulaRef>
                      </c:ext>
                    </c:extLst>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extLst>
                      <c:ext uri="{02D57815-91ED-43cb-92C2-25804820EDAC}">
                        <c15:formulaRef>
                          <c15:sqref>'[5]COM-IND-001'!$C$33:$C$36</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'[5]COM-IND-001'!$D$33:$D$36</c15:sqref>
                        </c15:formulaRef>
                      </c:ext>
                    </c:extLst>
                    <c:numCache>
                      <c:formatCode>General</c:formatCode>
                      <c:ptCount val="4"/>
                    </c:numCache>
                  </c:numRef>
                </c:val>
                <c:extLst>
                  <c:ext xmlns:c16="http://schemas.microsoft.com/office/drawing/2014/chart" uri="{C3380CC4-5D6E-409C-BE32-E72D297353CC}">
                    <c16:uniqueId val="{00000004-7679-4D19-A246-E1B4084939F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'[5]COM-IND-001'!$E$32</c15:sqref>
                        </c15:formulaRef>
                      </c:ext>
                    </c:extLst>
                    <c:strCache>
                      <c:ptCount val="1"/>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'[5]COM-IND-001'!$C$33:$C$36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'[5]COM-IND-001'!$E$33:$E$36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7679-4D19-A246-E1B4084939F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'[5]COM-IND-001'!$F$32</c15:sqref>
                        </c15:formulaRef>
                      </c:ext>
                    </c:extLst>
                    <c:strCache>
                      <c:ptCount val="1"/>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'[5]COM-IND-001'!$C$33:$C$36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'[5]COM-IND-001'!$F$33:$F$36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7679-4D19-A246-E1B4084939F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'[5]COM-IND-001'!$G$32</c15:sqref>
                        </c15:formulaRef>
                      </c:ext>
                    </c:extLst>
                    <c:strCache>
                      <c:ptCount val="1"/>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'[5]COM-IND-001'!$C$33:$C$36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'[5]COM-IND-001'!$G$33:$G$36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7-7679-4D19-A246-E1B4084939F7}"/>
                  </c:ext>
                </c:extLst>
              </c15:ser>
            </c15:filteredBarSeries>
          </c:ext>
        </c:extLst>
      </c:barChart>
      <c:catAx>
        <c:axId val="14789884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396269360"/>
        <c:crosses val="autoZero"/>
        <c:auto val="1"/>
        <c:lblAlgn val="ctr"/>
        <c:lblOffset val="100"/>
        <c:noMultiLvlLbl val="0"/>
      </c:catAx>
      <c:valAx>
        <c:axId val="139626936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478988480"/>
        <c:crosses val="autoZero"/>
        <c:crossBetween val="between"/>
      </c:valAx>
      <c:spPr>
        <a:noFill/>
        <a:ln>
          <a:noFill/>
        </a:ln>
        <a:effectLst/>
      </c:spPr>
    </c:plotArea>
    <c:legend>
      <c:legendPos val="b"/>
      <c:layout>
        <c:manualLayout>
          <c:xMode val="edge"/>
          <c:yMode val="edge"/>
          <c:x val="0.79243861019398876"/>
          <c:y val="7.6109475762686229E-2"/>
          <c:w val="0.18802821867270547"/>
          <c:h val="0.799859544015238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SEGUIDORES Y VISUALIZACIONES EN REDES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6355636483370117E-2"/>
          <c:y val="0.21551571496873934"/>
          <c:w val="0.71487659264742476"/>
          <c:h val="0.51676957250801248"/>
        </c:manualLayout>
      </c:layout>
      <c:barChart>
        <c:barDir val="col"/>
        <c:grouping val="clustered"/>
        <c:varyColors val="0"/>
        <c:ser>
          <c:idx val="4"/>
          <c:order val="4"/>
          <c:tx>
            <c:strRef>
              <c:f>'[6]PES-FM-001'!$H$32</c:f>
              <c:strCache>
                <c:ptCount val="1"/>
                <c:pt idx="0">
                  <c:v>Σ seguidores y de interacciones del periodo</c:v>
                </c:pt>
              </c:strCache>
            </c:strRef>
          </c:tx>
          <c:spPr>
            <a:solidFill>
              <a:schemeClr val="accent5"/>
            </a:solidFill>
            <a:ln>
              <a:noFill/>
            </a:ln>
            <a:effectLst/>
          </c:spPr>
          <c:invertIfNegative val="0"/>
          <c:cat>
            <c:strRef>
              <c:f>'[6]PES-FM-001'!$C$33:$C$44</c:f>
              <c:strCache>
                <c:ptCount val="12"/>
                <c:pt idx="0">
                  <c:v>DICIEMBRE</c:v>
                </c:pt>
                <c:pt idx="1">
                  <c:v>ENERO</c:v>
                </c:pt>
                <c:pt idx="2">
                  <c:v>FEBRERO</c:v>
                </c:pt>
                <c:pt idx="3">
                  <c:v>MARZO</c:v>
                </c:pt>
                <c:pt idx="4">
                  <c:v>ABRIL</c:v>
                </c:pt>
                <c:pt idx="5">
                  <c:v>MAYO</c:v>
                </c:pt>
                <c:pt idx="6">
                  <c:v>JUNIO</c:v>
                </c:pt>
                <c:pt idx="7">
                  <c:v>JULIO</c:v>
                </c:pt>
                <c:pt idx="8">
                  <c:v>AGOSTO</c:v>
                </c:pt>
                <c:pt idx="9">
                  <c:v>SEPTIEMBRE</c:v>
                </c:pt>
                <c:pt idx="10">
                  <c:v>OCTUBRE</c:v>
                </c:pt>
                <c:pt idx="11">
                  <c:v>NOVIEMBRE</c:v>
                </c:pt>
              </c:strCache>
            </c:strRef>
          </c:cat>
          <c:val>
            <c:numRef>
              <c:f>'[6]PES-FM-001'!$H$33:$H$44</c:f>
              <c:numCache>
                <c:formatCode>General</c:formatCode>
                <c:ptCount val="12"/>
                <c:pt idx="0">
                  <c:v>60106</c:v>
                </c:pt>
                <c:pt idx="1">
                  <c:v>56658</c:v>
                </c:pt>
                <c:pt idx="2">
                  <c:v>63329</c:v>
                </c:pt>
                <c:pt idx="3">
                  <c:v>73319</c:v>
                </c:pt>
                <c:pt idx="4">
                  <c:v>70674</c:v>
                </c:pt>
                <c:pt idx="5">
                  <c:v>82769</c:v>
                </c:pt>
                <c:pt idx="6">
                  <c:v>102283</c:v>
                </c:pt>
              </c:numCache>
            </c:numRef>
          </c:val>
          <c:extLst>
            <c:ext xmlns:c16="http://schemas.microsoft.com/office/drawing/2014/chart" uri="{C3380CC4-5D6E-409C-BE32-E72D297353CC}">
              <c16:uniqueId val="{00000000-96AF-4097-8E75-8A78BFECF231}"/>
            </c:ext>
          </c:extLst>
        </c:ser>
        <c:ser>
          <c:idx val="5"/>
          <c:order val="5"/>
          <c:tx>
            <c:strRef>
              <c:f>'[6]PES-FM-001'!$I$32</c:f>
              <c:strCache>
                <c:ptCount val="1"/>
                <c:pt idx="0">
                  <c:v>Σ seguidores y  de interacciones identificados en la última </c:v>
                </c:pt>
              </c:strCache>
            </c:strRef>
          </c:tx>
          <c:spPr>
            <a:solidFill>
              <a:schemeClr val="accent6"/>
            </a:solidFill>
            <a:ln>
              <a:noFill/>
            </a:ln>
            <a:effectLst/>
          </c:spPr>
          <c:invertIfNegative val="0"/>
          <c:cat>
            <c:strRef>
              <c:f>'[6]PES-FM-001'!$C$33:$C$44</c:f>
              <c:strCache>
                <c:ptCount val="12"/>
                <c:pt idx="0">
                  <c:v>DICIEMBRE</c:v>
                </c:pt>
                <c:pt idx="1">
                  <c:v>ENERO</c:v>
                </c:pt>
                <c:pt idx="2">
                  <c:v>FEBRERO</c:v>
                </c:pt>
                <c:pt idx="3">
                  <c:v>MARZO</c:v>
                </c:pt>
                <c:pt idx="4">
                  <c:v>ABRIL</c:v>
                </c:pt>
                <c:pt idx="5">
                  <c:v>MAYO</c:v>
                </c:pt>
                <c:pt idx="6">
                  <c:v>JUNIO</c:v>
                </c:pt>
                <c:pt idx="7">
                  <c:v>JULIO</c:v>
                </c:pt>
                <c:pt idx="8">
                  <c:v>AGOSTO</c:v>
                </c:pt>
                <c:pt idx="9">
                  <c:v>SEPTIEMBRE</c:v>
                </c:pt>
                <c:pt idx="10">
                  <c:v>OCTUBRE</c:v>
                </c:pt>
                <c:pt idx="11">
                  <c:v>NOVIEMBRE</c:v>
                </c:pt>
              </c:strCache>
            </c:strRef>
          </c:cat>
          <c:val>
            <c:numRef>
              <c:f>'[6]PES-FM-001'!$I$33:$I$44</c:f>
              <c:numCache>
                <c:formatCode>General</c:formatCode>
                <c:ptCount val="12"/>
                <c:pt idx="0">
                  <c:v>0</c:v>
                </c:pt>
                <c:pt idx="1">
                  <c:v>60106</c:v>
                </c:pt>
                <c:pt idx="2">
                  <c:v>56658</c:v>
                </c:pt>
                <c:pt idx="3">
                  <c:v>63329</c:v>
                </c:pt>
                <c:pt idx="4">
                  <c:v>73319</c:v>
                </c:pt>
                <c:pt idx="5">
                  <c:v>70674</c:v>
                </c:pt>
                <c:pt idx="6">
                  <c:v>82769</c:v>
                </c:pt>
              </c:numCache>
            </c:numRef>
          </c:val>
          <c:extLst>
            <c:ext xmlns:c16="http://schemas.microsoft.com/office/drawing/2014/chart" uri="{C3380CC4-5D6E-409C-BE32-E72D297353CC}">
              <c16:uniqueId val="{00000001-96AF-4097-8E75-8A78BFECF231}"/>
            </c:ext>
          </c:extLst>
        </c:ser>
        <c:dLbls>
          <c:showLegendKey val="0"/>
          <c:showVal val="0"/>
          <c:showCatName val="0"/>
          <c:showSerName val="0"/>
          <c:showPercent val="0"/>
          <c:showBubbleSize val="0"/>
        </c:dLbls>
        <c:gapWidth val="150"/>
        <c:axId val="977025568"/>
        <c:axId val="1306622448"/>
        <c:extLst>
          <c:ext xmlns:c15="http://schemas.microsoft.com/office/drawing/2012/chart" uri="{02D57815-91ED-43cb-92C2-25804820EDAC}">
            <c15:filteredBarSeries>
              <c15:ser>
                <c:idx val="0"/>
                <c:order val="0"/>
                <c:tx>
                  <c:strRef>
                    <c:extLst>
                      <c:ext uri="{02D57815-91ED-43cb-92C2-25804820EDAC}">
                        <c15:formulaRef>
                          <c15:sqref>'[6]PES-FM-001'!$D$32</c15:sqref>
                        </c15:formulaRef>
                      </c:ext>
                    </c:extLst>
                    <c:strCache>
                      <c:ptCount val="1"/>
                    </c:strCache>
                  </c:strRef>
                </c:tx>
                <c:spPr>
                  <a:solidFill>
                    <a:schemeClr val="accent1"/>
                  </a:solidFill>
                  <a:ln>
                    <a:noFill/>
                  </a:ln>
                  <a:effectLst/>
                </c:spPr>
                <c:invertIfNegative val="0"/>
                <c:cat>
                  <c:strRef>
                    <c:extLst>
                      <c:ext uri="{02D57815-91ED-43cb-92C2-25804820EDAC}">
                        <c15:formulaRef>
                          <c15:sqref>'[6]PES-FM-001'!$C$33:$C$44</c15:sqref>
                        </c15:formulaRef>
                      </c:ext>
                    </c:extLst>
                    <c:strCache>
                      <c:ptCount val="12"/>
                      <c:pt idx="0">
                        <c:v>DICIEMBRE</c:v>
                      </c:pt>
                      <c:pt idx="1">
                        <c:v>ENERO</c:v>
                      </c:pt>
                      <c:pt idx="2">
                        <c:v>FEBRERO</c:v>
                      </c:pt>
                      <c:pt idx="3">
                        <c:v>MARZO</c:v>
                      </c:pt>
                      <c:pt idx="4">
                        <c:v>ABRIL</c:v>
                      </c:pt>
                      <c:pt idx="5">
                        <c:v>MAYO</c:v>
                      </c:pt>
                      <c:pt idx="6">
                        <c:v>JUNIO</c:v>
                      </c:pt>
                      <c:pt idx="7">
                        <c:v>JULIO</c:v>
                      </c:pt>
                      <c:pt idx="8">
                        <c:v>AGOSTO</c:v>
                      </c:pt>
                      <c:pt idx="9">
                        <c:v>SEPTIEMBRE</c:v>
                      </c:pt>
                      <c:pt idx="10">
                        <c:v>OCTUBRE</c:v>
                      </c:pt>
                      <c:pt idx="11">
                        <c:v>NOVIEMBRE</c:v>
                      </c:pt>
                    </c:strCache>
                  </c:strRef>
                </c:cat>
                <c:val>
                  <c:numRef>
                    <c:extLst>
                      <c:ext uri="{02D57815-91ED-43cb-92C2-25804820EDAC}">
                        <c15:formulaRef>
                          <c15:sqref>'[6]PES-FM-001'!$D$33:$D$44</c15:sqref>
                        </c15:formulaRef>
                      </c:ext>
                    </c:extLst>
                    <c:numCache>
                      <c:formatCode>General</c:formatCode>
                      <c:ptCount val="12"/>
                    </c:numCache>
                  </c:numRef>
                </c:val>
                <c:extLst>
                  <c:ext xmlns:c16="http://schemas.microsoft.com/office/drawing/2014/chart" uri="{C3380CC4-5D6E-409C-BE32-E72D297353CC}">
                    <c16:uniqueId val="{00000003-96AF-4097-8E75-8A78BFECF23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'[6]PES-FM-001'!$E$32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'[6]PES-FM-001'!$C$33:$C$44</c15:sqref>
                        </c15:formulaRef>
                      </c:ext>
                    </c:extLst>
                    <c:strCache>
                      <c:ptCount val="12"/>
                      <c:pt idx="0">
                        <c:v>DICIEMBRE</c:v>
                      </c:pt>
                      <c:pt idx="1">
                        <c:v>ENERO</c:v>
                      </c:pt>
                      <c:pt idx="2">
                        <c:v>FEBRERO</c:v>
                      </c:pt>
                      <c:pt idx="3">
                        <c:v>MARZO</c:v>
                      </c:pt>
                      <c:pt idx="4">
                        <c:v>ABRIL</c:v>
                      </c:pt>
                      <c:pt idx="5">
                        <c:v>MAYO</c:v>
                      </c:pt>
                      <c:pt idx="6">
                        <c:v>JUNIO</c:v>
                      </c:pt>
                      <c:pt idx="7">
                        <c:v>JULIO</c:v>
                      </c:pt>
                      <c:pt idx="8">
                        <c:v>AGOSTO</c:v>
                      </c:pt>
                      <c:pt idx="9">
                        <c:v>SEPTIEMBRE</c:v>
                      </c:pt>
                      <c:pt idx="10">
                        <c:v>OCTUBRE</c:v>
                      </c:pt>
                      <c:pt idx="11">
                        <c:v>NOVIEMBRE</c:v>
                      </c:pt>
                    </c:strCache>
                  </c:strRef>
                </c:cat>
                <c:val>
                  <c:numRef>
                    <c:extLst xmlns:c15="http://schemas.microsoft.com/office/drawing/2012/chart">
                      <c:ext xmlns:c15="http://schemas.microsoft.com/office/drawing/2012/chart" uri="{02D57815-91ED-43cb-92C2-25804820EDAC}">
                        <c15:formulaRef>
                          <c15:sqref>'[6]PES-FM-001'!$E$33:$E$44</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4-96AF-4097-8E75-8A78BFECF23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'[6]PES-FM-001'!$F$32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'[6]PES-FM-001'!$C$33:$C$44</c15:sqref>
                        </c15:formulaRef>
                      </c:ext>
                    </c:extLst>
                    <c:strCache>
                      <c:ptCount val="12"/>
                      <c:pt idx="0">
                        <c:v>DICIEMBRE</c:v>
                      </c:pt>
                      <c:pt idx="1">
                        <c:v>ENERO</c:v>
                      </c:pt>
                      <c:pt idx="2">
                        <c:v>FEBRERO</c:v>
                      </c:pt>
                      <c:pt idx="3">
                        <c:v>MARZO</c:v>
                      </c:pt>
                      <c:pt idx="4">
                        <c:v>ABRIL</c:v>
                      </c:pt>
                      <c:pt idx="5">
                        <c:v>MAYO</c:v>
                      </c:pt>
                      <c:pt idx="6">
                        <c:v>JUNIO</c:v>
                      </c:pt>
                      <c:pt idx="7">
                        <c:v>JULIO</c:v>
                      </c:pt>
                      <c:pt idx="8">
                        <c:v>AGOSTO</c:v>
                      </c:pt>
                      <c:pt idx="9">
                        <c:v>SEPTIEMBRE</c:v>
                      </c:pt>
                      <c:pt idx="10">
                        <c:v>OCTUBRE</c:v>
                      </c:pt>
                      <c:pt idx="11">
                        <c:v>NOVIEMBRE</c:v>
                      </c:pt>
                    </c:strCache>
                  </c:strRef>
                </c:cat>
                <c:val>
                  <c:numRef>
                    <c:extLst xmlns:c15="http://schemas.microsoft.com/office/drawing/2012/chart">
                      <c:ext xmlns:c15="http://schemas.microsoft.com/office/drawing/2012/chart" uri="{02D57815-91ED-43cb-92C2-25804820EDAC}">
                        <c15:formulaRef>
                          <c15:sqref>'[6]PES-FM-001'!$F$33:$F$44</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96AF-4097-8E75-8A78BFECF23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'[6]PES-FM-001'!$G$32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'[6]PES-FM-001'!$C$33:$C$44</c15:sqref>
                        </c15:formulaRef>
                      </c:ext>
                    </c:extLst>
                    <c:strCache>
                      <c:ptCount val="12"/>
                      <c:pt idx="0">
                        <c:v>DICIEMBRE</c:v>
                      </c:pt>
                      <c:pt idx="1">
                        <c:v>ENERO</c:v>
                      </c:pt>
                      <c:pt idx="2">
                        <c:v>FEBRERO</c:v>
                      </c:pt>
                      <c:pt idx="3">
                        <c:v>MARZO</c:v>
                      </c:pt>
                      <c:pt idx="4">
                        <c:v>ABRIL</c:v>
                      </c:pt>
                      <c:pt idx="5">
                        <c:v>MAYO</c:v>
                      </c:pt>
                      <c:pt idx="6">
                        <c:v>JUNIO</c:v>
                      </c:pt>
                      <c:pt idx="7">
                        <c:v>JULIO</c:v>
                      </c:pt>
                      <c:pt idx="8">
                        <c:v>AGOSTO</c:v>
                      </c:pt>
                      <c:pt idx="9">
                        <c:v>SEPTIEMBRE</c:v>
                      </c:pt>
                      <c:pt idx="10">
                        <c:v>OCTUBRE</c:v>
                      </c:pt>
                      <c:pt idx="11">
                        <c:v>NOVIEMBRE</c:v>
                      </c:pt>
                    </c:strCache>
                  </c:strRef>
                </c:cat>
                <c:val>
                  <c:numRef>
                    <c:extLst xmlns:c15="http://schemas.microsoft.com/office/drawing/2012/chart">
                      <c:ext xmlns:c15="http://schemas.microsoft.com/office/drawing/2012/chart" uri="{02D57815-91ED-43cb-92C2-25804820EDAC}">
                        <c15:formulaRef>
                          <c15:sqref>'[6]PES-FM-001'!$G$33:$G$44</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6-96AF-4097-8E75-8A78BFECF231}"/>
                  </c:ext>
                </c:extLst>
              </c15:ser>
            </c15:filteredBarSeries>
          </c:ext>
        </c:extLst>
      </c:barChart>
      <c:lineChart>
        <c:grouping val="standard"/>
        <c:varyColors val="0"/>
        <c:ser>
          <c:idx val="6"/>
          <c:order val="6"/>
          <c:tx>
            <c:strRef>
              <c:f>'[6]PES-FM-001'!$J$32</c:f>
              <c:strCache>
                <c:ptCount val="1"/>
                <c:pt idx="0">
                  <c:v>Porcentaje de incremento</c:v>
                </c:pt>
              </c:strCache>
            </c:strRef>
          </c:tx>
          <c:spPr>
            <a:ln w="28575" cap="rnd">
              <a:solidFill>
                <a:schemeClr val="accent1">
                  <a:lumMod val="60000"/>
                </a:schemeClr>
              </a:solidFill>
              <a:round/>
            </a:ln>
            <a:effectLst/>
          </c:spPr>
          <c:marker>
            <c:symbol val="none"/>
          </c:marker>
          <c:cat>
            <c:strRef>
              <c:f>'[6]PES-FM-001'!$C$33:$C$44</c:f>
              <c:strCache>
                <c:ptCount val="12"/>
                <c:pt idx="0">
                  <c:v>DICIEMBRE</c:v>
                </c:pt>
                <c:pt idx="1">
                  <c:v>ENERO</c:v>
                </c:pt>
                <c:pt idx="2">
                  <c:v>FEBRERO</c:v>
                </c:pt>
                <c:pt idx="3">
                  <c:v>MARZO</c:v>
                </c:pt>
                <c:pt idx="4">
                  <c:v>ABRIL</c:v>
                </c:pt>
                <c:pt idx="5">
                  <c:v>MAYO</c:v>
                </c:pt>
                <c:pt idx="6">
                  <c:v>JUNIO</c:v>
                </c:pt>
                <c:pt idx="7">
                  <c:v>JULIO</c:v>
                </c:pt>
                <c:pt idx="8">
                  <c:v>AGOSTO</c:v>
                </c:pt>
                <c:pt idx="9">
                  <c:v>SEPTIEMBRE</c:v>
                </c:pt>
                <c:pt idx="10">
                  <c:v>OCTUBRE</c:v>
                </c:pt>
                <c:pt idx="11">
                  <c:v>NOVIEMBRE</c:v>
                </c:pt>
              </c:strCache>
            </c:strRef>
          </c:cat>
          <c:val>
            <c:numRef>
              <c:f>'[6]PES-FM-001'!$J$33:$J$44</c:f>
              <c:numCache>
                <c:formatCode>General</c:formatCode>
                <c:ptCount val="12"/>
                <c:pt idx="1">
                  <c:v>-5.7365321265763769E-2</c:v>
                </c:pt>
                <c:pt idx="2">
                  <c:v>0.1177415369409438</c:v>
                </c:pt>
                <c:pt idx="3">
                  <c:v>0.15774763536452485</c:v>
                </c:pt>
                <c:pt idx="4">
                  <c:v>-3.6075232886427777E-2</c:v>
                </c:pt>
                <c:pt idx="5">
                  <c:v>0.17113790078388091</c:v>
                </c:pt>
                <c:pt idx="6">
                  <c:v>0.23576459785668558</c:v>
                </c:pt>
                <c:pt idx="7">
                  <c:v>0</c:v>
                </c:pt>
                <c:pt idx="8">
                  <c:v>0</c:v>
                </c:pt>
                <c:pt idx="9">
                  <c:v>0</c:v>
                </c:pt>
                <c:pt idx="10">
                  <c:v>0</c:v>
                </c:pt>
                <c:pt idx="11">
                  <c:v>0</c:v>
                </c:pt>
              </c:numCache>
            </c:numRef>
          </c:val>
          <c:smooth val="0"/>
          <c:extLst>
            <c:ext xmlns:c16="http://schemas.microsoft.com/office/drawing/2014/chart" uri="{C3380CC4-5D6E-409C-BE32-E72D297353CC}">
              <c16:uniqueId val="{00000002-96AF-4097-8E75-8A78BFECF231}"/>
            </c:ext>
          </c:extLst>
        </c:ser>
        <c:dLbls>
          <c:showLegendKey val="0"/>
          <c:showVal val="0"/>
          <c:showCatName val="0"/>
          <c:showSerName val="0"/>
          <c:showPercent val="0"/>
          <c:showBubbleSize val="0"/>
        </c:dLbls>
        <c:marker val="1"/>
        <c:smooth val="0"/>
        <c:axId val="927981408"/>
        <c:axId val="1306608304"/>
      </c:lineChart>
      <c:catAx>
        <c:axId val="97702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6622448"/>
        <c:crosses val="autoZero"/>
        <c:auto val="1"/>
        <c:lblAlgn val="ctr"/>
        <c:lblOffset val="100"/>
        <c:noMultiLvlLbl val="0"/>
      </c:catAx>
      <c:valAx>
        <c:axId val="1306622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7025568"/>
        <c:crosses val="autoZero"/>
        <c:crossBetween val="between"/>
      </c:valAx>
      <c:valAx>
        <c:axId val="13066083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7981408"/>
        <c:crosses val="max"/>
        <c:crossBetween val="between"/>
      </c:valAx>
      <c:catAx>
        <c:axId val="927981408"/>
        <c:scaling>
          <c:orientation val="minMax"/>
        </c:scaling>
        <c:delete val="1"/>
        <c:axPos val="b"/>
        <c:numFmt formatCode="General" sourceLinked="1"/>
        <c:majorTickMark val="out"/>
        <c:minorTickMark val="none"/>
        <c:tickLblPos val="nextTo"/>
        <c:crossAx val="1306608304"/>
        <c:crosses val="autoZero"/>
        <c:auto val="1"/>
        <c:lblAlgn val="ctr"/>
        <c:lblOffset val="100"/>
        <c:noMultiLvlLbl val="0"/>
      </c:catAx>
      <c:spPr>
        <a:noFill/>
        <a:ln>
          <a:noFill/>
        </a:ln>
        <a:effectLst/>
      </c:spPr>
    </c:plotArea>
    <c:legend>
      <c:legendPos val="b"/>
      <c:layout>
        <c:manualLayout>
          <c:xMode val="edge"/>
          <c:yMode val="edge"/>
          <c:x val="0.82660162182971408"/>
          <c:y val="4.1974145050339605E-2"/>
          <c:w val="0.16112795273397512"/>
          <c:h val="0.93478339445154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DE COMUNICACIONES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8001004927891741E-2"/>
          <c:y val="0.2232655603311802"/>
          <c:w val="0.74168322300972789"/>
          <c:h val="0.49939282999050144"/>
        </c:manualLayout>
      </c:layout>
      <c:barChart>
        <c:barDir val="col"/>
        <c:grouping val="clustered"/>
        <c:varyColors val="0"/>
        <c:ser>
          <c:idx val="4"/>
          <c:order val="4"/>
          <c:tx>
            <c:strRef>
              <c:f>'[7]COM-IND-003'!$H$32</c:f>
              <c:strCache>
                <c:ptCount val="1"/>
                <c:pt idx="0">
                  <c:v>Número de actividades ejecutadas</c:v>
                </c:pt>
              </c:strCache>
            </c:strRef>
          </c:tx>
          <c:spPr>
            <a:solidFill>
              <a:schemeClr val="accent5"/>
            </a:solidFill>
            <a:ln>
              <a:noFill/>
            </a:ln>
            <a:effectLst/>
          </c:spPr>
          <c:invertIfNegative val="0"/>
          <c:cat>
            <c:strRef>
              <c:f>'[7]COM-IND-003'!$C$33:$C$37</c:f>
              <c:strCache>
                <c:ptCount val="5"/>
                <c:pt idx="0">
                  <c:v>TRIMESTRE 1</c:v>
                </c:pt>
                <c:pt idx="1">
                  <c:v>TRIMESTRE 2</c:v>
                </c:pt>
                <c:pt idx="2">
                  <c:v>TRIMESTRE 3</c:v>
                </c:pt>
                <c:pt idx="3">
                  <c:v>TRIMESTRE 4</c:v>
                </c:pt>
                <c:pt idx="4">
                  <c:v>TOTAL</c:v>
                </c:pt>
              </c:strCache>
            </c:strRef>
          </c:cat>
          <c:val>
            <c:numRef>
              <c:f>'[7]COM-IND-003'!$H$33:$H$37</c:f>
              <c:numCache>
                <c:formatCode>General</c:formatCode>
                <c:ptCount val="5"/>
                <c:pt idx="0">
                  <c:v>12</c:v>
                </c:pt>
                <c:pt idx="1">
                  <c:v>15</c:v>
                </c:pt>
              </c:numCache>
            </c:numRef>
          </c:val>
          <c:extLst>
            <c:ext xmlns:c16="http://schemas.microsoft.com/office/drawing/2014/chart" uri="{C3380CC4-5D6E-409C-BE32-E72D297353CC}">
              <c16:uniqueId val="{00000000-5DA0-4B88-BD4C-8FB839919C56}"/>
            </c:ext>
          </c:extLst>
        </c:ser>
        <c:ser>
          <c:idx val="5"/>
          <c:order val="5"/>
          <c:tx>
            <c:strRef>
              <c:f>'[7]COM-IND-003'!$I$32</c:f>
              <c:strCache>
                <c:ptCount val="1"/>
                <c:pt idx="0">
                  <c:v>Número de actividades programadas</c:v>
                </c:pt>
              </c:strCache>
            </c:strRef>
          </c:tx>
          <c:spPr>
            <a:solidFill>
              <a:schemeClr val="accent6"/>
            </a:solidFill>
            <a:ln>
              <a:noFill/>
            </a:ln>
            <a:effectLst/>
          </c:spPr>
          <c:invertIfNegative val="0"/>
          <c:cat>
            <c:strRef>
              <c:f>'[7]COM-IND-003'!$C$33:$C$37</c:f>
              <c:strCache>
                <c:ptCount val="5"/>
                <c:pt idx="0">
                  <c:v>TRIMESTRE 1</c:v>
                </c:pt>
                <c:pt idx="1">
                  <c:v>TRIMESTRE 2</c:v>
                </c:pt>
                <c:pt idx="2">
                  <c:v>TRIMESTRE 3</c:v>
                </c:pt>
                <c:pt idx="3">
                  <c:v>TRIMESTRE 4</c:v>
                </c:pt>
                <c:pt idx="4">
                  <c:v>TOTAL</c:v>
                </c:pt>
              </c:strCache>
            </c:strRef>
          </c:cat>
          <c:val>
            <c:numRef>
              <c:f>'[7]COM-IND-003'!$I$33:$I$37</c:f>
              <c:numCache>
                <c:formatCode>General</c:formatCode>
                <c:ptCount val="5"/>
                <c:pt idx="0">
                  <c:v>10</c:v>
                </c:pt>
                <c:pt idx="1">
                  <c:v>10</c:v>
                </c:pt>
              </c:numCache>
            </c:numRef>
          </c:val>
          <c:extLst>
            <c:ext xmlns:c16="http://schemas.microsoft.com/office/drawing/2014/chart" uri="{C3380CC4-5D6E-409C-BE32-E72D297353CC}">
              <c16:uniqueId val="{00000001-5DA0-4B88-BD4C-8FB839919C56}"/>
            </c:ext>
          </c:extLst>
        </c:ser>
        <c:dLbls>
          <c:showLegendKey val="0"/>
          <c:showVal val="0"/>
          <c:showCatName val="0"/>
          <c:showSerName val="0"/>
          <c:showPercent val="0"/>
          <c:showBubbleSize val="0"/>
        </c:dLbls>
        <c:gapWidth val="150"/>
        <c:axId val="1472590592"/>
        <c:axId val="1501243200"/>
        <c:extLst>
          <c:ext xmlns:c15="http://schemas.microsoft.com/office/drawing/2012/chart" uri="{02D57815-91ED-43cb-92C2-25804820EDAC}">
            <c15:filteredBarSeries>
              <c15:ser>
                <c:idx val="0"/>
                <c:order val="0"/>
                <c:tx>
                  <c:strRef>
                    <c:extLst>
                      <c:ext uri="{02D57815-91ED-43cb-92C2-25804820EDAC}">
                        <c15:formulaRef>
                          <c15:sqref>'[7]COM-IND-003'!$D$32</c15:sqref>
                        </c15:formulaRef>
                      </c:ext>
                    </c:extLst>
                    <c:strCache>
                      <c:ptCount val="1"/>
                    </c:strCache>
                  </c:strRef>
                </c:tx>
                <c:spPr>
                  <a:solidFill>
                    <a:schemeClr val="accent1"/>
                  </a:solidFill>
                  <a:ln>
                    <a:noFill/>
                  </a:ln>
                  <a:effectLst/>
                </c:spPr>
                <c:invertIfNegative val="0"/>
                <c:cat>
                  <c:strRef>
                    <c:extLst>
                      <c:ext uri="{02D57815-91ED-43cb-92C2-25804820EDAC}">
                        <c15:formulaRef>
                          <c15:sqref>'[7]COM-IND-003'!$C$33:$C$37</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'[7]COM-IND-003'!$D$33:$D$37</c15:sqref>
                        </c15:formulaRef>
                      </c:ext>
                    </c:extLst>
                    <c:numCache>
                      <c:formatCode>General</c:formatCode>
                      <c:ptCount val="5"/>
                    </c:numCache>
                  </c:numRef>
                </c:val>
                <c:extLst>
                  <c:ext xmlns:c16="http://schemas.microsoft.com/office/drawing/2014/chart" uri="{C3380CC4-5D6E-409C-BE32-E72D297353CC}">
                    <c16:uniqueId val="{00000003-5DA0-4B88-BD4C-8FB839919C5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'[7]COM-IND-003'!$E$32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'[7]COM-IND-003'!$C$33:$C$37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'[7]COM-IND-003'!$E$33:$E$37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5DA0-4B88-BD4C-8FB839919C5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'[7]COM-IND-003'!$F$32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'[7]COM-IND-003'!$C$33:$C$37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'[7]COM-IND-003'!$F$33:$F$37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5DA0-4B88-BD4C-8FB839919C5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'[7]COM-IND-003'!$G$32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'[7]COM-IND-003'!$C$33:$C$37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'[7]COM-IND-003'!$G$33:$G$37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5DA0-4B88-BD4C-8FB839919C56}"/>
                  </c:ext>
                </c:extLst>
              </c15:ser>
            </c15:filteredBarSeries>
          </c:ext>
        </c:extLst>
      </c:barChart>
      <c:lineChart>
        <c:grouping val="standard"/>
        <c:varyColors val="0"/>
        <c:ser>
          <c:idx val="6"/>
          <c:order val="6"/>
          <c:tx>
            <c:strRef>
              <c:f>'[7]COM-IND-003'!$J$32</c:f>
              <c:strCache>
                <c:ptCount val="1"/>
                <c:pt idx="0">
                  <c:v>% de cumplimiento</c:v>
                </c:pt>
              </c:strCache>
            </c:strRef>
          </c:tx>
          <c:spPr>
            <a:ln w="28575" cap="rnd">
              <a:solidFill>
                <a:schemeClr val="accent1">
                  <a:lumMod val="60000"/>
                </a:schemeClr>
              </a:solidFill>
              <a:round/>
            </a:ln>
            <a:effectLst/>
          </c:spPr>
          <c:marker>
            <c:symbol val="none"/>
          </c:marker>
          <c:cat>
            <c:strRef>
              <c:f>'[7]COM-IND-003'!$C$33:$C$37</c:f>
              <c:strCache>
                <c:ptCount val="5"/>
                <c:pt idx="0">
                  <c:v>TRIMESTRE 1</c:v>
                </c:pt>
                <c:pt idx="1">
                  <c:v>TRIMESTRE 2</c:v>
                </c:pt>
                <c:pt idx="2">
                  <c:v>TRIMESTRE 3</c:v>
                </c:pt>
                <c:pt idx="3">
                  <c:v>TRIMESTRE 4</c:v>
                </c:pt>
                <c:pt idx="4">
                  <c:v>TOTAL</c:v>
                </c:pt>
              </c:strCache>
            </c:strRef>
          </c:cat>
          <c:val>
            <c:numRef>
              <c:f>'[7]COM-IND-003'!$J$33:$J$37</c:f>
              <c:numCache>
                <c:formatCode>General</c:formatCode>
                <c:ptCount val="5"/>
                <c:pt idx="0">
                  <c:v>1.2</c:v>
                </c:pt>
                <c:pt idx="1">
                  <c:v>1.5</c:v>
                </c:pt>
                <c:pt idx="2">
                  <c:v>0</c:v>
                </c:pt>
                <c:pt idx="3">
                  <c:v>0</c:v>
                </c:pt>
              </c:numCache>
            </c:numRef>
          </c:val>
          <c:smooth val="0"/>
          <c:extLst>
            <c:ext xmlns:c16="http://schemas.microsoft.com/office/drawing/2014/chart" uri="{C3380CC4-5D6E-409C-BE32-E72D297353CC}">
              <c16:uniqueId val="{00000002-5DA0-4B88-BD4C-8FB839919C56}"/>
            </c:ext>
          </c:extLst>
        </c:ser>
        <c:dLbls>
          <c:showLegendKey val="0"/>
          <c:showVal val="0"/>
          <c:showCatName val="0"/>
          <c:showSerName val="0"/>
          <c:showPercent val="0"/>
          <c:showBubbleSize val="0"/>
        </c:dLbls>
        <c:marker val="1"/>
        <c:smooth val="0"/>
        <c:axId val="1476817136"/>
        <c:axId val="1478023552"/>
      </c:lineChart>
      <c:catAx>
        <c:axId val="147259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1243200"/>
        <c:crosses val="autoZero"/>
        <c:auto val="1"/>
        <c:lblAlgn val="ctr"/>
        <c:lblOffset val="100"/>
        <c:noMultiLvlLbl val="0"/>
      </c:catAx>
      <c:valAx>
        <c:axId val="1501243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72590592"/>
        <c:crosses val="autoZero"/>
        <c:crossBetween val="between"/>
      </c:valAx>
      <c:valAx>
        <c:axId val="1478023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76817136"/>
        <c:crosses val="max"/>
        <c:crossBetween val="between"/>
      </c:valAx>
      <c:catAx>
        <c:axId val="1476817136"/>
        <c:scaling>
          <c:orientation val="minMax"/>
        </c:scaling>
        <c:delete val="1"/>
        <c:axPos val="b"/>
        <c:numFmt formatCode="General" sourceLinked="1"/>
        <c:majorTickMark val="out"/>
        <c:minorTickMark val="none"/>
        <c:tickLblPos val="nextTo"/>
        <c:crossAx val="1478023552"/>
        <c:crosses val="autoZero"/>
        <c:auto val="1"/>
        <c:lblAlgn val="ctr"/>
        <c:lblOffset val="100"/>
        <c:noMultiLvlLbl val="0"/>
      </c:catAx>
      <c:spPr>
        <a:noFill/>
        <a:ln>
          <a:noFill/>
        </a:ln>
        <a:effectLst/>
      </c:spPr>
    </c:plotArea>
    <c:legend>
      <c:legendPos val="b"/>
      <c:layout>
        <c:manualLayout>
          <c:xMode val="edge"/>
          <c:yMode val="edge"/>
          <c:x val="0.82808754732055623"/>
          <c:y val="6.1700038108094296E-2"/>
          <c:w val="0.16982557323021899"/>
          <c:h val="0.872084778186244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INTERVENCIONES PRIORIZADAS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6091256158465786E-2"/>
          <c:y val="0.21962043169425657"/>
          <c:w val="0.62075210722603058"/>
          <c:h val="0.50756595587943887"/>
        </c:manualLayout>
      </c:layout>
      <c:barChart>
        <c:barDir val="col"/>
        <c:grouping val="clustered"/>
        <c:varyColors val="0"/>
        <c:ser>
          <c:idx val="4"/>
          <c:order val="4"/>
          <c:tx>
            <c:strRef>
              <c:f>'PDV-IND-001'!$H$32</c:f>
              <c:strCache>
                <c:ptCount val="1"/>
                <c:pt idx="0">
                  <c:v> Total de kms/carril de impacto priorizados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'PDV-IND-001'!$C$33:$C$38</c:f>
              <c:strCache>
                <c:ptCount val="6"/>
                <c:pt idx="1">
                  <c:v>1 TRIMESTRE</c:v>
                </c:pt>
                <c:pt idx="2">
                  <c:v>2 TRIMESTRE</c:v>
                </c:pt>
                <c:pt idx="3">
                  <c:v>3 TRIMESTRE</c:v>
                </c:pt>
                <c:pt idx="4">
                  <c:v>4 TRIMESTRE</c:v>
                </c:pt>
                <c:pt idx="5">
                  <c:v>TOTAL</c:v>
                </c:pt>
              </c:strCache>
            </c:strRef>
          </c:cat>
          <c:val>
            <c:numRef>
              <c:f>'PDV-IND-001'!$H$33:$H$38</c:f>
              <c:numCache>
                <c:formatCode>0</c:formatCode>
                <c:ptCount val="6"/>
                <c:pt idx="1">
                  <c:v>58.53</c:v>
                </c:pt>
                <c:pt idx="2">
                  <c:v>159.94999999999999</c:v>
                </c:pt>
                <c:pt idx="3">
                  <c:v>0</c:v>
                </c:pt>
                <c:pt idx="4">
                  <c:v>0</c:v>
                </c:pt>
                <c:pt idx="5" formatCode="_(* #,##0_);_(* \(#,##0\);_(* &quot;-&quot;??_);_(@_)">
                  <c:v>218.48</c:v>
                </c:pt>
              </c:numCache>
            </c:numRef>
          </c:val>
          <c:extLst>
            <c:ext xmlns:c16="http://schemas.microsoft.com/office/drawing/2014/chart" uri="{C3380CC4-5D6E-409C-BE32-E72D297353CC}">
              <c16:uniqueId val="{00000004-D9C8-4C00-ADAB-A3B8F6DEA410}"/>
            </c:ext>
          </c:extLst>
        </c:ser>
        <c:ser>
          <c:idx val="5"/>
          <c:order val="5"/>
          <c:tx>
            <c:strRef>
              <c:f>'PDV-IND-001'!$I$32</c:f>
              <c:strCache>
                <c:ptCount val="1"/>
                <c:pt idx="0">
                  <c:v>Meta  programada anual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'PDV-IND-001'!$C$33:$C$38</c:f>
              <c:strCache>
                <c:ptCount val="6"/>
                <c:pt idx="1">
                  <c:v>1 TRIMESTRE</c:v>
                </c:pt>
                <c:pt idx="2">
                  <c:v>2 TRIMESTRE</c:v>
                </c:pt>
                <c:pt idx="3">
                  <c:v>3 TRIMESTRE</c:v>
                </c:pt>
                <c:pt idx="4">
                  <c:v>4 TRIMESTRE</c:v>
                </c:pt>
                <c:pt idx="5">
                  <c:v>TOTAL</c:v>
                </c:pt>
              </c:strCache>
            </c:strRef>
          </c:cat>
          <c:val>
            <c:numRef>
              <c:f>'PDV-IND-001'!$I$33:$I$38</c:f>
              <c:numCache>
                <c:formatCode>0</c:formatCode>
                <c:ptCount val="6"/>
                <c:pt idx="1">
                  <c:v>300</c:v>
                </c:pt>
                <c:pt idx="2">
                  <c:v>300</c:v>
                </c:pt>
                <c:pt idx="3">
                  <c:v>300</c:v>
                </c:pt>
                <c:pt idx="4">
                  <c:v>300</c:v>
                </c:pt>
                <c:pt idx="5" formatCode="_(* #,##0_);_(* \(#,##0\);_(* &quot;-&quot;??_);_(@_)">
                  <c:v>300</c:v>
                </c:pt>
              </c:numCache>
            </c:numRef>
          </c:val>
          <c:extLst>
            <c:ext xmlns:c16="http://schemas.microsoft.com/office/drawing/2014/chart" uri="{C3380CC4-5D6E-409C-BE32-E72D297353CC}">
              <c16:uniqueId val="{00000005-D9C8-4C00-ADAB-A3B8F6DEA410}"/>
            </c:ext>
          </c:extLst>
        </c:ser>
        <c:dLbls>
          <c:showLegendKey val="0"/>
          <c:showVal val="0"/>
          <c:showCatName val="0"/>
          <c:showSerName val="0"/>
          <c:showPercent val="0"/>
          <c:showBubbleSize val="0"/>
        </c:dLbls>
        <c:gapWidth val="219"/>
        <c:overlap val="-27"/>
        <c:axId val="973479056"/>
        <c:axId val="973470352"/>
        <c:extLst>
          <c:ext xmlns:c15="http://schemas.microsoft.com/office/drawing/2012/chart" uri="{02D57815-91ED-43cb-92C2-25804820EDAC}">
            <c15:filteredBarSeries>
              <c15:ser>
                <c:idx val="0"/>
                <c:order val="0"/>
                <c:tx>
                  <c:strRef>
                    <c:extLst>
                      <c:ext uri="{02D57815-91ED-43cb-92C2-25804820EDAC}">
                        <c15:formulaRef>
                          <c15:sqref>'PDV-IND-001'!$D$32</c15:sqref>
                        </c15:formulaRef>
                      </c:ext>
                    </c:extLst>
                    <c:strCache>
                      <c:ptCount val="1"/>
                    </c:strCache>
                  </c:strRef>
                </c:tx>
                <c:spPr>
                  <a:solidFill>
                    <a:schemeClr val="accent1"/>
                  </a:solidFill>
                  <a:ln>
                    <a:noFill/>
                  </a:ln>
                  <a:effectLst/>
                </c:spPr>
                <c:invertIfNegative val="0"/>
                <c:cat>
                  <c:strRef>
                    <c:extLst>
                      <c:ext uri="{02D57815-91ED-43cb-92C2-25804820EDAC}">
                        <c15:formulaRef>
                          <c15:sqref>'PDV-IND-001'!$C$33:$C$38</c15:sqref>
                        </c15:formulaRef>
                      </c:ext>
                    </c:extLst>
                    <c:strCache>
                      <c:ptCount val="6"/>
                      <c:pt idx="1">
                        <c:v>1 TRIMESTRE</c:v>
                      </c:pt>
                      <c:pt idx="2">
                        <c:v>2 TRIMESTRE</c:v>
                      </c:pt>
                      <c:pt idx="3">
                        <c:v>3 TRIMESTRE</c:v>
                      </c:pt>
                      <c:pt idx="4">
                        <c:v>4 TRIMESTRE</c:v>
                      </c:pt>
                      <c:pt idx="5">
                        <c:v>TOTAL</c:v>
                      </c:pt>
                    </c:strCache>
                  </c:strRef>
                </c:cat>
                <c:val>
                  <c:numRef>
                    <c:extLst>
                      <c:ext uri="{02D57815-91ED-43cb-92C2-25804820EDAC}">
                        <c15:formulaRef>
                          <c15:sqref>'PDV-IND-001'!$D$33:$D$38</c15:sqref>
                        </c15:formulaRef>
                      </c:ext>
                    </c:extLst>
                    <c:numCache>
                      <c:formatCode>General</c:formatCode>
                      <c:ptCount val="6"/>
                    </c:numCache>
                  </c:numRef>
                </c:val>
                <c:extLst>
                  <c:ext xmlns:c16="http://schemas.microsoft.com/office/drawing/2014/chart" uri="{C3380CC4-5D6E-409C-BE32-E72D297353CC}">
                    <c16:uniqueId val="{00000000-D9C8-4C00-ADAB-A3B8F6DEA41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'PDV-IND-001'!$E$32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'PDV-IND-001'!$C$33:$C$38</c15:sqref>
                        </c15:formulaRef>
                      </c:ext>
                    </c:extLst>
                    <c:strCache>
                      <c:ptCount val="6"/>
                      <c:pt idx="1">
                        <c:v>1 TRIMESTRE</c:v>
                      </c:pt>
                      <c:pt idx="2">
                        <c:v>2 TRIMESTRE</c:v>
                      </c:pt>
                      <c:pt idx="3">
                        <c:v>3 TRIMESTRE</c:v>
                      </c:pt>
                      <c:pt idx="4">
                        <c:v>4 TRIMESTRE</c:v>
                      </c:pt>
                      <c:pt idx="5">
                        <c:v>TOTAL</c:v>
                      </c:pt>
                    </c:strCache>
                  </c:strRef>
                </c:cat>
                <c:val>
                  <c:numRef>
                    <c:extLst xmlns:c15="http://schemas.microsoft.com/office/drawing/2012/chart">
                      <c:ext xmlns:c15="http://schemas.microsoft.com/office/drawing/2012/chart" uri="{02D57815-91ED-43cb-92C2-25804820EDAC}">
                        <c15:formulaRef>
                          <c15:sqref>'PDV-IND-001'!$E$33:$E$38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1-D9C8-4C00-ADAB-A3B8F6DEA41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'PDV-IND-001'!$F$32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'PDV-IND-001'!$C$33:$C$38</c15:sqref>
                        </c15:formulaRef>
                      </c:ext>
                    </c:extLst>
                    <c:strCache>
                      <c:ptCount val="6"/>
                      <c:pt idx="1">
                        <c:v>1 TRIMESTRE</c:v>
                      </c:pt>
                      <c:pt idx="2">
                        <c:v>2 TRIMESTRE</c:v>
                      </c:pt>
                      <c:pt idx="3">
                        <c:v>3 TRIMESTRE</c:v>
                      </c:pt>
                      <c:pt idx="4">
                        <c:v>4 TRIMESTRE</c:v>
                      </c:pt>
                      <c:pt idx="5">
                        <c:v>TOTAL</c:v>
                      </c:pt>
                    </c:strCache>
                  </c:strRef>
                </c:cat>
                <c:val>
                  <c:numRef>
                    <c:extLst xmlns:c15="http://schemas.microsoft.com/office/drawing/2012/chart">
                      <c:ext xmlns:c15="http://schemas.microsoft.com/office/drawing/2012/chart" uri="{02D57815-91ED-43cb-92C2-25804820EDAC}">
                        <c15:formulaRef>
                          <c15:sqref>'PDV-IND-001'!$F$33:$F$38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2-D9C8-4C00-ADAB-A3B8F6DEA41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'PDV-IND-001'!$G$32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'PDV-IND-001'!$C$33:$C$38</c15:sqref>
                        </c15:formulaRef>
                      </c:ext>
                    </c:extLst>
                    <c:strCache>
                      <c:ptCount val="6"/>
                      <c:pt idx="1">
                        <c:v>1 TRIMESTRE</c:v>
                      </c:pt>
                      <c:pt idx="2">
                        <c:v>2 TRIMESTRE</c:v>
                      </c:pt>
                      <c:pt idx="3">
                        <c:v>3 TRIMESTRE</c:v>
                      </c:pt>
                      <c:pt idx="4">
                        <c:v>4 TRIMESTRE</c:v>
                      </c:pt>
                      <c:pt idx="5">
                        <c:v>TOTAL</c:v>
                      </c:pt>
                    </c:strCache>
                  </c:strRef>
                </c:cat>
                <c:val>
                  <c:numRef>
                    <c:extLst xmlns:c15="http://schemas.microsoft.com/office/drawing/2012/chart">
                      <c:ext xmlns:c15="http://schemas.microsoft.com/office/drawing/2012/chart" uri="{02D57815-91ED-43cb-92C2-25804820EDAC}">
                        <c15:formulaRef>
                          <c15:sqref>'PDV-IND-001'!$G$33:$G$38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3-D9C8-4C00-ADAB-A3B8F6DEA410}"/>
                  </c:ext>
                </c:extLst>
              </c15:ser>
            </c15:filteredBarSeries>
          </c:ext>
        </c:extLst>
      </c:barChart>
      <c:lineChart>
        <c:grouping val="standard"/>
        <c:varyColors val="0"/>
        <c:ser>
          <c:idx val="6"/>
          <c:order val="6"/>
          <c:tx>
            <c:strRef>
              <c:f>'PDV-IND-001'!$J$32</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'PDV-IND-001'!$C$33:$C$38</c:f>
              <c:strCache>
                <c:ptCount val="6"/>
                <c:pt idx="1">
                  <c:v>1 TRIMESTRE</c:v>
                </c:pt>
                <c:pt idx="2">
                  <c:v>2 TRIMESTRE</c:v>
                </c:pt>
                <c:pt idx="3">
                  <c:v>3 TRIMESTRE</c:v>
                </c:pt>
                <c:pt idx="4">
                  <c:v>4 TRIMESTRE</c:v>
                </c:pt>
                <c:pt idx="5">
                  <c:v>TOTAL</c:v>
                </c:pt>
              </c:strCache>
            </c:strRef>
          </c:cat>
          <c:val>
            <c:numRef>
              <c:f>'PDV-IND-001'!$J$33:$J$38</c:f>
              <c:numCache>
                <c:formatCode>0%</c:formatCode>
                <c:ptCount val="6"/>
                <c:pt idx="1">
                  <c:v>0.1951</c:v>
                </c:pt>
                <c:pt idx="2">
                  <c:v>0.53316666666666668</c:v>
                </c:pt>
                <c:pt idx="3">
                  <c:v>0</c:v>
                </c:pt>
                <c:pt idx="4">
                  <c:v>0</c:v>
                </c:pt>
                <c:pt idx="5">
                  <c:v>0.72826666666666662</c:v>
                </c:pt>
              </c:numCache>
            </c:numRef>
          </c:val>
          <c:smooth val="0"/>
          <c:extLst>
            <c:ext xmlns:c16="http://schemas.microsoft.com/office/drawing/2014/chart" uri="{C3380CC4-5D6E-409C-BE32-E72D297353CC}">
              <c16:uniqueId val="{00000006-D9C8-4C00-ADAB-A3B8F6DEA410}"/>
            </c:ext>
          </c:extLst>
        </c:ser>
        <c:dLbls>
          <c:showLegendKey val="0"/>
          <c:showVal val="0"/>
          <c:showCatName val="0"/>
          <c:showSerName val="0"/>
          <c:showPercent val="0"/>
          <c:showBubbleSize val="0"/>
        </c:dLbls>
        <c:marker val="1"/>
        <c:smooth val="0"/>
        <c:axId val="973481232"/>
        <c:axId val="973483408"/>
      </c:lineChart>
      <c:catAx>
        <c:axId val="97347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3470352"/>
        <c:crosses val="autoZero"/>
        <c:auto val="1"/>
        <c:lblAlgn val="ctr"/>
        <c:lblOffset val="100"/>
        <c:noMultiLvlLbl val="0"/>
      </c:catAx>
      <c:valAx>
        <c:axId val="973470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3479056"/>
        <c:crosses val="autoZero"/>
        <c:crossBetween val="between"/>
      </c:valAx>
      <c:valAx>
        <c:axId val="97348340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3481232"/>
        <c:crosses val="max"/>
        <c:crossBetween val="between"/>
      </c:valAx>
      <c:catAx>
        <c:axId val="973481232"/>
        <c:scaling>
          <c:orientation val="minMax"/>
        </c:scaling>
        <c:delete val="1"/>
        <c:axPos val="b"/>
        <c:numFmt formatCode="General" sourceLinked="1"/>
        <c:majorTickMark val="none"/>
        <c:minorTickMark val="none"/>
        <c:tickLblPos val="nextTo"/>
        <c:crossAx val="973483408"/>
        <c:crosses val="autoZero"/>
        <c:auto val="1"/>
        <c:lblAlgn val="ctr"/>
        <c:lblOffset val="100"/>
        <c:noMultiLvlLbl val="0"/>
      </c:catAx>
      <c:spPr>
        <a:noFill/>
        <a:ln>
          <a:noFill/>
        </a:ln>
        <a:effectLst/>
      </c:spPr>
    </c:plotArea>
    <c:legend>
      <c:legendPos val="b"/>
      <c:layout>
        <c:manualLayout>
          <c:xMode val="edge"/>
          <c:yMode val="edge"/>
          <c:x val="0.73114684820250853"/>
          <c:y val="0.10070425982781651"/>
          <c:w val="0.23402367176288491"/>
          <c:h val="0.798633908443891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g"/><Relationship Id="rId4"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jpg"/><Relationship Id="rId4"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emf"/><Relationship Id="rId1" Type="http://schemas.openxmlformats.org/officeDocument/2006/relationships/image" Target="../media/image1.jpg"/><Relationship Id="rId4"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xdr:col>
      <xdr:colOff>95249</xdr:colOff>
      <xdr:row>50</xdr:row>
      <xdr:rowOff>47625</xdr:rowOff>
    </xdr:from>
    <xdr:to>
      <xdr:col>24</xdr:col>
      <xdr:colOff>85724</xdr:colOff>
      <xdr:row>62</xdr:row>
      <xdr:rowOff>114300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0" y="190499"/>
          <a:ext cx="990600" cy="9384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173690</xdr:colOff>
      <xdr:row>42</xdr:row>
      <xdr:rowOff>17931</xdr:rowOff>
    </xdr:from>
    <xdr:to>
      <xdr:col>24</xdr:col>
      <xdr:colOff>201705</xdr:colOff>
      <xdr:row>54</xdr:row>
      <xdr:rowOff>11206</xdr:rowOff>
    </xdr:to>
    <xdr:graphicFrame macro="">
      <xdr:nvGraphicFramePr>
        <xdr:cNvPr id="5" name="Gráfico 4">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209550</xdr:colOff>
      <xdr:row>3</xdr:row>
      <xdr:rowOff>152400</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09650" cy="914401"/>
        </a:xfrm>
        <a:prstGeom prst="rect">
          <a:avLst/>
        </a:prstGeom>
      </xdr:spPr>
    </xdr:pic>
    <xdr:clientData/>
  </xdr:twoCellAnchor>
  <xdr:twoCellAnchor>
    <xdr:from>
      <xdr:col>2</xdr:col>
      <xdr:colOff>56030</xdr:colOff>
      <xdr:row>43</xdr:row>
      <xdr:rowOff>51547</xdr:rowOff>
    </xdr:from>
    <xdr:to>
      <xdr:col>24</xdr:col>
      <xdr:colOff>145677</xdr:colOff>
      <xdr:row>55</xdr:row>
      <xdr:rowOff>168088</xdr:rowOff>
    </xdr:to>
    <xdr:graphicFrame macro="">
      <xdr:nvGraphicFramePr>
        <xdr:cNvPr id="4" name="Gráfico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209550</xdr:colOff>
      <xdr:row>3</xdr:row>
      <xdr:rowOff>152400</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09650" cy="914401"/>
        </a:xfrm>
        <a:prstGeom prst="rect">
          <a:avLst/>
        </a:prstGeom>
      </xdr:spPr>
    </xdr:pic>
    <xdr:clientData/>
  </xdr:twoCellAnchor>
  <xdr:twoCellAnchor>
    <xdr:from>
      <xdr:col>2</xdr:col>
      <xdr:colOff>81642</xdr:colOff>
      <xdr:row>42</xdr:row>
      <xdr:rowOff>131989</xdr:rowOff>
    </xdr:from>
    <xdr:to>
      <xdr:col>24</xdr:col>
      <xdr:colOff>244928</xdr:colOff>
      <xdr:row>54</xdr:row>
      <xdr:rowOff>81643</xdr:rowOff>
    </xdr:to>
    <xdr:graphicFrame macro="">
      <xdr:nvGraphicFramePr>
        <xdr:cNvPr id="4" name="Gráfico 3">
          <a:extLst>
            <a:ext uri="{FF2B5EF4-FFF2-40B4-BE49-F238E27FC236}">
              <a16:creationId xmlns:a16="http://schemas.microsoft.com/office/drawing/2014/main" id="{00000000-0008-0000-1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0</xdr:colOff>
      <xdr:row>42</xdr:row>
      <xdr:rowOff>0</xdr:rowOff>
    </xdr:from>
    <xdr:to>
      <xdr:col>24</xdr:col>
      <xdr:colOff>171450</xdr:colOff>
      <xdr:row>54</xdr:row>
      <xdr:rowOff>66675</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editAs="oneCell">
    <xdr:from>
      <xdr:col>11</xdr:col>
      <xdr:colOff>0</xdr:colOff>
      <xdr:row>32</xdr:row>
      <xdr:rowOff>577416</xdr:rowOff>
    </xdr:from>
    <xdr:to>
      <xdr:col>24</xdr:col>
      <xdr:colOff>190500</xdr:colOff>
      <xdr:row>32</xdr:row>
      <xdr:rowOff>2314575</xdr:rowOff>
    </xdr:to>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rotWithShape="1">
        <a:blip xmlns:r="http://schemas.openxmlformats.org/officeDocument/2006/relationships" r:embed="rId2"/>
        <a:srcRect l="8751" t="27781" r="41992" b="39324"/>
        <a:stretch/>
      </xdr:blipFill>
      <xdr:spPr>
        <a:xfrm>
          <a:off x="4524375" y="10026216"/>
          <a:ext cx="3952875" cy="1737159"/>
        </a:xfrm>
        <a:prstGeom prst="rect">
          <a:avLst/>
        </a:prstGeom>
      </xdr:spPr>
    </xdr:pic>
    <xdr:clientData/>
  </xdr:twoCellAnchor>
  <xdr:twoCellAnchor editAs="oneCell">
    <xdr:from>
      <xdr:col>11</xdr:col>
      <xdr:colOff>13679</xdr:colOff>
      <xdr:row>33</xdr:row>
      <xdr:rowOff>561975</xdr:rowOff>
    </xdr:from>
    <xdr:to>
      <xdr:col>24</xdr:col>
      <xdr:colOff>9525</xdr:colOff>
      <xdr:row>33</xdr:row>
      <xdr:rowOff>2314575</xdr:rowOff>
    </xdr:to>
    <xdr:pic>
      <xdr:nvPicPr>
        <xdr:cNvPr id="4" name="Imagen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3"/>
        <a:srcRect l="2825" t="47020" r="59169" b="28122"/>
        <a:stretch/>
      </xdr:blipFill>
      <xdr:spPr>
        <a:xfrm>
          <a:off x="4538054" y="12353925"/>
          <a:ext cx="3758221" cy="1752600"/>
        </a:xfrm>
        <a:prstGeom prst="rect">
          <a:avLst/>
        </a:prstGeom>
      </xdr:spPr>
    </xdr:pic>
    <xdr:clientData/>
  </xdr:twoCellAnchor>
  <xdr:twoCellAnchor>
    <xdr:from>
      <xdr:col>2</xdr:col>
      <xdr:colOff>47625</xdr:colOff>
      <xdr:row>41</xdr:row>
      <xdr:rowOff>47625</xdr:rowOff>
    </xdr:from>
    <xdr:to>
      <xdr:col>24</xdr:col>
      <xdr:colOff>209550</xdr:colOff>
      <xdr:row>53</xdr:row>
      <xdr:rowOff>85725</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190500</xdr:colOff>
      <xdr:row>3</xdr:row>
      <xdr:rowOff>176462</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90600" cy="938463"/>
        </a:xfrm>
        <a:prstGeom prst="rect">
          <a:avLst/>
        </a:prstGeom>
      </xdr:spPr>
    </xdr:pic>
    <xdr:clientData/>
  </xdr:twoCellAnchor>
  <xdr:twoCellAnchor editAs="oneCell">
    <xdr:from>
      <xdr:col>11</xdr:col>
      <xdr:colOff>115359</xdr:colOff>
      <xdr:row>32</xdr:row>
      <xdr:rowOff>842432</xdr:rowOff>
    </xdr:from>
    <xdr:to>
      <xdr:col>24</xdr:col>
      <xdr:colOff>95250</xdr:colOff>
      <xdr:row>32</xdr:row>
      <xdr:rowOff>2622533</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2"/>
        <a:srcRect l="34341" t="27781" r="18971" b="39499"/>
        <a:stretch/>
      </xdr:blipFill>
      <xdr:spPr>
        <a:xfrm>
          <a:off x="4639734" y="10586507"/>
          <a:ext cx="3742266" cy="1780101"/>
        </a:xfrm>
        <a:prstGeom prst="rect">
          <a:avLst/>
        </a:prstGeom>
      </xdr:spPr>
    </xdr:pic>
    <xdr:clientData/>
  </xdr:twoCellAnchor>
  <xdr:twoCellAnchor editAs="oneCell">
    <xdr:from>
      <xdr:col>11</xdr:col>
      <xdr:colOff>110065</xdr:colOff>
      <xdr:row>33</xdr:row>
      <xdr:rowOff>882624</xdr:rowOff>
    </xdr:from>
    <xdr:to>
      <xdr:col>24</xdr:col>
      <xdr:colOff>161925</xdr:colOff>
      <xdr:row>33</xdr:row>
      <xdr:rowOff>2526091</xdr:rowOff>
    </xdr:to>
    <xdr:pic>
      <xdr:nvPicPr>
        <xdr:cNvPr id="4" name="Imagen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3"/>
        <a:srcRect l="46198" t="56272" r="17967" b="18859"/>
        <a:stretch/>
      </xdr:blipFill>
      <xdr:spPr>
        <a:xfrm>
          <a:off x="4634440" y="13312749"/>
          <a:ext cx="3814235" cy="1643467"/>
        </a:xfrm>
        <a:prstGeom prst="rect">
          <a:avLst/>
        </a:prstGeom>
      </xdr:spPr>
    </xdr:pic>
    <xdr:clientData/>
  </xdr:twoCellAnchor>
  <xdr:twoCellAnchor>
    <xdr:from>
      <xdr:col>2</xdr:col>
      <xdr:colOff>42332</xdr:colOff>
      <xdr:row>41</xdr:row>
      <xdr:rowOff>51858</xdr:rowOff>
    </xdr:from>
    <xdr:to>
      <xdr:col>24</xdr:col>
      <xdr:colOff>243416</xdr:colOff>
      <xdr:row>53</xdr:row>
      <xdr:rowOff>148167</xdr:rowOff>
    </xdr:to>
    <xdr:graphicFrame macro="">
      <xdr:nvGraphicFramePr>
        <xdr:cNvPr id="5" name="Gráfico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editAs="oneCell">
    <xdr:from>
      <xdr:col>14</xdr:col>
      <xdr:colOff>47625</xdr:colOff>
      <xdr:row>33</xdr:row>
      <xdr:rowOff>744629</xdr:rowOff>
    </xdr:from>
    <xdr:to>
      <xdr:col>27</xdr:col>
      <xdr:colOff>38100</xdr:colOff>
      <xdr:row>33</xdr:row>
      <xdr:rowOff>3238501</xdr:rowOff>
    </xdr:to>
    <xdr:pic>
      <xdr:nvPicPr>
        <xdr:cNvPr id="3" name="Imagen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58050" y="12955679"/>
          <a:ext cx="3752850" cy="2493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190499</xdr:colOff>
      <xdr:row>34</xdr:row>
      <xdr:rowOff>719278</xdr:rowOff>
    </xdr:from>
    <xdr:to>
      <xdr:col>27</xdr:col>
      <xdr:colOff>190499</xdr:colOff>
      <xdr:row>34</xdr:row>
      <xdr:rowOff>3209925</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3"/>
        <a:srcRect l="52183" t="39509" r="6418" b="15441"/>
        <a:stretch/>
      </xdr:blipFill>
      <xdr:spPr>
        <a:xfrm>
          <a:off x="7172324" y="16216453"/>
          <a:ext cx="3990975" cy="2490647"/>
        </a:xfrm>
        <a:prstGeom prst="rect">
          <a:avLst/>
        </a:prstGeom>
      </xdr:spPr>
    </xdr:pic>
    <xdr:clientData/>
  </xdr:twoCellAnchor>
  <xdr:twoCellAnchor>
    <xdr:from>
      <xdr:col>2</xdr:col>
      <xdr:colOff>38099</xdr:colOff>
      <xdr:row>42</xdr:row>
      <xdr:rowOff>57149</xdr:rowOff>
    </xdr:from>
    <xdr:to>
      <xdr:col>27</xdr:col>
      <xdr:colOff>247650</xdr:colOff>
      <xdr:row>54</xdr:row>
      <xdr:rowOff>104775</xdr:rowOff>
    </xdr:to>
    <xdr:graphicFrame macro="">
      <xdr:nvGraphicFramePr>
        <xdr:cNvPr id="5" name="Gráfico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114300</xdr:colOff>
      <xdr:row>1</xdr:row>
      <xdr:rowOff>57151</xdr:rowOff>
    </xdr:from>
    <xdr:to>
      <xdr:col>3</xdr:col>
      <xdr:colOff>123825</xdr:colOff>
      <xdr:row>3</xdr:row>
      <xdr:rowOff>142876</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47651"/>
          <a:ext cx="942975" cy="857250"/>
        </a:xfrm>
        <a:prstGeom prst="rect">
          <a:avLst/>
        </a:prstGeom>
      </xdr:spPr>
    </xdr:pic>
    <xdr:clientData/>
  </xdr:twoCellAnchor>
  <xdr:twoCellAnchor>
    <xdr:from>
      <xdr:col>2</xdr:col>
      <xdr:colOff>28575</xdr:colOff>
      <xdr:row>41</xdr:row>
      <xdr:rowOff>42862</xdr:rowOff>
    </xdr:from>
    <xdr:to>
      <xdr:col>24</xdr:col>
      <xdr:colOff>219075</xdr:colOff>
      <xdr:row>53</xdr:row>
      <xdr:rowOff>180975</xdr:rowOff>
    </xdr:to>
    <xdr:graphicFrame macro="">
      <xdr:nvGraphicFramePr>
        <xdr:cNvPr id="4" name="Gráfico 3">
          <a:extLst>
            <a:ext uri="{FF2B5EF4-FFF2-40B4-BE49-F238E27FC236}">
              <a16:creationId xmlns:a16="http://schemas.microsoft.com/office/drawing/2014/main" id="{BA71869D-E69F-4320-B956-7703D764FE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114300</xdr:colOff>
      <xdr:row>1</xdr:row>
      <xdr:rowOff>57151</xdr:rowOff>
    </xdr:from>
    <xdr:to>
      <xdr:col>3</xdr:col>
      <xdr:colOff>123825</xdr:colOff>
      <xdr:row>3</xdr:row>
      <xdr:rowOff>142876</xdr:rowOff>
    </xdr:to>
    <xdr:pic>
      <xdr:nvPicPr>
        <xdr:cNvPr id="3" name="Imagen 2">
          <a:extLst>
            <a:ext uri="{FF2B5EF4-FFF2-40B4-BE49-F238E27FC236}">
              <a16:creationId xmlns:a16="http://schemas.microsoft.com/office/drawing/2014/main" id="{7FE9A421-652D-4BF7-9189-6A38C95551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47651"/>
          <a:ext cx="942975" cy="857250"/>
        </a:xfrm>
        <a:prstGeom prst="rect">
          <a:avLst/>
        </a:prstGeom>
      </xdr:spPr>
    </xdr:pic>
    <xdr:clientData/>
  </xdr:twoCellAnchor>
  <xdr:twoCellAnchor>
    <xdr:from>
      <xdr:col>2</xdr:col>
      <xdr:colOff>19049</xdr:colOff>
      <xdr:row>40</xdr:row>
      <xdr:rowOff>138112</xdr:rowOff>
    </xdr:from>
    <xdr:to>
      <xdr:col>24</xdr:col>
      <xdr:colOff>257175</xdr:colOff>
      <xdr:row>53</xdr:row>
      <xdr:rowOff>142875</xdr:rowOff>
    </xdr:to>
    <xdr:graphicFrame macro="">
      <xdr:nvGraphicFramePr>
        <xdr:cNvPr id="4" name="Gráfico 3">
          <a:extLst>
            <a:ext uri="{FF2B5EF4-FFF2-40B4-BE49-F238E27FC236}">
              <a16:creationId xmlns:a16="http://schemas.microsoft.com/office/drawing/2014/main" id="{8E0D4C32-F494-498C-8F11-D891EC80D2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141514</xdr:colOff>
      <xdr:row>1</xdr:row>
      <xdr:rowOff>97973</xdr:rowOff>
    </xdr:from>
    <xdr:to>
      <xdr:col>3</xdr:col>
      <xdr:colOff>96610</xdr:colOff>
      <xdr:row>3</xdr:row>
      <xdr:rowOff>98812</xdr:rowOff>
    </xdr:to>
    <xdr:pic>
      <xdr:nvPicPr>
        <xdr:cNvPr id="2" name="Imagen 1">
          <a:extLst>
            <a:ext uri="{FF2B5EF4-FFF2-40B4-BE49-F238E27FC236}">
              <a16:creationId xmlns:a16="http://schemas.microsoft.com/office/drawing/2014/main" id="{2B99DBE8-2B51-42FC-BCA3-33653E99D0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9164" y="288473"/>
          <a:ext cx="840921" cy="762839"/>
        </a:xfrm>
        <a:prstGeom prst="rect">
          <a:avLst/>
        </a:prstGeom>
      </xdr:spPr>
    </xdr:pic>
    <xdr:clientData/>
  </xdr:twoCellAnchor>
  <xdr:twoCellAnchor>
    <xdr:from>
      <xdr:col>2</xdr:col>
      <xdr:colOff>47624</xdr:colOff>
      <xdr:row>41</xdr:row>
      <xdr:rowOff>71437</xdr:rowOff>
    </xdr:from>
    <xdr:to>
      <xdr:col>24</xdr:col>
      <xdr:colOff>180974</xdr:colOff>
      <xdr:row>53</xdr:row>
      <xdr:rowOff>133350</xdr:rowOff>
    </xdr:to>
    <xdr:graphicFrame macro="">
      <xdr:nvGraphicFramePr>
        <xdr:cNvPr id="3" name="Gráfico 2">
          <a:extLst>
            <a:ext uri="{FF2B5EF4-FFF2-40B4-BE49-F238E27FC236}">
              <a16:creationId xmlns:a16="http://schemas.microsoft.com/office/drawing/2014/main" id="{6DAD3681-9864-4AFD-BA66-A0589C5AF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152400</xdr:rowOff>
    </xdr:to>
    <xdr:pic>
      <xdr:nvPicPr>
        <xdr:cNvPr id="2" name="Imagen 1">
          <a:extLst>
            <a:ext uri="{FF2B5EF4-FFF2-40B4-BE49-F238E27FC236}">
              <a16:creationId xmlns:a16="http://schemas.microsoft.com/office/drawing/2014/main" id="{7BE61DEB-A0F4-419B-8D48-54851274EC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09650" cy="91440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38098</xdr:colOff>
      <xdr:row>39</xdr:row>
      <xdr:rowOff>9525</xdr:rowOff>
    </xdr:from>
    <xdr:to>
      <xdr:col>24</xdr:col>
      <xdr:colOff>161924</xdr:colOff>
      <xdr:row>51</xdr:row>
      <xdr:rowOff>66675</xdr:rowOff>
    </xdr:to>
    <xdr:graphicFrame macro="">
      <xdr:nvGraphicFramePr>
        <xdr:cNvPr id="2" name="Gráfico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6</xdr:col>
      <xdr:colOff>209550</xdr:colOff>
      <xdr:row>3</xdr:row>
      <xdr:rowOff>152400</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1009650" cy="914401"/>
        </a:xfrm>
        <a:prstGeom prst="rect">
          <a:avLst/>
        </a:prstGeom>
      </xdr:spPr>
    </xdr:pic>
    <xdr:clientData/>
  </xdr:twoCellAnchor>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47624</xdr:colOff>
      <xdr:row>40</xdr:row>
      <xdr:rowOff>23812</xdr:rowOff>
    </xdr:from>
    <xdr:to>
      <xdr:col>24</xdr:col>
      <xdr:colOff>257174</xdr:colOff>
      <xdr:row>52</xdr:row>
      <xdr:rowOff>95250</xdr:rowOff>
    </xdr:to>
    <xdr:graphicFrame macro="">
      <xdr:nvGraphicFramePr>
        <xdr:cNvPr id="4" name="Gráfico 3">
          <a:extLst>
            <a:ext uri="{FF2B5EF4-FFF2-40B4-BE49-F238E27FC236}">
              <a16:creationId xmlns:a16="http://schemas.microsoft.com/office/drawing/2014/main" id="{AEDBD900-FBFD-4B96-8802-3184D23440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47625</xdr:colOff>
      <xdr:row>38</xdr:row>
      <xdr:rowOff>71437</xdr:rowOff>
    </xdr:from>
    <xdr:to>
      <xdr:col>24</xdr:col>
      <xdr:colOff>219075</xdr:colOff>
      <xdr:row>50</xdr:row>
      <xdr:rowOff>123825</xdr:rowOff>
    </xdr:to>
    <xdr:graphicFrame macro="">
      <xdr:nvGraphicFramePr>
        <xdr:cNvPr id="5" name="Gráfico 4">
          <a:extLst>
            <a:ext uri="{FF2B5EF4-FFF2-40B4-BE49-F238E27FC236}">
              <a16:creationId xmlns:a16="http://schemas.microsoft.com/office/drawing/2014/main" id="{F2345992-4DCB-42F1-8AE5-76CBFF5712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38100</xdr:colOff>
      <xdr:row>41</xdr:row>
      <xdr:rowOff>19050</xdr:rowOff>
    </xdr:from>
    <xdr:to>
      <xdr:col>24</xdr:col>
      <xdr:colOff>304800</xdr:colOff>
      <xdr:row>53</xdr:row>
      <xdr:rowOff>152400</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31750</xdr:colOff>
      <xdr:row>42</xdr:row>
      <xdr:rowOff>115357</xdr:rowOff>
    </xdr:from>
    <xdr:to>
      <xdr:col>24</xdr:col>
      <xdr:colOff>243417</xdr:colOff>
      <xdr:row>54</xdr:row>
      <xdr:rowOff>105833</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85725</xdr:colOff>
      <xdr:row>3</xdr:row>
      <xdr:rowOff>176462</xdr:rowOff>
    </xdr:to>
    <xdr:pic>
      <xdr:nvPicPr>
        <xdr:cNvPr id="2" name="Imagen 1">
          <a:extLst>
            <a:ext uri="{FF2B5EF4-FFF2-40B4-BE49-F238E27FC236}">
              <a16:creationId xmlns:a16="http://schemas.microsoft.com/office/drawing/2014/main" id="{7781F6DD-0AD6-4CBD-8123-EA6E4505B4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885826" cy="938463"/>
        </a:xfrm>
        <a:prstGeom prst="rect">
          <a:avLst/>
        </a:prstGeom>
      </xdr:spPr>
    </xdr:pic>
    <xdr:clientData/>
  </xdr:twoCellAnchor>
  <xdr:twoCellAnchor>
    <xdr:from>
      <xdr:col>2</xdr:col>
      <xdr:colOff>47625</xdr:colOff>
      <xdr:row>41</xdr:row>
      <xdr:rowOff>61912</xdr:rowOff>
    </xdr:from>
    <xdr:to>
      <xdr:col>24</xdr:col>
      <xdr:colOff>247650</xdr:colOff>
      <xdr:row>53</xdr:row>
      <xdr:rowOff>76200</xdr:rowOff>
    </xdr:to>
    <xdr:graphicFrame macro="">
      <xdr:nvGraphicFramePr>
        <xdr:cNvPr id="3" name="Gráfico 2">
          <a:extLst>
            <a:ext uri="{FF2B5EF4-FFF2-40B4-BE49-F238E27FC236}">
              <a16:creationId xmlns:a16="http://schemas.microsoft.com/office/drawing/2014/main" id="{3855989A-7AC2-4C1A-822D-377397173B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28575</xdr:colOff>
      <xdr:row>41</xdr:row>
      <xdr:rowOff>61912</xdr:rowOff>
    </xdr:from>
    <xdr:to>
      <xdr:col>24</xdr:col>
      <xdr:colOff>266700</xdr:colOff>
      <xdr:row>53</xdr:row>
      <xdr:rowOff>133350</xdr:rowOff>
    </xdr:to>
    <xdr:graphicFrame macro="">
      <xdr:nvGraphicFramePr>
        <xdr:cNvPr id="2" name="Gráfico 1">
          <a:extLst>
            <a:ext uri="{FF2B5EF4-FFF2-40B4-BE49-F238E27FC236}">
              <a16:creationId xmlns:a16="http://schemas.microsoft.com/office/drawing/2014/main" id="{82100B75-7EEB-4D8D-9FF9-493657D01E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104774</xdr:colOff>
      <xdr:row>41</xdr:row>
      <xdr:rowOff>85725</xdr:rowOff>
    </xdr:from>
    <xdr:to>
      <xdr:col>24</xdr:col>
      <xdr:colOff>161924</xdr:colOff>
      <xdr:row>53</xdr:row>
      <xdr:rowOff>76201</xdr:rowOff>
    </xdr:to>
    <xdr:graphicFrame macro="">
      <xdr:nvGraphicFramePr>
        <xdr:cNvPr id="2" name="Gráfico 1">
          <a:extLst>
            <a:ext uri="{FF2B5EF4-FFF2-40B4-BE49-F238E27FC236}">
              <a16:creationId xmlns:a16="http://schemas.microsoft.com/office/drawing/2014/main" id="{E5382F57-A3AF-433F-8BAE-6AF3A8AC70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161926</xdr:colOff>
      <xdr:row>0</xdr:row>
      <xdr:rowOff>190499</xdr:rowOff>
    </xdr:from>
    <xdr:to>
      <xdr:col>6</xdr:col>
      <xdr:colOff>171450</xdr:colOff>
      <xdr:row>5</xdr:row>
      <xdr:rowOff>176462</xdr:rowOff>
    </xdr:to>
    <xdr:pic>
      <xdr:nvPicPr>
        <xdr:cNvPr id="4" name="Imagen 3">
          <a:extLst>
            <a:ext uri="{FF2B5EF4-FFF2-40B4-BE49-F238E27FC236}">
              <a16:creationId xmlns:a16="http://schemas.microsoft.com/office/drawing/2014/main" id="{11777611-BADF-4137-B938-8945AC46B7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6" y="190499"/>
          <a:ext cx="923924" cy="938463"/>
        </a:xfrm>
        <a:prstGeom prst="rect">
          <a:avLst/>
        </a:prstGeom>
      </xdr:spPr>
    </xdr:pic>
    <xdr:clientData/>
  </xdr:twoCellAnchor>
  <xdr:twoCellAnchor>
    <xdr:from>
      <xdr:col>2</xdr:col>
      <xdr:colOff>85725</xdr:colOff>
      <xdr:row>41</xdr:row>
      <xdr:rowOff>76201</xdr:rowOff>
    </xdr:from>
    <xdr:to>
      <xdr:col>24</xdr:col>
      <xdr:colOff>238124</xdr:colOff>
      <xdr:row>53</xdr:row>
      <xdr:rowOff>95251</xdr:rowOff>
    </xdr:to>
    <xdr:graphicFrame macro="">
      <xdr:nvGraphicFramePr>
        <xdr:cNvPr id="5" name="Gráfico 4">
          <a:extLst>
            <a:ext uri="{FF2B5EF4-FFF2-40B4-BE49-F238E27FC236}">
              <a16:creationId xmlns:a16="http://schemas.microsoft.com/office/drawing/2014/main" id="{C57029E6-0E90-48E0-96B4-44DC4C037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2</xdr:col>
      <xdr:colOff>57150</xdr:colOff>
      <xdr:row>3</xdr:row>
      <xdr:rowOff>176462</xdr:rowOff>
    </xdr:to>
    <xdr:pic>
      <xdr:nvPicPr>
        <xdr:cNvPr id="2" name="Imagen 1">
          <a:extLst>
            <a:ext uri="{FF2B5EF4-FFF2-40B4-BE49-F238E27FC236}">
              <a16:creationId xmlns:a16="http://schemas.microsoft.com/office/drawing/2014/main" id="{3B878F1B-26ED-47AF-A178-73053FE338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381000" cy="938463"/>
        </a:xfrm>
        <a:prstGeom prst="rect">
          <a:avLst/>
        </a:prstGeom>
      </xdr:spPr>
    </xdr:pic>
    <xdr:clientData/>
  </xdr:twoCellAnchor>
  <xdr:twoCellAnchor>
    <xdr:from>
      <xdr:col>2</xdr:col>
      <xdr:colOff>95250</xdr:colOff>
      <xdr:row>48</xdr:row>
      <xdr:rowOff>80962</xdr:rowOff>
    </xdr:from>
    <xdr:to>
      <xdr:col>24</xdr:col>
      <xdr:colOff>285750</xdr:colOff>
      <xdr:row>60</xdr:row>
      <xdr:rowOff>47625</xdr:rowOff>
    </xdr:to>
    <xdr:graphicFrame macro="">
      <xdr:nvGraphicFramePr>
        <xdr:cNvPr id="3" name="Gráfico 2">
          <a:extLst>
            <a:ext uri="{FF2B5EF4-FFF2-40B4-BE49-F238E27FC236}">
              <a16:creationId xmlns:a16="http://schemas.microsoft.com/office/drawing/2014/main" id="{0DCB6993-B5A5-40AA-A929-9F9D230B8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95249</xdr:colOff>
      <xdr:row>41</xdr:row>
      <xdr:rowOff>47625</xdr:rowOff>
    </xdr:from>
    <xdr:to>
      <xdr:col>25</xdr:col>
      <xdr:colOff>85724</xdr:colOff>
      <xdr:row>53</xdr:row>
      <xdr:rowOff>114300</xdr:rowOff>
    </xdr:to>
    <xdr:graphicFrame macro="">
      <xdr:nvGraphicFramePr>
        <xdr:cNvPr id="2" name="Gráfico 1">
          <a:extLst>
            <a:ext uri="{FF2B5EF4-FFF2-40B4-BE49-F238E27FC236}">
              <a16:creationId xmlns:a16="http://schemas.microsoft.com/office/drawing/2014/main" id="{DACAF2CF-9A6A-4884-8028-696D5C2DF8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id="{D00736DD-00B7-4810-AD7B-F66E5E0444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47624</xdr:colOff>
      <xdr:row>49</xdr:row>
      <xdr:rowOff>52387</xdr:rowOff>
    </xdr:from>
    <xdr:to>
      <xdr:col>24</xdr:col>
      <xdr:colOff>114299</xdr:colOff>
      <xdr:row>61</xdr:row>
      <xdr:rowOff>142875</xdr:rowOff>
    </xdr:to>
    <xdr:graphicFrame macro="">
      <xdr:nvGraphicFramePr>
        <xdr:cNvPr id="4" name="Gráfico 3">
          <a:extLst>
            <a:ext uri="{FF2B5EF4-FFF2-40B4-BE49-F238E27FC236}">
              <a16:creationId xmlns:a16="http://schemas.microsoft.com/office/drawing/2014/main" id="{E0D264CF-24C0-4431-831A-368EB75194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19050</xdr:colOff>
      <xdr:row>49</xdr:row>
      <xdr:rowOff>147637</xdr:rowOff>
    </xdr:from>
    <xdr:to>
      <xdr:col>24</xdr:col>
      <xdr:colOff>285750</xdr:colOff>
      <xdr:row>61</xdr:row>
      <xdr:rowOff>180975</xdr:rowOff>
    </xdr:to>
    <xdr:graphicFrame macro="">
      <xdr:nvGraphicFramePr>
        <xdr:cNvPr id="2" name="Gráfico 1">
          <a:extLst>
            <a:ext uri="{FF2B5EF4-FFF2-40B4-BE49-F238E27FC236}">
              <a16:creationId xmlns:a16="http://schemas.microsoft.com/office/drawing/2014/main" id="{B99F62C4-4DAE-4EAD-9E1B-A4772B776A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114299</xdr:colOff>
      <xdr:row>41</xdr:row>
      <xdr:rowOff>38100</xdr:rowOff>
    </xdr:from>
    <xdr:to>
      <xdr:col>24</xdr:col>
      <xdr:colOff>238124</xdr:colOff>
      <xdr:row>53</xdr:row>
      <xdr:rowOff>133350</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238124</xdr:colOff>
      <xdr:row>3</xdr:row>
      <xdr:rowOff>176462</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1038225" cy="938463"/>
        </a:xfrm>
        <a:prstGeom prst="rect">
          <a:avLst/>
        </a:prstGeom>
      </xdr:spPr>
    </xdr:pic>
    <xdr:clientData/>
  </xdr:twoCellAnchor>
  <xdr:twoCellAnchor>
    <xdr:from>
      <xdr:col>2</xdr:col>
      <xdr:colOff>41413</xdr:colOff>
      <xdr:row>42</xdr:row>
      <xdr:rowOff>24020</xdr:rowOff>
    </xdr:from>
    <xdr:to>
      <xdr:col>24</xdr:col>
      <xdr:colOff>323022</xdr:colOff>
      <xdr:row>54</xdr:row>
      <xdr:rowOff>157369</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85725</xdr:colOff>
      <xdr:row>42</xdr:row>
      <xdr:rowOff>47625</xdr:rowOff>
    </xdr:from>
    <xdr:to>
      <xdr:col>24</xdr:col>
      <xdr:colOff>238125</xdr:colOff>
      <xdr:row>54</xdr:row>
      <xdr:rowOff>114300</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200024</xdr:colOff>
      <xdr:row>3</xdr:row>
      <xdr:rowOff>176462</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1000125" cy="938463"/>
        </a:xfrm>
        <a:prstGeom prst="rect">
          <a:avLst/>
        </a:prstGeom>
      </xdr:spPr>
    </xdr:pic>
    <xdr:clientData/>
  </xdr:twoCellAnchor>
  <xdr:twoCellAnchor>
    <xdr:from>
      <xdr:col>2</xdr:col>
      <xdr:colOff>47625</xdr:colOff>
      <xdr:row>42</xdr:row>
      <xdr:rowOff>19050</xdr:rowOff>
    </xdr:from>
    <xdr:to>
      <xdr:col>24</xdr:col>
      <xdr:colOff>276225</xdr:colOff>
      <xdr:row>54</xdr:row>
      <xdr:rowOff>142875</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106455</xdr:colOff>
      <xdr:row>42</xdr:row>
      <xdr:rowOff>51547</xdr:rowOff>
    </xdr:from>
    <xdr:to>
      <xdr:col>24</xdr:col>
      <xdr:colOff>257734</xdr:colOff>
      <xdr:row>54</xdr:row>
      <xdr:rowOff>89647</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84668</xdr:colOff>
      <xdr:row>41</xdr:row>
      <xdr:rowOff>41274</xdr:rowOff>
    </xdr:from>
    <xdr:to>
      <xdr:col>24</xdr:col>
      <xdr:colOff>179917</xdr:colOff>
      <xdr:row>53</xdr:row>
      <xdr:rowOff>127000</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123825</xdr:colOff>
      <xdr:row>46</xdr:row>
      <xdr:rowOff>123825</xdr:rowOff>
    </xdr:from>
    <xdr:to>
      <xdr:col>23</xdr:col>
      <xdr:colOff>237066</xdr:colOff>
      <xdr:row>58</xdr:row>
      <xdr:rowOff>49742</xdr:rowOff>
    </xdr:to>
    <xdr:graphicFrame macro="">
      <xdr:nvGraphicFramePr>
        <xdr:cNvPr id="3" name="2 Gráfico">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85725</xdr:colOff>
      <xdr:row>1</xdr:row>
      <xdr:rowOff>28575</xdr:rowOff>
    </xdr:from>
    <xdr:to>
      <xdr:col>6</xdr:col>
      <xdr:colOff>161924</xdr:colOff>
      <xdr:row>3</xdr:row>
      <xdr:rowOff>139729</xdr:rowOff>
    </xdr:to>
    <xdr:pic>
      <xdr:nvPicPr>
        <xdr:cNvPr id="2" name="Imagen 1">
          <a:extLst>
            <a:ext uri="{FF2B5EF4-FFF2-40B4-BE49-F238E27FC236}">
              <a16:creationId xmlns:a16="http://schemas.microsoft.com/office/drawing/2014/main" id="{CB9FE721-05D4-4ECA-8D71-41754D265B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42875"/>
          <a:ext cx="800099" cy="654079"/>
        </a:xfrm>
        <a:prstGeom prst="rect">
          <a:avLst/>
        </a:prstGeom>
      </xdr:spPr>
    </xdr:pic>
    <xdr:clientData/>
  </xdr:twoCellAnchor>
  <xdr:twoCellAnchor>
    <xdr:from>
      <xdr:col>2</xdr:col>
      <xdr:colOff>66674</xdr:colOff>
      <xdr:row>41</xdr:row>
      <xdr:rowOff>90487</xdr:rowOff>
    </xdr:from>
    <xdr:to>
      <xdr:col>24</xdr:col>
      <xdr:colOff>228599</xdr:colOff>
      <xdr:row>53</xdr:row>
      <xdr:rowOff>85725</xdr:rowOff>
    </xdr:to>
    <xdr:graphicFrame macro="">
      <xdr:nvGraphicFramePr>
        <xdr:cNvPr id="4" name="Gráfico 3">
          <a:extLst>
            <a:ext uri="{FF2B5EF4-FFF2-40B4-BE49-F238E27FC236}">
              <a16:creationId xmlns:a16="http://schemas.microsoft.com/office/drawing/2014/main" id="{019E335E-EFD7-4DDB-A681-672C4A5FA2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95249</xdr:colOff>
      <xdr:row>41</xdr:row>
      <xdr:rowOff>47625</xdr:rowOff>
    </xdr:from>
    <xdr:to>
      <xdr:col>24</xdr:col>
      <xdr:colOff>85724</xdr:colOff>
      <xdr:row>53</xdr:row>
      <xdr:rowOff>114300</xdr:rowOff>
    </xdr:to>
    <xdr:graphicFrame macro="">
      <xdr:nvGraphicFramePr>
        <xdr:cNvPr id="2" name="Gráfico 1">
          <a:extLst>
            <a:ext uri="{FF2B5EF4-FFF2-40B4-BE49-F238E27FC236}">
              <a16:creationId xmlns:a16="http://schemas.microsoft.com/office/drawing/2014/main" id="{A274FC75-2726-404F-9603-83615A11D1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id="{854CB344-722F-43F7-9933-71F9ED7FD6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a:extLst>
            <a:ext uri="{FF2B5EF4-FFF2-40B4-BE49-F238E27FC236}">
              <a16:creationId xmlns:a16="http://schemas.microsoft.com/office/drawing/2014/main" id="{11B171D2-F982-4C0D-B847-18ECA21DFD8D}"/>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1104900" cy="800100"/>
        </a:xfrm>
        <a:prstGeom prst="rect">
          <a:avLst/>
        </a:prstGeom>
        <a:noFill/>
        <a:ln w="9525">
          <a:noFill/>
          <a:miter lim="800000"/>
          <a:headEnd/>
          <a:tailEnd/>
        </a:ln>
      </xdr:spPr>
    </xdr:pic>
    <xdr:clientData/>
  </xdr:twoCellAnchor>
  <xdr:twoCellAnchor>
    <xdr:from>
      <xdr:col>2</xdr:col>
      <xdr:colOff>57149</xdr:colOff>
      <xdr:row>58</xdr:row>
      <xdr:rowOff>61912</xdr:rowOff>
    </xdr:from>
    <xdr:to>
      <xdr:col>24</xdr:col>
      <xdr:colOff>314324</xdr:colOff>
      <xdr:row>70</xdr:row>
      <xdr:rowOff>123825</xdr:rowOff>
    </xdr:to>
    <xdr:graphicFrame macro="">
      <xdr:nvGraphicFramePr>
        <xdr:cNvPr id="3" name="Gráfico 3">
          <a:extLst>
            <a:ext uri="{FF2B5EF4-FFF2-40B4-BE49-F238E27FC236}">
              <a16:creationId xmlns:a16="http://schemas.microsoft.com/office/drawing/2014/main" id="{6AB79AC3-9081-408C-95A7-052A2DE8F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201707</xdr:colOff>
      <xdr:row>1</xdr:row>
      <xdr:rowOff>66675</xdr:rowOff>
    </xdr:from>
    <xdr:to>
      <xdr:col>4</xdr:col>
      <xdr:colOff>549088</xdr:colOff>
      <xdr:row>3</xdr:row>
      <xdr:rowOff>95250</xdr:rowOff>
    </xdr:to>
    <xdr:pic>
      <xdr:nvPicPr>
        <xdr:cNvPr id="2" name="Imagen 1" descr="Descripción: UMV_CABEZOTE">
          <a:extLst>
            <a:ext uri="{FF2B5EF4-FFF2-40B4-BE49-F238E27FC236}">
              <a16:creationId xmlns:a16="http://schemas.microsoft.com/office/drawing/2014/main" id="{76BB4878-7A3B-4209-9DFD-1A6D8500FDA2}"/>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1268507" y="247650"/>
          <a:ext cx="976031" cy="800100"/>
        </a:xfrm>
        <a:prstGeom prst="rect">
          <a:avLst/>
        </a:prstGeom>
        <a:noFill/>
        <a:ln w="9525">
          <a:noFill/>
          <a:miter lim="800000"/>
          <a:headEnd/>
          <a:tailEnd/>
        </a:ln>
      </xdr:spPr>
    </xdr:pic>
    <xdr:clientData/>
  </xdr:twoCellAnchor>
  <xdr:twoCellAnchor>
    <xdr:from>
      <xdr:col>2</xdr:col>
      <xdr:colOff>28574</xdr:colOff>
      <xdr:row>41</xdr:row>
      <xdr:rowOff>14286</xdr:rowOff>
    </xdr:from>
    <xdr:to>
      <xdr:col>24</xdr:col>
      <xdr:colOff>142874</xdr:colOff>
      <xdr:row>53</xdr:row>
      <xdr:rowOff>152399</xdr:rowOff>
    </xdr:to>
    <xdr:graphicFrame macro="">
      <xdr:nvGraphicFramePr>
        <xdr:cNvPr id="7" name="Gráfico 6">
          <a:extLst>
            <a:ext uri="{FF2B5EF4-FFF2-40B4-BE49-F238E27FC236}">
              <a16:creationId xmlns:a16="http://schemas.microsoft.com/office/drawing/2014/main" id="{32D43E24-C562-42CC-887B-D0BBBE8ADB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209550</xdr:colOff>
      <xdr:row>3</xdr:row>
      <xdr:rowOff>176462</xdr:rowOff>
    </xdr:to>
    <xdr:pic>
      <xdr:nvPicPr>
        <xdr:cNvPr id="2" name="Imagen 1">
          <a:extLst>
            <a:ext uri="{FF2B5EF4-FFF2-40B4-BE49-F238E27FC236}">
              <a16:creationId xmlns:a16="http://schemas.microsoft.com/office/drawing/2014/main" id="{9E14ED9E-B538-40F6-8A10-BBE44D5495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09650" cy="938463"/>
        </a:xfrm>
        <a:prstGeom prst="rect">
          <a:avLst/>
        </a:prstGeom>
      </xdr:spPr>
    </xdr:pic>
    <xdr:clientData/>
  </xdr:twoCellAnchor>
  <xdr:twoCellAnchor>
    <xdr:from>
      <xdr:col>2</xdr:col>
      <xdr:colOff>85724</xdr:colOff>
      <xdr:row>41</xdr:row>
      <xdr:rowOff>52387</xdr:rowOff>
    </xdr:from>
    <xdr:to>
      <xdr:col>25</xdr:col>
      <xdr:colOff>247650</xdr:colOff>
      <xdr:row>53</xdr:row>
      <xdr:rowOff>133350</xdr:rowOff>
    </xdr:to>
    <xdr:graphicFrame macro="">
      <xdr:nvGraphicFramePr>
        <xdr:cNvPr id="3" name="Gráfico 2">
          <a:extLst>
            <a:ext uri="{FF2B5EF4-FFF2-40B4-BE49-F238E27FC236}">
              <a16:creationId xmlns:a16="http://schemas.microsoft.com/office/drawing/2014/main" id="{02759081-3FE5-45E7-970C-0B5075FA1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66675</xdr:colOff>
      <xdr:row>1</xdr:row>
      <xdr:rowOff>19050</xdr:rowOff>
    </xdr:from>
    <xdr:to>
      <xdr:col>6</xdr:col>
      <xdr:colOff>257175</xdr:colOff>
      <xdr:row>3</xdr:row>
      <xdr:rowOff>190501</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325" y="209550"/>
          <a:ext cx="1104900" cy="561976"/>
        </a:xfrm>
        <a:prstGeom prst="rect">
          <a:avLst/>
        </a:prstGeom>
      </xdr:spPr>
    </xdr:pic>
    <xdr:clientData/>
  </xdr:twoCellAnchor>
  <xdr:twoCellAnchor>
    <xdr:from>
      <xdr:col>2</xdr:col>
      <xdr:colOff>17720</xdr:colOff>
      <xdr:row>49</xdr:row>
      <xdr:rowOff>7310</xdr:rowOff>
    </xdr:from>
    <xdr:to>
      <xdr:col>24</xdr:col>
      <xdr:colOff>265814</xdr:colOff>
      <xdr:row>61</xdr:row>
      <xdr:rowOff>66453</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209550</xdr:colOff>
      <xdr:row>3</xdr:row>
      <xdr:rowOff>176462</xdr:rowOff>
    </xdr:to>
    <xdr:pic>
      <xdr:nvPicPr>
        <xdr:cNvPr id="2" name="Imagen 1">
          <a:extLst>
            <a:ext uri="{FF2B5EF4-FFF2-40B4-BE49-F238E27FC236}">
              <a16:creationId xmlns:a16="http://schemas.microsoft.com/office/drawing/2014/main" id="{822ED07F-B749-42D7-AC4F-26E2B0E441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09650" cy="938463"/>
        </a:xfrm>
        <a:prstGeom prst="rect">
          <a:avLst/>
        </a:prstGeom>
      </xdr:spPr>
    </xdr:pic>
    <xdr:clientData/>
  </xdr:twoCellAnchor>
  <xdr:twoCellAnchor>
    <xdr:from>
      <xdr:col>2</xdr:col>
      <xdr:colOff>57149</xdr:colOff>
      <xdr:row>41</xdr:row>
      <xdr:rowOff>138112</xdr:rowOff>
    </xdr:from>
    <xdr:to>
      <xdr:col>24</xdr:col>
      <xdr:colOff>219074</xdr:colOff>
      <xdr:row>53</xdr:row>
      <xdr:rowOff>76200</xdr:rowOff>
    </xdr:to>
    <xdr:graphicFrame macro="">
      <xdr:nvGraphicFramePr>
        <xdr:cNvPr id="3" name="Gráfico 2">
          <a:extLst>
            <a:ext uri="{FF2B5EF4-FFF2-40B4-BE49-F238E27FC236}">
              <a16:creationId xmlns:a16="http://schemas.microsoft.com/office/drawing/2014/main" id="{51F39782-D724-4BA1-BA59-99B188F1E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20Indicadores\Indicadores%20de%20Gestion%20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2.%20Indicadores\Indicadores%202018%20Junio%2030\IMV-IND-00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LEXANDER%20PEREA\Downloads\CON-IND-0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ALEXANDER%20PEREA\Downloads\GDO-IND-00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2.%20Indicadores\Indicadores%202018%20Junio%2030\FIN-IND-0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2.%20Indicadores\Indicadores%202018%20Junio%2030\FIN-IND-00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2.%20Indicadores\Indicadores%202018%20Junio%2030\THU-IND-0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2.%20Indicadores\Indicadores%202018%20Junio%2030\THU-IND-0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2.%20Indicadores\Indicadores%202018%20Junio%2030\THU-IND-00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2.%20Indicadores\Indicadores%202018%20Junio%2030\THU-IND-00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2.%20Indicadores\Indicadores%202018%20Junio%2030\THU-IND-0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2.%20Indicadores\Indicadores%202018%20Junio%2030\SIG-IND-0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2.%20Indicadores\Indicadores%202018%20Junio%2030\CDI-IND-00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jose.frade/Downloads/INDICADORES%20ODM%202017%20FIN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Z:\2.%20Indicadores\Indicadores%202018%20Junio%2030\ODM-IND-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2.%20Indicadores\Indicadores%202018%20Junio%2030\SIG-IND-0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1.%20Planeaci&#243;n%20Estrat&#233;gica\Plan%20de%20acci&#243;n%202018%20-%20II%20trimestr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2.%20Indicadores\Indicadores%202018%20Junio%2030\COM-IND-0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LEXANDER%20PEREA\Downloads\indicadores%20Twitter%20umv%20formato%20ok%2020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2.%20Indicadores\Indicadores%202018%20Junio%2030\COM-IND-0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2.%20Indicadores\Indicadores%202018%20Junio%2030\AII-IND-0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lexander.perea\AppData\Local\Microsoft\Windows\INetCache\Content.Outlook\MV6JJRG0\INDICADORES%20PRO%202018%20NUEVO%20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FORMATO"/>
      <sheetName val="RECUENTO"/>
      <sheetName val="Hoja1"/>
      <sheetName val="RESUMEN"/>
      <sheetName val="SIG-IND-001"/>
      <sheetName val="SIG-IND-002"/>
      <sheetName val="SIG-IND-003"/>
      <sheetName val="SIG-ING-004"/>
      <sheetName val="PES-IND-001"/>
      <sheetName val="PES-IND-002"/>
      <sheetName val="PES-IND-003"/>
      <sheetName val="PES-IND-004"/>
      <sheetName val="PES-IND-005"/>
      <sheetName val="COM-IND-001"/>
      <sheetName val="COM-IND-002"/>
      <sheetName val="COM-IND-003"/>
      <sheetName val="PDV-IND-001"/>
      <sheetName val="PDV-IND-002"/>
      <sheetName val="PDV-IND-003"/>
      <sheetName val="AII-IND-001"/>
      <sheetName val="PRO-IND-001"/>
      <sheetName val="PRO-IND-002"/>
      <sheetName val="PRO-IND-003"/>
      <sheetName val="PRO-IND-004"/>
      <sheetName val="IMV-IND-001"/>
      <sheetName val="IMV-IND-002"/>
      <sheetName val="IMV-IND-003"/>
      <sheetName val="GAM-IND-001"/>
      <sheetName val="GAM-IND-002"/>
      <sheetName val="GAM-IND-003"/>
      <sheetName val="GAM-IND-004"/>
      <sheetName val="GAM-IND-005"/>
      <sheetName val="GAM-IND-006"/>
      <sheetName val="GAM-IND-007"/>
      <sheetName val="SAP-IND-001"/>
      <sheetName val="SAP-IND-002"/>
      <sheetName val="ACI-IND-001"/>
      <sheetName val="ACI-IND-002"/>
      <sheetName val="JUR-IND-001"/>
      <sheetName val="JUR-IND-002"/>
      <sheetName val="JUR-IND-003"/>
      <sheetName val="JUR-IND-004"/>
      <sheetName val="JUR-IND-005"/>
      <sheetName val="CON-IND-001"/>
      <sheetName val="CON-IND-002"/>
      <sheetName val="CON-IND-003"/>
      <sheetName val="GDO-IND-001"/>
      <sheetName val="GDO-IND-002"/>
      <sheetName val="GDO-IND-003"/>
      <sheetName val="FIN-IND-001"/>
      <sheetName val="FIN-IND-002"/>
      <sheetName val="FIN-IND-003"/>
      <sheetName val="FIN-IND-004"/>
      <sheetName val="FIN-IND-005"/>
      <sheetName val="FIN-IND-006"/>
      <sheetName val="FIN-IND-007"/>
      <sheetName val="FIN-IND-008"/>
      <sheetName val="FIN-IND-009"/>
      <sheetName val="FIN-IND-010"/>
      <sheetName val="THU-IND-001"/>
      <sheetName val="THU-IND-002"/>
      <sheetName val="THU-IND-003"/>
      <sheetName val="THU-IND-004"/>
      <sheetName val="THU-IND-005"/>
      <sheetName val="THU-IND-006"/>
      <sheetName val="THU-IND-007"/>
      <sheetName val="THU-IND-008"/>
      <sheetName val="THU-IND-009"/>
      <sheetName val="THU-IND-010"/>
      <sheetName val="THU-IND-011"/>
      <sheetName val="THU-IND-012"/>
      <sheetName val="CDI-IND-001"/>
      <sheetName val="ABI-IND-001"/>
      <sheetName val="ABI-IND-002"/>
      <sheetName val="ODM-IND-001"/>
      <sheetName val="ODM-IND-002"/>
      <sheetName val="ODM-IND-003"/>
      <sheetName val="ODM-IND-004"/>
      <sheetName val="ODM-IND-005"/>
      <sheetName val="ODM-IND-006"/>
      <sheetName val="CMG-IND-001"/>
      <sheetName val="CMG-IND-002"/>
    </sheetNames>
    <sheetDataSet>
      <sheetData sheetId="0">
        <row r="32">
          <cell r="D32"/>
          <cell r="E32"/>
          <cell r="F32"/>
          <cell r="G32"/>
          <cell r="H32" t="str">
            <v>VARIABLE 1</v>
          </cell>
          <cell r="I32" t="str">
            <v>VARIABLE 2</v>
          </cell>
          <cell r="J32" t="str">
            <v>RESULTADO</v>
          </cell>
        </row>
        <row r="33">
          <cell r="C33"/>
          <cell r="D33"/>
          <cell r="E33"/>
          <cell r="F33"/>
          <cell r="G33"/>
          <cell r="H33"/>
          <cell r="I33"/>
          <cell r="J33"/>
        </row>
        <row r="34">
          <cell r="C34" t="str">
            <v>ENERO</v>
          </cell>
          <cell r="D34"/>
          <cell r="E34"/>
          <cell r="F34"/>
          <cell r="G34"/>
          <cell r="H34">
            <v>10</v>
          </cell>
          <cell r="I34">
            <v>50</v>
          </cell>
          <cell r="J34">
            <v>0.2</v>
          </cell>
        </row>
        <row r="35">
          <cell r="C35" t="str">
            <v>FEBRERO</v>
          </cell>
          <cell r="D35"/>
          <cell r="E35"/>
          <cell r="F35"/>
          <cell r="G35"/>
          <cell r="H35">
            <v>5</v>
          </cell>
          <cell r="I35">
            <v>50</v>
          </cell>
          <cell r="J35">
            <v>0.1</v>
          </cell>
        </row>
        <row r="36">
          <cell r="C36" t="str">
            <v>MARZO</v>
          </cell>
          <cell r="D36"/>
          <cell r="E36"/>
          <cell r="F36"/>
          <cell r="G36"/>
          <cell r="H36">
            <v>8</v>
          </cell>
          <cell r="I36">
            <v>50</v>
          </cell>
          <cell r="J36">
            <v>0.16</v>
          </cell>
        </row>
        <row r="37">
          <cell r="C37" t="str">
            <v>ABRIL</v>
          </cell>
          <cell r="D37"/>
          <cell r="E37"/>
          <cell r="F37"/>
          <cell r="G37"/>
          <cell r="H37">
            <v>18</v>
          </cell>
          <cell r="I37">
            <v>40</v>
          </cell>
          <cell r="J37">
            <v>0.45</v>
          </cell>
        </row>
        <row r="38">
          <cell r="C38" t="str">
            <v>MAYO</v>
          </cell>
          <cell r="D38"/>
          <cell r="E38"/>
          <cell r="F38"/>
          <cell r="G38"/>
          <cell r="H38">
            <v>15</v>
          </cell>
          <cell r="I38">
            <v>30</v>
          </cell>
          <cell r="J38">
            <v>0.5</v>
          </cell>
        </row>
        <row r="39">
          <cell r="C39" t="str">
            <v>JUNIO</v>
          </cell>
          <cell r="D39"/>
          <cell r="E39"/>
          <cell r="F39"/>
          <cell r="G39"/>
          <cell r="H39"/>
          <cell r="I39"/>
          <cell r="J39" t="e">
            <v>#DIV/0!</v>
          </cell>
        </row>
        <row r="40">
          <cell r="C40" t="str">
            <v>JULIO</v>
          </cell>
          <cell r="D40"/>
          <cell r="E40"/>
          <cell r="F40"/>
          <cell r="G40"/>
          <cell r="H40"/>
          <cell r="I40"/>
          <cell r="J40" t="e">
            <v>#DIV/0!</v>
          </cell>
        </row>
        <row r="41">
          <cell r="C41" t="str">
            <v>AGOSTO</v>
          </cell>
          <cell r="D41"/>
          <cell r="E41"/>
          <cell r="F41"/>
          <cell r="G41"/>
          <cell r="H41"/>
          <cell r="I41"/>
          <cell r="J41"/>
        </row>
        <row r="42">
          <cell r="C42" t="str">
            <v>SEPTIEMBRE</v>
          </cell>
          <cell r="D42"/>
          <cell r="E42"/>
          <cell r="F42"/>
          <cell r="G42"/>
          <cell r="H42"/>
          <cell r="I42"/>
          <cell r="J42"/>
        </row>
        <row r="43">
          <cell r="C43" t="str">
            <v>OCTUBRE</v>
          </cell>
          <cell r="D43"/>
          <cell r="E43"/>
          <cell r="F43"/>
          <cell r="G43"/>
          <cell r="H43"/>
          <cell r="I43"/>
          <cell r="J43"/>
        </row>
        <row r="44">
          <cell r="C44" t="str">
            <v>NOVIEMBRE</v>
          </cell>
          <cell r="D44"/>
          <cell r="E44"/>
          <cell r="F44"/>
          <cell r="G44"/>
          <cell r="H44"/>
          <cell r="I44"/>
          <cell r="J44"/>
        </row>
        <row r="45">
          <cell r="C45" t="str">
            <v>DICIEMBRE</v>
          </cell>
          <cell r="D45"/>
          <cell r="E45"/>
          <cell r="F45"/>
          <cell r="G45"/>
          <cell r="H45"/>
          <cell r="I45"/>
          <cell r="J4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ND-003"/>
    </sheetNames>
    <sheetDataSet>
      <sheetData sheetId="0">
        <row r="32">
          <cell r="D32"/>
          <cell r="E32"/>
          <cell r="F32"/>
          <cell r="G32"/>
          <cell r="H32" t="str">
            <v>PRESUPUESTO EJECUTADO EN GIROS</v>
          </cell>
          <cell r="I32" t="str">
            <v>PRESUPUESTO ASIGNADO PARA LA VIGENCIA</v>
          </cell>
          <cell r="J32" t="str">
            <v>% DE INTERVENCIÓN PARA EL CUMPLIMIENTO DE METAS</v>
          </cell>
        </row>
        <row r="33">
          <cell r="C33" t="str">
            <v>TRIMESTRE 1</v>
          </cell>
          <cell r="D33"/>
          <cell r="E33"/>
          <cell r="F33"/>
          <cell r="G33"/>
          <cell r="H33">
            <v>1464086699</v>
          </cell>
          <cell r="I33">
            <v>100755481000</v>
          </cell>
          <cell r="J33">
            <v>1.4531087385707582E-2</v>
          </cell>
        </row>
        <row r="34">
          <cell r="C34" t="str">
            <v>TRIMESTRE 2</v>
          </cell>
          <cell r="D34"/>
          <cell r="E34"/>
          <cell r="F34"/>
          <cell r="G34"/>
          <cell r="H34">
            <v>8105298982</v>
          </cell>
          <cell r="I34">
            <v>100755481000</v>
          </cell>
          <cell r="J34">
            <v>8.0445241306525056E-2</v>
          </cell>
        </row>
        <row r="35">
          <cell r="C35" t="str">
            <v>TRIMESTRE 3</v>
          </cell>
          <cell r="D35"/>
          <cell r="E35"/>
          <cell r="F35"/>
          <cell r="G35"/>
          <cell r="H35"/>
          <cell r="I35"/>
          <cell r="J35">
            <v>0</v>
          </cell>
        </row>
        <row r="36">
          <cell r="C36" t="str">
            <v>TRIMESTRE 4</v>
          </cell>
          <cell r="D36"/>
          <cell r="E36"/>
          <cell r="F36"/>
          <cell r="G36"/>
          <cell r="H36"/>
          <cell r="I36"/>
          <cell r="J36">
            <v>0</v>
          </cell>
        </row>
        <row r="37">
          <cell r="C37" t="str">
            <v>TOTAL</v>
          </cell>
          <cell r="D37"/>
          <cell r="E37"/>
          <cell r="F37"/>
          <cell r="G37"/>
          <cell r="H37">
            <v>8105298982</v>
          </cell>
          <cell r="I37">
            <v>100755481000</v>
          </cell>
          <cell r="J37">
            <v>8.0445241306525056E-2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IND-002"/>
      <sheetName val="Hoja1"/>
    </sheetNames>
    <sheetDataSet>
      <sheetData sheetId="0">
        <row r="32">
          <cell r="H32" t="str">
            <v>Número de procesos contractuales iniciados en el periodo</v>
          </cell>
          <cell r="I32" t="str">
            <v xml:space="preserve"> # de procesos contractuales programados en el Plan de Adquisiciones para el periodo</v>
          </cell>
          <cell r="J32" t="str">
            <v>RESULTADO</v>
          </cell>
        </row>
        <row r="33">
          <cell r="C33" t="str">
            <v>TRIMESTRE 1</v>
          </cell>
          <cell r="H33">
            <v>22</v>
          </cell>
          <cell r="I33">
            <v>75</v>
          </cell>
          <cell r="J33">
            <v>0.29333333333333333</v>
          </cell>
        </row>
        <row r="34">
          <cell r="C34" t="str">
            <v>TRIMESTRE 2</v>
          </cell>
          <cell r="H34">
            <v>46</v>
          </cell>
          <cell r="I34">
            <v>50</v>
          </cell>
          <cell r="J34">
            <v>0.92</v>
          </cell>
        </row>
        <row r="35">
          <cell r="C35" t="str">
            <v>TRIMESTRE 3</v>
          </cell>
          <cell r="J35" t="e">
            <v>#DIV/0!</v>
          </cell>
        </row>
        <row r="36">
          <cell r="C36" t="str">
            <v>TRIMESTRE 4</v>
          </cell>
          <cell r="J36" t="e">
            <v>#DIV/0!</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IND-003"/>
      <sheetName val="Hoja1"/>
    </sheetNames>
    <sheetDataSet>
      <sheetData sheetId="0">
        <row r="32">
          <cell r="H32" t="str">
            <v>Acciones o productos ejecutados</v>
          </cell>
          <cell r="I32" t="str">
            <v>Acciones o productos programados</v>
          </cell>
        </row>
        <row r="34">
          <cell r="C34" t="str">
            <v>TRIMESTRE 1</v>
          </cell>
          <cell r="H34">
            <v>1</v>
          </cell>
          <cell r="I34">
            <v>2</v>
          </cell>
        </row>
        <row r="35">
          <cell r="C35" t="str">
            <v>TRIMESTRE 2</v>
          </cell>
          <cell r="H35">
            <v>5</v>
          </cell>
          <cell r="I35">
            <v>5</v>
          </cell>
        </row>
        <row r="36">
          <cell r="C36" t="str">
            <v>TRIMESTRE 3</v>
          </cell>
        </row>
        <row r="37">
          <cell r="C37" t="str">
            <v>TRIMESTRE 4</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D-002"/>
    </sheetNames>
    <sheetDataSet>
      <sheetData sheetId="0">
        <row r="32">
          <cell r="D32"/>
          <cell r="E32"/>
          <cell r="F32"/>
          <cell r="G32"/>
          <cell r="H32" t="str">
            <v>Valor ejecutado (compromisos) del presupuesto</v>
          </cell>
          <cell r="I32" t="str">
            <v>Valor total de presupuesto asignado</v>
          </cell>
          <cell r="J32" t="str">
            <v>RESULTADO</v>
          </cell>
        </row>
        <row r="33">
          <cell r="C33" t="str">
            <v>TRIMESTRE 1</v>
          </cell>
          <cell r="D33"/>
          <cell r="E33"/>
          <cell r="F33"/>
          <cell r="G33"/>
          <cell r="H33"/>
          <cell r="I33"/>
          <cell r="J33"/>
        </row>
        <row r="34">
          <cell r="C34" t="str">
            <v>TRIMESTRE 2</v>
          </cell>
          <cell r="D34"/>
          <cell r="E34"/>
          <cell r="F34"/>
          <cell r="G34"/>
          <cell r="H34"/>
          <cell r="I34"/>
          <cell r="J34"/>
        </row>
        <row r="35">
          <cell r="C35" t="str">
            <v>TRIMESTRE 3</v>
          </cell>
          <cell r="D35"/>
          <cell r="E35"/>
          <cell r="F35"/>
          <cell r="G35"/>
          <cell r="H35"/>
          <cell r="I35"/>
          <cell r="J35"/>
        </row>
        <row r="36">
          <cell r="C36" t="str">
            <v>TRIMESTRE 4</v>
          </cell>
          <cell r="D36"/>
          <cell r="E36"/>
          <cell r="F36"/>
          <cell r="G36"/>
          <cell r="H36"/>
          <cell r="I36"/>
          <cell r="J36"/>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D-005"/>
    </sheetNames>
    <sheetDataSet>
      <sheetData sheetId="0">
        <row r="32">
          <cell r="D32"/>
          <cell r="E32"/>
          <cell r="F32"/>
          <cell r="G32"/>
          <cell r="H32" t="str">
            <v>Valor de la ejecución de reservas</v>
          </cell>
          <cell r="I32" t="str">
            <v>Presupuesto de reservas en la vigencia</v>
          </cell>
          <cell r="J32" t="str">
            <v>% de cumplimiento de ejecución de reservas</v>
          </cell>
        </row>
        <row r="33">
          <cell r="C33" t="str">
            <v>TRIMESTRE 1</v>
          </cell>
          <cell r="D33"/>
          <cell r="E33"/>
          <cell r="F33"/>
          <cell r="G33"/>
          <cell r="H33">
            <v>16019005379</v>
          </cell>
          <cell r="I33">
            <v>54088038051</v>
          </cell>
          <cell r="J33">
            <v>0.29616539915712164</v>
          </cell>
        </row>
        <row r="34">
          <cell r="C34" t="str">
            <v>TRIMESTRE 2</v>
          </cell>
          <cell r="D34"/>
          <cell r="E34"/>
          <cell r="F34"/>
          <cell r="G34"/>
          <cell r="H34">
            <v>18215333754</v>
          </cell>
          <cell r="I34">
            <v>53868070626</v>
          </cell>
          <cell r="J34">
            <v>0.33814713507129351</v>
          </cell>
        </row>
        <row r="35">
          <cell r="C35" t="str">
            <v>TRIMESTRE 3</v>
          </cell>
          <cell r="D35"/>
          <cell r="E35"/>
          <cell r="F35"/>
          <cell r="G35"/>
          <cell r="H35"/>
          <cell r="I35"/>
          <cell r="J35" t="e">
            <v>#DIV/0!</v>
          </cell>
        </row>
        <row r="36">
          <cell r="C36" t="str">
            <v>TRIMESTRE 4</v>
          </cell>
          <cell r="D36"/>
          <cell r="E36"/>
          <cell r="F36"/>
          <cell r="G36"/>
          <cell r="H36"/>
          <cell r="I36"/>
          <cell r="J36" t="e">
            <v>#DIV/0!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IND-001"/>
    </sheetNames>
    <sheetDataSet>
      <sheetData sheetId="0">
        <row r="32">
          <cell r="D32"/>
          <cell r="E32"/>
          <cell r="F32"/>
          <cell r="G32"/>
          <cell r="H32" t="str">
            <v>No. De accidentes e incidentes reportados en la actual vigencia</v>
          </cell>
          <cell r="I32" t="str">
            <v>No. De accidentes e incidentes reportados en la vigencia anterior</v>
          </cell>
          <cell r="J32" t="str">
            <v>RESULTADO</v>
          </cell>
        </row>
        <row r="33">
          <cell r="C33"/>
          <cell r="D33"/>
          <cell r="E33"/>
          <cell r="F33"/>
          <cell r="G33"/>
          <cell r="H33"/>
          <cell r="I33"/>
          <cell r="J33"/>
        </row>
        <row r="34">
          <cell r="C34" t="str">
            <v>TRIMESTRE 1</v>
          </cell>
          <cell r="D34"/>
          <cell r="E34"/>
          <cell r="F34"/>
          <cell r="G34"/>
          <cell r="H34">
            <v>4</v>
          </cell>
          <cell r="I34">
            <v>2</v>
          </cell>
          <cell r="J34">
            <v>0.5</v>
          </cell>
        </row>
        <row r="35">
          <cell r="C35" t="str">
            <v>TRIMESTRE 2</v>
          </cell>
          <cell r="D35"/>
          <cell r="E35"/>
          <cell r="F35"/>
          <cell r="G35"/>
          <cell r="H35">
            <v>3</v>
          </cell>
          <cell r="I35">
            <v>4</v>
          </cell>
          <cell r="J35">
            <v>0.75</v>
          </cell>
        </row>
        <row r="36">
          <cell r="C36" t="str">
            <v>TRIMESTRE 3</v>
          </cell>
          <cell r="D36"/>
          <cell r="E36"/>
          <cell r="F36"/>
          <cell r="G36"/>
          <cell r="H36"/>
          <cell r="I36"/>
          <cell r="J36" t="e">
            <v>#DIV/0!</v>
          </cell>
        </row>
        <row r="37">
          <cell r="C37" t="str">
            <v>TRIMESTRE 4</v>
          </cell>
          <cell r="D37"/>
          <cell r="E37"/>
          <cell r="F37"/>
          <cell r="G37"/>
          <cell r="H37"/>
          <cell r="I37"/>
          <cell r="J37" t="e">
            <v>#DIV/0!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IND-002"/>
    </sheetNames>
    <sheetDataSet>
      <sheetData sheetId="0">
        <row r="32">
          <cell r="D32"/>
          <cell r="E32"/>
          <cell r="F32"/>
          <cell r="G32"/>
          <cell r="H32" t="str">
            <v>No. De seguimientos realizados</v>
          </cell>
          <cell r="I32" t="str">
            <v>No. De personas calificadas con enfermedas laboral</v>
          </cell>
        </row>
        <row r="33">
          <cell r="C33"/>
          <cell r="D33"/>
          <cell r="E33"/>
          <cell r="F33"/>
          <cell r="G33"/>
          <cell r="H33"/>
          <cell r="I33"/>
        </row>
        <row r="34">
          <cell r="C34" t="str">
            <v>TRIMESTRE 1</v>
          </cell>
          <cell r="D34"/>
          <cell r="E34"/>
          <cell r="F34"/>
          <cell r="G34"/>
          <cell r="H34"/>
          <cell r="I34"/>
        </row>
        <row r="35">
          <cell r="C35" t="str">
            <v>TRIMESTRE 2</v>
          </cell>
          <cell r="D35"/>
          <cell r="E35"/>
          <cell r="F35"/>
          <cell r="G35"/>
          <cell r="H35"/>
          <cell r="I35"/>
        </row>
        <row r="36">
          <cell r="C36" t="str">
            <v>TRIMESTRE 3</v>
          </cell>
          <cell r="D36"/>
          <cell r="E36"/>
          <cell r="F36"/>
          <cell r="G36"/>
          <cell r="H36"/>
          <cell r="I36"/>
        </row>
        <row r="37">
          <cell r="C37" t="str">
            <v>TRIMESTRE 4</v>
          </cell>
          <cell r="D37"/>
          <cell r="E37"/>
          <cell r="F37"/>
          <cell r="G37"/>
          <cell r="H37"/>
          <cell r="I37"/>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IND-003"/>
      <sheetName val="Hoja1"/>
    </sheetNames>
    <sheetDataSet>
      <sheetData sheetId="0">
        <row r="32">
          <cell r="D32"/>
          <cell r="E32"/>
          <cell r="F32"/>
          <cell r="G32"/>
          <cell r="H32" t="str">
            <v>No. De actividades del plan ejecutadas</v>
          </cell>
          <cell r="I32" t="str">
            <v>No de actividades del plan programadas</v>
          </cell>
        </row>
        <row r="33">
          <cell r="C33"/>
          <cell r="D33"/>
          <cell r="E33"/>
          <cell r="F33"/>
          <cell r="G33"/>
          <cell r="H33"/>
          <cell r="I33"/>
        </row>
        <row r="34">
          <cell r="C34" t="str">
            <v>TRIMESTRE 1</v>
          </cell>
          <cell r="D34"/>
          <cell r="E34"/>
          <cell r="F34"/>
          <cell r="G34"/>
          <cell r="H34">
            <v>0</v>
          </cell>
          <cell r="I34">
            <v>0</v>
          </cell>
        </row>
        <row r="35">
          <cell r="C35" t="str">
            <v>TRIMESTRE 2</v>
          </cell>
          <cell r="D35"/>
          <cell r="E35"/>
          <cell r="F35"/>
          <cell r="G35"/>
          <cell r="H35">
            <v>0</v>
          </cell>
          <cell r="I35">
            <v>0</v>
          </cell>
        </row>
        <row r="36">
          <cell r="C36" t="str">
            <v>TRIMESTRE 3</v>
          </cell>
          <cell r="D36"/>
          <cell r="E36"/>
          <cell r="F36"/>
          <cell r="G36"/>
          <cell r="H36"/>
          <cell r="I36"/>
        </row>
        <row r="37">
          <cell r="C37" t="str">
            <v>TRIMESTRE 4</v>
          </cell>
          <cell r="D37"/>
          <cell r="E37"/>
          <cell r="F37"/>
          <cell r="G37"/>
          <cell r="H37"/>
          <cell r="I37"/>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IND-004"/>
    </sheetNames>
    <sheetDataSet>
      <sheetData sheetId="0">
        <row r="32">
          <cell r="D32"/>
          <cell r="E32"/>
          <cell r="F32"/>
          <cell r="G32"/>
          <cell r="H32" t="str">
            <v>No. De actividades del plan ejecutadas</v>
          </cell>
          <cell r="I32" t="str">
            <v>No. De actividades programadas</v>
          </cell>
        </row>
        <row r="33">
          <cell r="C33"/>
          <cell r="D33"/>
          <cell r="E33"/>
          <cell r="F33"/>
          <cell r="G33"/>
          <cell r="H33"/>
          <cell r="I33"/>
        </row>
        <row r="34">
          <cell r="C34" t="str">
            <v>TRIMESTRE 1</v>
          </cell>
          <cell r="D34"/>
          <cell r="E34"/>
          <cell r="F34"/>
          <cell r="G34"/>
          <cell r="H34">
            <v>6</v>
          </cell>
          <cell r="I34">
            <v>6</v>
          </cell>
        </row>
        <row r="35">
          <cell r="C35" t="str">
            <v>TRIMESTRE 2</v>
          </cell>
          <cell r="D35"/>
          <cell r="E35"/>
          <cell r="F35"/>
          <cell r="G35"/>
          <cell r="H35">
            <v>6</v>
          </cell>
          <cell r="I35">
            <v>6</v>
          </cell>
        </row>
        <row r="36">
          <cell r="C36" t="str">
            <v>TRIMESTRE 3</v>
          </cell>
          <cell r="D36"/>
          <cell r="E36"/>
          <cell r="F36"/>
          <cell r="G36"/>
          <cell r="H36"/>
          <cell r="I36"/>
        </row>
        <row r="37">
          <cell r="C37" t="str">
            <v>TRIMESTRE 4</v>
          </cell>
          <cell r="D37"/>
          <cell r="E37"/>
          <cell r="F37"/>
          <cell r="G37"/>
          <cell r="H37"/>
          <cell r="I37"/>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IND-005"/>
    </sheetNames>
    <sheetDataSet>
      <sheetData sheetId="0">
        <row r="32">
          <cell r="D32"/>
          <cell r="E32"/>
          <cell r="F32"/>
          <cell r="G32"/>
          <cell r="H32" t="str">
            <v>No. De actividades del plan ejecutadas</v>
          </cell>
          <cell r="I32" t="str">
            <v>No. De actividades del plan programadas</v>
          </cell>
        </row>
        <row r="33">
          <cell r="C33"/>
          <cell r="D33"/>
          <cell r="E33"/>
          <cell r="F33"/>
          <cell r="G33"/>
          <cell r="H33"/>
          <cell r="I33"/>
        </row>
        <row r="34">
          <cell r="C34" t="str">
            <v>TRIMESTRE 1</v>
          </cell>
          <cell r="D34"/>
          <cell r="E34"/>
          <cell r="F34"/>
          <cell r="G34"/>
          <cell r="H34">
            <v>0</v>
          </cell>
          <cell r="I34">
            <v>0</v>
          </cell>
        </row>
        <row r="35">
          <cell r="C35" t="str">
            <v>TRIMESTRE 2</v>
          </cell>
          <cell r="D35"/>
          <cell r="E35"/>
          <cell r="F35"/>
          <cell r="G35"/>
          <cell r="H35">
            <v>0</v>
          </cell>
          <cell r="I35">
            <v>0</v>
          </cell>
        </row>
        <row r="36">
          <cell r="C36" t="str">
            <v>TRIMESTRE 3</v>
          </cell>
          <cell r="D36"/>
          <cell r="E36"/>
          <cell r="F36"/>
          <cell r="G36"/>
          <cell r="H36"/>
          <cell r="I36"/>
        </row>
        <row r="37">
          <cell r="C37" t="str">
            <v>TRIMESTRE 4</v>
          </cell>
          <cell r="D37"/>
          <cell r="E37"/>
          <cell r="F37"/>
          <cell r="G37"/>
          <cell r="H37"/>
          <cell r="I37"/>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IND-003 (2)"/>
      <sheetName val="SIG-IND-002"/>
    </sheetNames>
    <sheetDataSet>
      <sheetData sheetId="0"/>
      <sheetData sheetId="1">
        <row r="32">
          <cell r="H32" t="str">
            <v>Safisfacción con mi trabajo</v>
          </cell>
          <cell r="J32" t="str">
            <v>Satisfacción con otros Procesos</v>
          </cell>
          <cell r="K32" t="str">
            <v>RESULTADO</v>
          </cell>
        </row>
        <row r="33">
          <cell r="H33"/>
          <cell r="J33"/>
          <cell r="K33"/>
        </row>
        <row r="34">
          <cell r="C34" t="str">
            <v>2 Semestre 2017</v>
          </cell>
          <cell r="D34"/>
          <cell r="E34"/>
          <cell r="F34"/>
          <cell r="G34"/>
          <cell r="H34">
            <v>0.84799999999999998</v>
          </cell>
          <cell r="J34">
            <v>0.70799999999999996</v>
          </cell>
          <cell r="K34">
            <v>0.75166666666666659</v>
          </cell>
        </row>
        <row r="35">
          <cell r="C35" t="str">
            <v>1 Semestre 2018</v>
          </cell>
          <cell r="D35"/>
          <cell r="E35"/>
          <cell r="F35"/>
          <cell r="G35"/>
          <cell r="H35">
            <v>0.92</v>
          </cell>
          <cell r="J35">
            <v>0.74199999999999999</v>
          </cell>
          <cell r="K35">
            <v>0.83099999999999996</v>
          </cell>
        </row>
        <row r="36">
          <cell r="C36" t="str">
            <v>2 Semestre 2018</v>
          </cell>
          <cell r="D36"/>
          <cell r="E36"/>
          <cell r="F36"/>
          <cell r="G36"/>
          <cell r="H36"/>
          <cell r="J36"/>
          <cell r="K36" t="e">
            <v>#DIV/0!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IND-001"/>
    </sheetNames>
    <sheetDataSet>
      <sheetData sheetId="0">
        <row r="32">
          <cell r="D32"/>
          <cell r="E32"/>
          <cell r="F32"/>
          <cell r="G32"/>
          <cell r="H32" t="str">
            <v>N° de expedientes tramitados  dentro de términos legales</v>
          </cell>
          <cell r="I32" t="str">
            <v>No. De expediente tramitados en el periodo</v>
          </cell>
          <cell r="J32" t="str">
            <v>RESULTADO</v>
          </cell>
        </row>
        <row r="33">
          <cell r="C33" t="str">
            <v>TRIMESTRE 1</v>
          </cell>
          <cell r="D33"/>
          <cell r="E33"/>
          <cell r="F33"/>
          <cell r="G33"/>
          <cell r="H33">
            <v>13</v>
          </cell>
          <cell r="I33">
            <v>26</v>
          </cell>
          <cell r="J33">
            <v>0.5</v>
          </cell>
        </row>
        <row r="34">
          <cell r="C34" t="str">
            <v>TRIMESTRE 2</v>
          </cell>
          <cell r="D34"/>
          <cell r="E34"/>
          <cell r="F34"/>
          <cell r="G34"/>
          <cell r="H34">
            <v>33</v>
          </cell>
          <cell r="I34">
            <v>33</v>
          </cell>
          <cell r="J34">
            <v>1</v>
          </cell>
        </row>
        <row r="35">
          <cell r="C35" t="str">
            <v>TRIMESTRE 3</v>
          </cell>
          <cell r="D35"/>
          <cell r="E35"/>
          <cell r="F35"/>
          <cell r="G35"/>
          <cell r="H35"/>
          <cell r="I35"/>
          <cell r="J35" t="e">
            <v>#DIV/0!</v>
          </cell>
        </row>
        <row r="36">
          <cell r="C36" t="str">
            <v>TRIMESTRE 4</v>
          </cell>
          <cell r="D36"/>
          <cell r="E36"/>
          <cell r="F36"/>
          <cell r="G36"/>
          <cell r="H36"/>
          <cell r="I36"/>
          <cell r="J36" t="e">
            <v>#DIV/0!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IND-001"/>
    </sheetNames>
    <sheetDataSet>
      <sheetData sheetId="0">
        <row r="27">
          <cell r="H27" t="str">
            <v>ESTADO DE LA MAQUINARIA</v>
          </cell>
        </row>
        <row r="28">
          <cell r="C28" t="str">
            <v>TRIMESTRE 1</v>
          </cell>
          <cell r="D28">
            <v>0</v>
          </cell>
          <cell r="E28">
            <v>0</v>
          </cell>
          <cell r="F28">
            <v>0</v>
          </cell>
          <cell r="G28">
            <v>0</v>
          </cell>
          <cell r="H28" t="str">
            <v>Disponible</v>
          </cell>
        </row>
        <row r="29">
          <cell r="C29">
            <v>0</v>
          </cell>
          <cell r="D29">
            <v>0</v>
          </cell>
          <cell r="E29">
            <v>0</v>
          </cell>
          <cell r="F29">
            <v>0</v>
          </cell>
          <cell r="G29">
            <v>0</v>
          </cell>
          <cell r="H29" t="str">
            <v>En mantto.</v>
          </cell>
        </row>
        <row r="30">
          <cell r="C30" t="str">
            <v>TRIMESTRE 2</v>
          </cell>
          <cell r="D30">
            <v>0</v>
          </cell>
          <cell r="E30">
            <v>0</v>
          </cell>
          <cell r="F30">
            <v>0</v>
          </cell>
          <cell r="G30">
            <v>0</v>
          </cell>
          <cell r="H30" t="str">
            <v>Disponible</v>
          </cell>
        </row>
        <row r="31">
          <cell r="C31">
            <v>0</v>
          </cell>
          <cell r="D31">
            <v>0</v>
          </cell>
          <cell r="E31">
            <v>0</v>
          </cell>
          <cell r="F31">
            <v>0</v>
          </cell>
          <cell r="G31">
            <v>0</v>
          </cell>
          <cell r="H31" t="str">
            <v>En mantto.</v>
          </cell>
        </row>
        <row r="32">
          <cell r="C32" t="str">
            <v>TRIMESTRE 3</v>
          </cell>
          <cell r="D32">
            <v>0</v>
          </cell>
          <cell r="E32">
            <v>0</v>
          </cell>
          <cell r="F32">
            <v>0</v>
          </cell>
          <cell r="G32">
            <v>0</v>
          </cell>
          <cell r="H32" t="str">
            <v>Disponible</v>
          </cell>
        </row>
        <row r="33">
          <cell r="C33">
            <v>0</v>
          </cell>
          <cell r="D33">
            <v>0</v>
          </cell>
          <cell r="E33">
            <v>0</v>
          </cell>
          <cell r="F33">
            <v>0</v>
          </cell>
          <cell r="G33">
            <v>0</v>
          </cell>
          <cell r="H33" t="str">
            <v>En mantto.</v>
          </cell>
        </row>
        <row r="34">
          <cell r="C34" t="str">
            <v>TRIMESTRE 4</v>
          </cell>
          <cell r="D34">
            <v>0</v>
          </cell>
          <cell r="E34">
            <v>0</v>
          </cell>
          <cell r="F34">
            <v>0</v>
          </cell>
          <cell r="G34">
            <v>0</v>
          </cell>
          <cell r="H34" t="str">
            <v>Disponible</v>
          </cell>
        </row>
        <row r="35">
          <cell r="C35">
            <v>0</v>
          </cell>
          <cell r="D35">
            <v>0</v>
          </cell>
          <cell r="E35">
            <v>0</v>
          </cell>
          <cell r="F35">
            <v>0</v>
          </cell>
          <cell r="G35">
            <v>0</v>
          </cell>
          <cell r="H35" t="str">
            <v>En mantto.</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IND-001"/>
    </sheetNames>
    <sheetDataSet>
      <sheetData sheetId="0">
        <row r="32">
          <cell r="H32" t="str">
            <v>ESTADO DE LA MAQUINARIA</v>
          </cell>
          <cell r="I32" t="str">
            <v># MAQUINARIA</v>
          </cell>
          <cell r="J32" t="str">
            <v>TOTAL</v>
          </cell>
        </row>
        <row r="33">
          <cell r="H33"/>
          <cell r="I33"/>
          <cell r="J33"/>
        </row>
        <row r="34">
          <cell r="I34">
            <v>160</v>
          </cell>
          <cell r="J34">
            <v>211</v>
          </cell>
          <cell r="K34">
            <v>0.75829383886255919</v>
          </cell>
        </row>
        <row r="35">
          <cell r="I35">
            <v>51</v>
          </cell>
          <cell r="J35"/>
          <cell r="K35">
            <v>0.24170616113744076</v>
          </cell>
        </row>
        <row r="36">
          <cell r="I36">
            <v>164</v>
          </cell>
          <cell r="J36">
            <v>208</v>
          </cell>
          <cell r="K36">
            <v>0.78846153846153844</v>
          </cell>
        </row>
        <row r="37">
          <cell r="I37">
            <v>44</v>
          </cell>
          <cell r="J37"/>
          <cell r="K37">
            <v>0.21153846153846154</v>
          </cell>
        </row>
        <row r="38">
          <cell r="I38"/>
          <cell r="J38">
            <v>0</v>
          </cell>
          <cell r="K38" t="str">
            <v/>
          </cell>
        </row>
        <row r="39">
          <cell r="I39"/>
          <cell r="J39"/>
          <cell r="K39" t="str">
            <v/>
          </cell>
        </row>
        <row r="40">
          <cell r="I40"/>
          <cell r="J40">
            <v>0</v>
          </cell>
          <cell r="K40" t="str">
            <v/>
          </cell>
        </row>
        <row r="41">
          <cell r="I41"/>
          <cell r="J41"/>
          <cell r="K41" t="str">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IND-003 (2)"/>
      <sheetName val="SIG-IND-003"/>
    </sheetNames>
    <sheetDataSet>
      <sheetData sheetId="0">
        <row r="50">
          <cell r="I50">
            <v>17.274999999999999</v>
          </cell>
        </row>
      </sheetData>
      <sheetData sheetId="1">
        <row r="32">
          <cell r="H32" t="str">
            <v>Sumatoria del Resultado de la Autoevaluación</v>
          </cell>
          <cell r="I32" t="str">
            <v>Total de Procesos</v>
          </cell>
          <cell r="J32" t="str">
            <v>RESULTADO</v>
          </cell>
        </row>
        <row r="33">
          <cell r="H33"/>
          <cell r="I33"/>
          <cell r="J33"/>
        </row>
        <row r="34">
          <cell r="C34" t="str">
            <v>2 Semestre 2017</v>
          </cell>
          <cell r="D34"/>
          <cell r="E34"/>
          <cell r="F34"/>
          <cell r="G34"/>
          <cell r="H34">
            <v>17.274999999999999</v>
          </cell>
          <cell r="I34">
            <v>20</v>
          </cell>
          <cell r="J34">
            <v>0.86374999999999991</v>
          </cell>
        </row>
        <row r="35">
          <cell r="C35" t="str">
            <v>1 Semestre 2018</v>
          </cell>
          <cell r="D35"/>
          <cell r="E35"/>
          <cell r="F35"/>
          <cell r="G35"/>
          <cell r="H35">
            <v>17.917000000000002</v>
          </cell>
          <cell r="I35">
            <v>20</v>
          </cell>
          <cell r="J35">
            <v>0.89585000000000004</v>
          </cell>
        </row>
        <row r="36">
          <cell r="C36" t="str">
            <v>2 Semestre 2018</v>
          </cell>
          <cell r="D36"/>
          <cell r="E36"/>
          <cell r="F36"/>
          <cell r="G36"/>
          <cell r="H36"/>
          <cell r="I36"/>
          <cell r="J36"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
      <sheetName val="SIG"/>
      <sheetName val="COM"/>
      <sheetName val="PRO"/>
      <sheetName val="ODM"/>
      <sheetName val="PDV"/>
      <sheetName val="AII"/>
      <sheetName val="IMV"/>
      <sheetName val="SAP"/>
      <sheetName val="GAM"/>
      <sheetName val="CON"/>
      <sheetName val="ABI"/>
      <sheetName val="FIN"/>
      <sheetName val="ACI"/>
      <sheetName val="SIT"/>
      <sheetName val="JUR"/>
      <sheetName val="GDO"/>
      <sheetName val="THU"/>
      <sheetName val="CDI"/>
      <sheetName val="CMG"/>
      <sheetName val="Plan Estratégico"/>
      <sheetName val="PES-IND-001"/>
      <sheetName val="PES-IND-002"/>
    </sheetNames>
    <sheetDataSet>
      <sheetData sheetId="0">
        <row r="18">
          <cell r="B18">
            <v>0.2</v>
          </cell>
          <cell r="E18">
            <v>0.4</v>
          </cell>
          <cell r="H18"/>
          <cell r="I18"/>
          <cell r="J18"/>
          <cell r="K18"/>
          <cell r="L18"/>
          <cell r="M18"/>
          <cell r="N18"/>
          <cell r="O18"/>
          <cell r="P18"/>
          <cell r="Q18"/>
          <cell r="R18"/>
          <cell r="S18"/>
        </row>
        <row r="19">
          <cell r="E19">
            <v>0.3</v>
          </cell>
          <cell r="H19"/>
          <cell r="I19"/>
          <cell r="J19">
            <v>0.33</v>
          </cell>
          <cell r="K19">
            <v>0.33</v>
          </cell>
          <cell r="L19"/>
          <cell r="M19"/>
          <cell r="N19"/>
          <cell r="O19"/>
          <cell r="P19"/>
          <cell r="Q19"/>
          <cell r="R19"/>
          <cell r="S19"/>
        </row>
        <row r="20">
          <cell r="E20">
            <v>0.3</v>
          </cell>
          <cell r="H20"/>
          <cell r="I20"/>
          <cell r="J20"/>
          <cell r="K20"/>
          <cell r="L20"/>
          <cell r="M20"/>
          <cell r="N20">
            <v>0.25</v>
          </cell>
          <cell r="O20">
            <v>0.25</v>
          </cell>
          <cell r="P20"/>
          <cell r="Q20"/>
          <cell r="R20">
            <v>0.25</v>
          </cell>
          <cell r="S20">
            <v>0.25</v>
          </cell>
        </row>
        <row r="25">
          <cell r="B25">
            <v>0.15</v>
          </cell>
          <cell r="E25">
            <v>0.6</v>
          </cell>
          <cell r="H25"/>
          <cell r="I25"/>
          <cell r="J25"/>
          <cell r="K25"/>
          <cell r="L25"/>
          <cell r="M25"/>
          <cell r="N25"/>
          <cell r="O25"/>
          <cell r="P25"/>
          <cell r="Q25"/>
          <cell r="R25">
            <v>0.5</v>
          </cell>
          <cell r="S25">
            <v>0.5</v>
          </cell>
        </row>
        <row r="26">
          <cell r="E26">
            <v>0.4</v>
          </cell>
          <cell r="H26"/>
          <cell r="I26"/>
          <cell r="J26"/>
          <cell r="K26">
            <v>0.1</v>
          </cell>
          <cell r="L26"/>
          <cell r="M26"/>
          <cell r="N26"/>
          <cell r="O26"/>
          <cell r="P26"/>
          <cell r="Q26"/>
          <cell r="R26">
            <v>0.5</v>
          </cell>
          <cell r="S26">
            <v>0.3</v>
          </cell>
        </row>
        <row r="31">
          <cell r="B31">
            <v>0.3</v>
          </cell>
          <cell r="E31">
            <v>0.5</v>
          </cell>
          <cell r="H31"/>
          <cell r="I31"/>
          <cell r="J31"/>
          <cell r="K31"/>
          <cell r="L31"/>
          <cell r="M31"/>
          <cell r="N31"/>
          <cell r="O31"/>
          <cell r="P31"/>
          <cell r="Q31"/>
          <cell r="R31"/>
          <cell r="S31"/>
        </row>
        <row r="32">
          <cell r="E32">
            <v>0.5</v>
          </cell>
          <cell r="H32"/>
          <cell r="I32"/>
          <cell r="J32"/>
          <cell r="K32"/>
          <cell r="L32"/>
          <cell r="M32"/>
          <cell r="N32"/>
          <cell r="O32"/>
          <cell r="P32"/>
          <cell r="Q32"/>
          <cell r="R32"/>
          <cell r="S32"/>
        </row>
        <row r="37">
          <cell r="B37">
            <v>0.2</v>
          </cell>
          <cell r="E37">
            <v>0.3</v>
          </cell>
          <cell r="H37"/>
          <cell r="I37"/>
          <cell r="J37"/>
          <cell r="K37"/>
          <cell r="L37"/>
          <cell r="M37"/>
          <cell r="N37">
            <v>0.33</v>
          </cell>
          <cell r="O37">
            <v>0.33</v>
          </cell>
          <cell r="P37">
            <v>0.09</v>
          </cell>
          <cell r="Q37">
            <v>0.09</v>
          </cell>
          <cell r="R37">
            <v>0.09</v>
          </cell>
          <cell r="S37">
            <v>0.09</v>
          </cell>
        </row>
        <row r="38">
          <cell r="E38">
            <v>0.5</v>
          </cell>
          <cell r="H38"/>
          <cell r="I38"/>
          <cell r="J38"/>
          <cell r="K38"/>
          <cell r="L38"/>
          <cell r="M38"/>
          <cell r="N38">
            <v>0.34</v>
          </cell>
          <cell r="O38">
            <v>0.34</v>
          </cell>
          <cell r="P38"/>
          <cell r="Q38"/>
          <cell r="R38"/>
          <cell r="S38"/>
        </row>
        <row r="39">
          <cell r="E39">
            <v>0.2</v>
          </cell>
          <cell r="H39"/>
          <cell r="I39"/>
          <cell r="J39"/>
          <cell r="K39"/>
          <cell r="L39"/>
          <cell r="M39"/>
          <cell r="N39">
            <v>0.25</v>
          </cell>
          <cell r="O39">
            <v>0.25</v>
          </cell>
          <cell r="P39"/>
          <cell r="Q39"/>
          <cell r="R39"/>
          <cell r="S39"/>
        </row>
        <row r="44">
          <cell r="B44">
            <v>0.15</v>
          </cell>
          <cell r="E44">
            <v>0.25</v>
          </cell>
          <cell r="H44"/>
          <cell r="I44"/>
          <cell r="J44"/>
          <cell r="K44"/>
          <cell r="L44"/>
          <cell r="M44"/>
          <cell r="N44"/>
          <cell r="O44"/>
          <cell r="P44"/>
          <cell r="Q44"/>
          <cell r="R44"/>
          <cell r="S44"/>
        </row>
        <row r="45">
          <cell r="E45">
            <v>0.5</v>
          </cell>
          <cell r="H45"/>
          <cell r="I45"/>
          <cell r="J45"/>
          <cell r="K45"/>
          <cell r="L45">
            <v>0.25</v>
          </cell>
          <cell r="M45">
            <v>0.25</v>
          </cell>
          <cell r="N45"/>
          <cell r="O45"/>
          <cell r="P45"/>
          <cell r="Q45"/>
          <cell r="R45"/>
          <cell r="S45"/>
        </row>
        <row r="46">
          <cell r="E46">
            <v>0.25</v>
          </cell>
          <cell r="H46"/>
          <cell r="I46"/>
          <cell r="J46"/>
          <cell r="K46"/>
          <cell r="L46"/>
          <cell r="M46"/>
          <cell r="N46"/>
          <cell r="O46"/>
          <cell r="P46"/>
          <cell r="Q46"/>
          <cell r="R46"/>
          <cell r="S46"/>
        </row>
      </sheetData>
      <sheetData sheetId="1">
        <row r="18">
          <cell r="B18">
            <v>1</v>
          </cell>
          <cell r="E18">
            <v>0.2</v>
          </cell>
          <cell r="H18"/>
          <cell r="I18"/>
          <cell r="J18">
            <v>0.2</v>
          </cell>
          <cell r="K18"/>
          <cell r="L18"/>
          <cell r="M18">
            <v>0.2</v>
          </cell>
          <cell r="N18"/>
          <cell r="O18"/>
          <cell r="P18"/>
          <cell r="Q18"/>
          <cell r="R18">
            <v>0.4</v>
          </cell>
          <cell r="S18">
            <v>0.4</v>
          </cell>
        </row>
        <row r="19">
          <cell r="E19">
            <v>0.5</v>
          </cell>
          <cell r="H19"/>
          <cell r="I19"/>
          <cell r="J19">
            <v>0.2</v>
          </cell>
          <cell r="K19">
            <v>0.2</v>
          </cell>
          <cell r="L19"/>
          <cell r="M19"/>
          <cell r="N19"/>
          <cell r="O19"/>
          <cell r="P19"/>
          <cell r="Q19"/>
          <cell r="R19">
            <v>0.2</v>
          </cell>
          <cell r="S19">
            <v>0.2</v>
          </cell>
        </row>
        <row r="20">
          <cell r="E20">
            <v>0.3</v>
          </cell>
          <cell r="H20"/>
          <cell r="I20"/>
          <cell r="J20"/>
          <cell r="K20"/>
          <cell r="L20"/>
          <cell r="M20"/>
          <cell r="N20"/>
          <cell r="O20"/>
          <cell r="P20"/>
          <cell r="Q20"/>
          <cell r="R20"/>
          <cell r="S20"/>
        </row>
      </sheetData>
      <sheetData sheetId="2">
        <row r="17">
          <cell r="B17">
            <v>0.45</v>
          </cell>
          <cell r="E17">
            <v>0.2</v>
          </cell>
          <cell r="H17"/>
          <cell r="I17"/>
          <cell r="J17">
            <v>0.09</v>
          </cell>
          <cell r="K17">
            <v>9.3299999999999994E-2</v>
          </cell>
          <cell r="L17">
            <v>0.09</v>
          </cell>
          <cell r="M17">
            <v>9.3299999999999994E-2</v>
          </cell>
          <cell r="N17">
            <v>0.09</v>
          </cell>
          <cell r="O17">
            <v>0.09</v>
          </cell>
          <cell r="P17">
            <v>0.09</v>
          </cell>
          <cell r="Q17">
            <v>0.09</v>
          </cell>
          <cell r="R17">
            <v>0.09</v>
          </cell>
          <cell r="S17">
            <v>0.09</v>
          </cell>
        </row>
        <row r="18">
          <cell r="E18">
            <v>0.2</v>
          </cell>
          <cell r="H18"/>
          <cell r="I18"/>
          <cell r="J18"/>
          <cell r="K18"/>
          <cell r="L18">
            <v>0.35</v>
          </cell>
          <cell r="M18">
            <v>0.35</v>
          </cell>
          <cell r="N18"/>
          <cell r="O18"/>
          <cell r="P18"/>
          <cell r="Q18"/>
          <cell r="R18"/>
          <cell r="S18"/>
        </row>
        <row r="19">
          <cell r="E19">
            <v>0.2</v>
          </cell>
          <cell r="H19">
            <v>0.08</v>
          </cell>
          <cell r="I19">
            <v>8.3299999999999999E-2</v>
          </cell>
          <cell r="J19">
            <v>0.08</v>
          </cell>
          <cell r="K19">
            <v>8.3299999999999999E-2</v>
          </cell>
          <cell r="L19">
            <v>0.08</v>
          </cell>
          <cell r="M19">
            <v>8.3299999999999999E-2</v>
          </cell>
          <cell r="N19">
            <v>0.08</v>
          </cell>
          <cell r="O19">
            <v>0.08</v>
          </cell>
          <cell r="P19">
            <v>0.08</v>
          </cell>
          <cell r="Q19">
            <v>0.08</v>
          </cell>
          <cell r="R19">
            <v>0.08</v>
          </cell>
          <cell r="S19">
            <v>0.08</v>
          </cell>
        </row>
        <row r="20">
          <cell r="E20">
            <v>0.2</v>
          </cell>
          <cell r="H20"/>
          <cell r="I20"/>
          <cell r="J20"/>
          <cell r="K20"/>
          <cell r="L20"/>
          <cell r="M20"/>
          <cell r="N20"/>
          <cell r="O20"/>
          <cell r="P20">
            <v>0.35</v>
          </cell>
          <cell r="Q20">
            <v>0.35</v>
          </cell>
          <cell r="R20"/>
          <cell r="S20"/>
        </row>
        <row r="21">
          <cell r="E21">
            <v>0.2</v>
          </cell>
          <cell r="H21"/>
          <cell r="I21"/>
          <cell r="J21"/>
          <cell r="K21"/>
          <cell r="L21">
            <v>0.25</v>
          </cell>
          <cell r="M21">
            <v>0.25</v>
          </cell>
          <cell r="N21"/>
          <cell r="O21"/>
          <cell r="P21"/>
          <cell r="Q21"/>
          <cell r="R21">
            <v>0.25</v>
          </cell>
          <cell r="S21">
            <v>0.2</v>
          </cell>
        </row>
        <row r="26">
          <cell r="B26">
            <v>0.45</v>
          </cell>
          <cell r="E26">
            <v>0.2</v>
          </cell>
          <cell r="H26"/>
          <cell r="I26"/>
          <cell r="J26">
            <v>0.09</v>
          </cell>
          <cell r="K26">
            <v>0.09</v>
          </cell>
          <cell r="L26">
            <v>0.09</v>
          </cell>
          <cell r="M26">
            <v>0.09</v>
          </cell>
          <cell r="N26">
            <v>0.09</v>
          </cell>
          <cell r="O26">
            <v>0.09</v>
          </cell>
          <cell r="P26">
            <v>0.09</v>
          </cell>
          <cell r="Q26">
            <v>0.09</v>
          </cell>
          <cell r="R26">
            <v>0.09</v>
          </cell>
          <cell r="S26">
            <v>0.09</v>
          </cell>
        </row>
        <row r="27">
          <cell r="E27">
            <v>0.2</v>
          </cell>
          <cell r="H27"/>
          <cell r="I27"/>
          <cell r="J27"/>
          <cell r="K27"/>
          <cell r="L27">
            <v>0.25</v>
          </cell>
          <cell r="M27">
            <v>0.25</v>
          </cell>
          <cell r="N27"/>
          <cell r="O27"/>
          <cell r="P27"/>
          <cell r="Q27"/>
          <cell r="R27">
            <v>0.25</v>
          </cell>
          <cell r="S27">
            <v>0.25</v>
          </cell>
        </row>
        <row r="28">
          <cell r="E28">
            <v>0.2</v>
          </cell>
          <cell r="H28">
            <v>0.08</v>
          </cell>
          <cell r="I28">
            <v>0.08</v>
          </cell>
          <cell r="J28">
            <v>0.08</v>
          </cell>
          <cell r="K28">
            <v>0.08</v>
          </cell>
          <cell r="L28">
            <v>0.08</v>
          </cell>
          <cell r="M28">
            <v>0.08</v>
          </cell>
          <cell r="N28">
            <v>0.08</v>
          </cell>
          <cell r="O28">
            <v>0.08</v>
          </cell>
          <cell r="P28">
            <v>0.08</v>
          </cell>
          <cell r="Q28">
            <v>0.08</v>
          </cell>
          <cell r="R28">
            <v>0.08</v>
          </cell>
          <cell r="S28">
            <v>0.08</v>
          </cell>
        </row>
        <row r="29">
          <cell r="E29">
            <v>0.2</v>
          </cell>
          <cell r="H29"/>
          <cell r="I29"/>
          <cell r="J29"/>
          <cell r="K29"/>
          <cell r="L29"/>
          <cell r="M29"/>
          <cell r="N29"/>
          <cell r="O29"/>
          <cell r="P29"/>
          <cell r="Q29"/>
          <cell r="R29">
            <v>0.5</v>
          </cell>
          <cell r="S29">
            <v>0.5</v>
          </cell>
        </row>
        <row r="30">
          <cell r="E30">
            <v>0.2</v>
          </cell>
          <cell r="H30"/>
          <cell r="I30"/>
          <cell r="J30"/>
          <cell r="K30"/>
          <cell r="L30"/>
          <cell r="M30"/>
          <cell r="N30"/>
          <cell r="O30"/>
          <cell r="P30"/>
          <cell r="Q30"/>
          <cell r="R30">
            <v>0.5</v>
          </cell>
          <cell r="S30">
            <v>0.5</v>
          </cell>
        </row>
        <row r="35">
          <cell r="B35">
            <v>0.1</v>
          </cell>
          <cell r="E35">
            <v>1</v>
          </cell>
          <cell r="H35"/>
          <cell r="I35"/>
          <cell r="J35"/>
          <cell r="K35"/>
          <cell r="L35"/>
          <cell r="M35"/>
          <cell r="N35">
            <v>0.33</v>
          </cell>
          <cell r="O35"/>
          <cell r="P35"/>
          <cell r="Q35"/>
          <cell r="R35"/>
          <cell r="S35"/>
        </row>
      </sheetData>
      <sheetData sheetId="3">
        <row r="18">
          <cell r="B18">
            <v>0.4</v>
          </cell>
          <cell r="E18">
            <v>0.2</v>
          </cell>
          <cell r="H18">
            <v>0.08</v>
          </cell>
          <cell r="J18">
            <v>0.08</v>
          </cell>
          <cell r="L18">
            <v>0.08</v>
          </cell>
          <cell r="N18">
            <v>0.08</v>
          </cell>
          <cell r="P18">
            <v>0.08</v>
          </cell>
          <cell r="R18">
            <v>0.08</v>
          </cell>
        </row>
        <row r="19">
          <cell r="E19">
            <v>0.2</v>
          </cell>
          <cell r="H19"/>
          <cell r="J19"/>
          <cell r="L19"/>
          <cell r="N19">
            <v>0.25</v>
          </cell>
          <cell r="P19"/>
          <cell r="R19"/>
        </row>
        <row r="20">
          <cell r="E20">
            <v>0.2</v>
          </cell>
          <cell r="H20"/>
          <cell r="J20"/>
          <cell r="L20"/>
          <cell r="N20">
            <v>0.25</v>
          </cell>
          <cell r="P20"/>
          <cell r="R20"/>
        </row>
        <row r="21">
          <cell r="E21">
            <v>0.2</v>
          </cell>
          <cell r="H21"/>
          <cell r="J21"/>
          <cell r="L21"/>
          <cell r="N21">
            <v>0.25</v>
          </cell>
          <cell r="P21"/>
          <cell r="R21"/>
        </row>
        <row r="22">
          <cell r="E22">
            <v>0.1</v>
          </cell>
          <cell r="H22"/>
          <cell r="J22"/>
          <cell r="L22"/>
          <cell r="N22"/>
          <cell r="P22"/>
          <cell r="R22"/>
        </row>
        <row r="23">
          <cell r="E23">
            <v>0.1</v>
          </cell>
          <cell r="H23"/>
          <cell r="J23"/>
          <cell r="L23"/>
          <cell r="N23">
            <v>0.25</v>
          </cell>
          <cell r="P23"/>
          <cell r="R23"/>
        </row>
        <row r="28">
          <cell r="B28">
            <v>0.4</v>
          </cell>
          <cell r="E28">
            <v>0.4</v>
          </cell>
          <cell r="H28"/>
          <cell r="J28"/>
          <cell r="L28"/>
          <cell r="N28">
            <v>0.25</v>
          </cell>
          <cell r="P28"/>
          <cell r="R28"/>
        </row>
        <row r="29">
          <cell r="E29">
            <v>0.3</v>
          </cell>
          <cell r="H29"/>
          <cell r="J29"/>
          <cell r="L29"/>
          <cell r="N29">
            <v>0.25</v>
          </cell>
          <cell r="P29"/>
          <cell r="R29"/>
        </row>
        <row r="30">
          <cell r="E30">
            <v>0.15</v>
          </cell>
          <cell r="H30"/>
          <cell r="J30"/>
          <cell r="L30"/>
          <cell r="N30">
            <v>0.25</v>
          </cell>
          <cell r="P30"/>
          <cell r="R30"/>
        </row>
        <row r="31">
          <cell r="E31">
            <v>0.15</v>
          </cell>
          <cell r="H31"/>
          <cell r="J31"/>
          <cell r="L31"/>
          <cell r="N31">
            <v>0.25</v>
          </cell>
          <cell r="P31"/>
          <cell r="R31"/>
        </row>
        <row r="36">
          <cell r="B36">
            <v>0.2</v>
          </cell>
          <cell r="E36">
            <v>0.5</v>
          </cell>
          <cell r="H36"/>
          <cell r="J36"/>
          <cell r="L36"/>
          <cell r="N36">
            <v>0.25</v>
          </cell>
          <cell r="P36"/>
          <cell r="R36"/>
        </row>
        <row r="37">
          <cell r="E37">
            <v>0.5</v>
          </cell>
          <cell r="H37"/>
          <cell r="J37"/>
          <cell r="L37"/>
          <cell r="N37">
            <v>0.25</v>
          </cell>
          <cell r="P37"/>
          <cell r="R37"/>
        </row>
      </sheetData>
      <sheetData sheetId="4">
        <row r="18">
          <cell r="B18">
            <v>0.4</v>
          </cell>
          <cell r="E18">
            <v>0.2</v>
          </cell>
          <cell r="H18">
            <v>0.08</v>
          </cell>
          <cell r="I18">
            <v>0.08</v>
          </cell>
          <cell r="J18">
            <v>0.08</v>
          </cell>
          <cell r="K18">
            <v>0.08</v>
          </cell>
          <cell r="L18">
            <v>0.08</v>
          </cell>
          <cell r="M18">
            <v>0.08</v>
          </cell>
          <cell r="N18">
            <v>0.08</v>
          </cell>
          <cell r="O18">
            <v>0.08</v>
          </cell>
          <cell r="P18">
            <v>0.08</v>
          </cell>
          <cell r="Q18">
            <v>0.08</v>
          </cell>
          <cell r="R18">
            <v>0.08</v>
          </cell>
          <cell r="S18">
            <v>0.08</v>
          </cell>
        </row>
        <row r="19">
          <cell r="E19">
            <v>0.2</v>
          </cell>
          <cell r="H19"/>
          <cell r="I19"/>
          <cell r="J19"/>
          <cell r="K19"/>
          <cell r="L19"/>
          <cell r="M19"/>
          <cell r="N19">
            <v>0.25</v>
          </cell>
          <cell r="O19">
            <v>0.25</v>
          </cell>
          <cell r="P19"/>
          <cell r="Q19"/>
          <cell r="R19"/>
          <cell r="S19"/>
        </row>
        <row r="20">
          <cell r="E20">
            <v>0.2</v>
          </cell>
          <cell r="H20"/>
          <cell r="I20"/>
          <cell r="J20"/>
          <cell r="K20"/>
          <cell r="L20"/>
          <cell r="M20"/>
          <cell r="N20">
            <v>0.25</v>
          </cell>
          <cell r="O20">
            <v>0.25</v>
          </cell>
          <cell r="P20"/>
          <cell r="Q20"/>
          <cell r="R20"/>
          <cell r="S20"/>
        </row>
        <row r="21">
          <cell r="E21">
            <v>0.1</v>
          </cell>
          <cell r="H21"/>
          <cell r="I21"/>
          <cell r="J21"/>
          <cell r="K21"/>
          <cell r="L21">
            <v>0.25</v>
          </cell>
          <cell r="M21">
            <v>0.25</v>
          </cell>
          <cell r="N21"/>
          <cell r="O21"/>
          <cell r="P21"/>
          <cell r="Q21"/>
          <cell r="R21">
            <v>0.25</v>
          </cell>
          <cell r="S21">
            <v>0.25</v>
          </cell>
        </row>
        <row r="22">
          <cell r="E22">
            <v>0.15</v>
          </cell>
          <cell r="H22"/>
          <cell r="I22"/>
          <cell r="J22"/>
          <cell r="K22"/>
          <cell r="L22">
            <v>0.25</v>
          </cell>
          <cell r="M22">
            <v>0.25</v>
          </cell>
          <cell r="N22"/>
          <cell r="O22"/>
          <cell r="P22"/>
          <cell r="Q22"/>
          <cell r="R22">
            <v>0.25</v>
          </cell>
          <cell r="S22">
            <v>0.25</v>
          </cell>
        </row>
        <row r="23">
          <cell r="E23">
            <v>0.15</v>
          </cell>
          <cell r="H23">
            <v>0.08</v>
          </cell>
          <cell r="I23">
            <v>0.08</v>
          </cell>
          <cell r="J23">
            <v>0.08</v>
          </cell>
          <cell r="K23">
            <v>0.08</v>
          </cell>
          <cell r="L23">
            <v>0.08</v>
          </cell>
          <cell r="M23">
            <v>0.08</v>
          </cell>
          <cell r="N23">
            <v>0.08</v>
          </cell>
          <cell r="O23">
            <v>0.08</v>
          </cell>
          <cell r="P23">
            <v>0.08</v>
          </cell>
          <cell r="Q23">
            <v>0.08</v>
          </cell>
          <cell r="R23">
            <v>0.08</v>
          </cell>
          <cell r="S23">
            <v>0.08</v>
          </cell>
        </row>
        <row r="29">
          <cell r="B29">
            <v>0.4</v>
          </cell>
          <cell r="E29">
            <v>0.5</v>
          </cell>
          <cell r="H29">
            <v>0.08</v>
          </cell>
          <cell r="I29">
            <v>0.08</v>
          </cell>
          <cell r="J29">
            <v>0.08</v>
          </cell>
          <cell r="K29">
            <v>0.08</v>
          </cell>
          <cell r="L29">
            <v>0.08</v>
          </cell>
          <cell r="M29">
            <v>0.08</v>
          </cell>
          <cell r="N29">
            <v>0.08</v>
          </cell>
          <cell r="O29">
            <v>0.08</v>
          </cell>
          <cell r="P29">
            <v>0.08</v>
          </cell>
          <cell r="Q29">
            <v>0.08</v>
          </cell>
          <cell r="R29">
            <v>0.08</v>
          </cell>
          <cell r="S29">
            <v>0.08</v>
          </cell>
        </row>
        <row r="30">
          <cell r="E30">
            <v>0.5</v>
          </cell>
          <cell r="H30"/>
          <cell r="I30"/>
          <cell r="J30"/>
          <cell r="K30"/>
          <cell r="L30"/>
          <cell r="M30"/>
          <cell r="N30"/>
          <cell r="O30"/>
          <cell r="P30"/>
          <cell r="Q30"/>
          <cell r="R30">
            <v>0.5</v>
          </cell>
          <cell r="S30">
            <v>0.5</v>
          </cell>
        </row>
        <row r="35">
          <cell r="B35">
            <v>0.2</v>
          </cell>
          <cell r="E35">
            <v>0.5</v>
          </cell>
          <cell r="H35"/>
          <cell r="I35"/>
          <cell r="J35"/>
          <cell r="K35"/>
          <cell r="L35"/>
          <cell r="M35"/>
          <cell r="N35">
            <v>0.25</v>
          </cell>
          <cell r="O35">
            <v>0.25</v>
          </cell>
          <cell r="P35"/>
          <cell r="Q35"/>
          <cell r="R35"/>
          <cell r="S35"/>
        </row>
        <row r="36">
          <cell r="E36">
            <v>0.5</v>
          </cell>
          <cell r="H36"/>
          <cell r="I36"/>
          <cell r="J36"/>
          <cell r="K36"/>
          <cell r="L36"/>
          <cell r="M36"/>
          <cell r="N36">
            <v>0.25</v>
          </cell>
          <cell r="O36">
            <v>0.25</v>
          </cell>
          <cell r="P36"/>
          <cell r="Q36"/>
          <cell r="R36"/>
          <cell r="S36"/>
        </row>
      </sheetData>
      <sheetData sheetId="5">
        <row r="18">
          <cell r="B18">
            <v>0.8</v>
          </cell>
          <cell r="E18">
            <v>0.2</v>
          </cell>
          <cell r="H18">
            <v>8.3333333333333343E-2</v>
          </cell>
          <cell r="I18">
            <v>0.13</v>
          </cell>
          <cell r="J18">
            <v>8.3333333333333343E-2</v>
          </cell>
          <cell r="K18">
            <v>0.19</v>
          </cell>
          <cell r="L18">
            <v>8.3333333333333343E-2</v>
          </cell>
          <cell r="M18">
            <v>0.11</v>
          </cell>
          <cell r="N18">
            <v>8.3333333333333343E-2</v>
          </cell>
          <cell r="O18">
            <v>0.1628</v>
          </cell>
          <cell r="P18">
            <v>8.3333333333333343E-2</v>
          </cell>
          <cell r="Q18">
            <v>0.18820000000000001</v>
          </cell>
          <cell r="R18">
            <v>8.3333333333333343E-2</v>
          </cell>
          <cell r="S18">
            <v>0.1613</v>
          </cell>
        </row>
        <row r="19">
          <cell r="E19">
            <v>0.1</v>
          </cell>
          <cell r="H19"/>
          <cell r="I19"/>
          <cell r="J19">
            <v>0.2</v>
          </cell>
          <cell r="K19">
            <v>0.5</v>
          </cell>
          <cell r="L19"/>
          <cell r="M19"/>
          <cell r="N19">
            <v>0.3</v>
          </cell>
          <cell r="O19">
            <v>0.1</v>
          </cell>
          <cell r="P19"/>
          <cell r="Q19"/>
          <cell r="R19">
            <v>0.5</v>
          </cell>
          <cell r="S19">
            <v>0.1</v>
          </cell>
        </row>
        <row r="20">
          <cell r="E20">
            <v>0.1</v>
          </cell>
          <cell r="H20"/>
          <cell r="I20"/>
          <cell r="J20"/>
          <cell r="K20"/>
          <cell r="L20">
            <v>0.15</v>
          </cell>
          <cell r="M20">
            <v>0.51</v>
          </cell>
          <cell r="N20"/>
          <cell r="O20"/>
          <cell r="P20"/>
          <cell r="Q20"/>
          <cell r="R20">
            <v>0.15</v>
          </cell>
          <cell r="S20">
            <v>6.9000000000000006E-2</v>
          </cell>
        </row>
        <row r="21">
          <cell r="E21">
            <v>0.2</v>
          </cell>
          <cell r="H21"/>
          <cell r="I21"/>
          <cell r="J21"/>
          <cell r="K21"/>
          <cell r="L21">
            <v>0.3</v>
          </cell>
          <cell r="M21">
            <v>0.34</v>
          </cell>
          <cell r="N21"/>
          <cell r="O21"/>
          <cell r="P21"/>
          <cell r="Q21"/>
          <cell r="R21">
            <v>0.1</v>
          </cell>
          <cell r="S21">
            <v>0.46460000000000001</v>
          </cell>
        </row>
        <row r="22">
          <cell r="E22">
            <v>0.2</v>
          </cell>
          <cell r="H22">
            <v>0.25</v>
          </cell>
          <cell r="I22">
            <v>0.29530000000000001</v>
          </cell>
          <cell r="J22"/>
          <cell r="K22"/>
          <cell r="L22"/>
          <cell r="M22"/>
          <cell r="N22">
            <v>0.25</v>
          </cell>
          <cell r="O22">
            <v>0.53920000000000001</v>
          </cell>
          <cell r="P22"/>
          <cell r="Q22"/>
          <cell r="R22"/>
          <cell r="S22"/>
        </row>
        <row r="23">
          <cell r="E23">
            <v>0.05</v>
          </cell>
          <cell r="H23"/>
          <cell r="I23"/>
          <cell r="J23"/>
          <cell r="K23"/>
          <cell r="L23">
            <v>0.25</v>
          </cell>
          <cell r="M23">
            <v>0.316</v>
          </cell>
          <cell r="N23"/>
          <cell r="O23"/>
          <cell r="P23"/>
          <cell r="Q23"/>
          <cell r="R23">
            <v>0.25</v>
          </cell>
          <cell r="S23">
            <v>0.08</v>
          </cell>
        </row>
        <row r="24">
          <cell r="E24">
            <v>0.05</v>
          </cell>
          <cell r="H24"/>
          <cell r="I24"/>
          <cell r="J24">
            <v>0.16666666666666669</v>
          </cell>
          <cell r="K24">
            <v>0.17</v>
          </cell>
          <cell r="L24"/>
          <cell r="M24"/>
          <cell r="N24">
            <v>0.16666666666666669</v>
          </cell>
          <cell r="O24">
            <v>0.34</v>
          </cell>
          <cell r="P24"/>
          <cell r="Q24"/>
          <cell r="R24">
            <v>0.16666666666666669</v>
          </cell>
          <cell r="S24">
            <v>0.27</v>
          </cell>
        </row>
        <row r="25">
          <cell r="E25">
            <v>0.1</v>
          </cell>
          <cell r="H25"/>
          <cell r="I25"/>
          <cell r="J25"/>
          <cell r="K25"/>
          <cell r="L25"/>
          <cell r="M25"/>
          <cell r="N25"/>
          <cell r="O25"/>
          <cell r="P25"/>
          <cell r="Q25"/>
          <cell r="R25">
            <v>0.5</v>
          </cell>
          <cell r="S25">
            <v>1.52</v>
          </cell>
        </row>
      </sheetData>
      <sheetData sheetId="6">
        <row r="18">
          <cell r="B18">
            <v>0.4</v>
          </cell>
          <cell r="E18">
            <v>0.33329999999999999</v>
          </cell>
          <cell r="H18"/>
          <cell r="I18"/>
          <cell r="J18"/>
          <cell r="K18"/>
          <cell r="L18"/>
          <cell r="M18"/>
          <cell r="N18">
            <v>1</v>
          </cell>
          <cell r="O18">
            <v>1</v>
          </cell>
          <cell r="P18"/>
          <cell r="Q18"/>
          <cell r="R18"/>
          <cell r="S18"/>
        </row>
        <row r="19">
          <cell r="E19">
            <v>0.33329999999999999</v>
          </cell>
          <cell r="H19"/>
          <cell r="I19"/>
          <cell r="J19"/>
          <cell r="K19"/>
          <cell r="L19"/>
          <cell r="M19"/>
          <cell r="N19"/>
          <cell r="O19"/>
          <cell r="P19"/>
          <cell r="Q19"/>
          <cell r="R19"/>
          <cell r="S19"/>
        </row>
        <row r="20">
          <cell r="E20">
            <v>0.33329999999999999</v>
          </cell>
          <cell r="H20"/>
          <cell r="I20"/>
          <cell r="J20"/>
          <cell r="K20"/>
          <cell r="L20"/>
          <cell r="M20"/>
          <cell r="N20"/>
          <cell r="O20"/>
          <cell r="P20"/>
          <cell r="Q20"/>
          <cell r="R20"/>
          <cell r="S20"/>
        </row>
        <row r="25">
          <cell r="B25">
            <v>0.4</v>
          </cell>
          <cell r="E25">
            <v>0.5</v>
          </cell>
          <cell r="H25"/>
          <cell r="I25"/>
          <cell r="J25"/>
          <cell r="K25"/>
          <cell r="L25">
            <v>0.25</v>
          </cell>
          <cell r="M25">
            <v>0.25</v>
          </cell>
          <cell r="N25"/>
          <cell r="O25"/>
          <cell r="P25"/>
          <cell r="Q25"/>
          <cell r="R25">
            <v>0.25</v>
          </cell>
          <cell r="S25">
            <v>0.25</v>
          </cell>
        </row>
        <row r="26">
          <cell r="E26">
            <v>0.5</v>
          </cell>
          <cell r="H26"/>
          <cell r="I26"/>
          <cell r="J26"/>
          <cell r="K26"/>
          <cell r="L26">
            <v>0.25</v>
          </cell>
          <cell r="M26">
            <v>0.25</v>
          </cell>
          <cell r="N26"/>
          <cell r="O26"/>
          <cell r="P26"/>
          <cell r="Q26"/>
          <cell r="R26">
            <v>0.25</v>
          </cell>
          <cell r="S26">
            <v>0.25</v>
          </cell>
        </row>
        <row r="31">
          <cell r="B31">
            <v>0.2</v>
          </cell>
          <cell r="E31">
            <v>0.5</v>
          </cell>
          <cell r="H31"/>
          <cell r="I31"/>
          <cell r="J31"/>
          <cell r="K31"/>
          <cell r="L31"/>
          <cell r="M31"/>
          <cell r="N31"/>
          <cell r="O31"/>
          <cell r="P31"/>
          <cell r="Q31"/>
          <cell r="R31">
            <v>0.5</v>
          </cell>
          <cell r="S31">
            <v>0.5</v>
          </cell>
        </row>
        <row r="32">
          <cell r="E32">
            <v>0.5</v>
          </cell>
          <cell r="H32"/>
          <cell r="I32"/>
          <cell r="J32"/>
          <cell r="K32"/>
          <cell r="L32">
            <v>0.5</v>
          </cell>
          <cell r="M32">
            <v>0.5</v>
          </cell>
          <cell r="N32"/>
          <cell r="O32"/>
          <cell r="P32"/>
          <cell r="Q32"/>
          <cell r="R32"/>
          <cell r="S32"/>
        </row>
      </sheetData>
      <sheetData sheetId="7">
        <row r="18">
          <cell r="B18">
            <v>1</v>
          </cell>
          <cell r="E18">
            <v>0.25</v>
          </cell>
          <cell r="H18"/>
          <cell r="I18"/>
          <cell r="J18">
            <v>0.25</v>
          </cell>
          <cell r="K18">
            <v>0.25</v>
          </cell>
          <cell r="L18"/>
          <cell r="M18">
            <v>0.05</v>
          </cell>
          <cell r="N18">
            <v>0.25</v>
          </cell>
          <cell r="O18">
            <v>0.2</v>
          </cell>
          <cell r="P18"/>
          <cell r="Q18">
            <v>0.05</v>
          </cell>
          <cell r="R18"/>
          <cell r="S18">
            <v>0.1</v>
          </cell>
        </row>
        <row r="19">
          <cell r="E19">
            <v>0.25</v>
          </cell>
          <cell r="H19"/>
          <cell r="I19"/>
          <cell r="J19">
            <v>0.15</v>
          </cell>
          <cell r="K19">
            <v>0.15</v>
          </cell>
          <cell r="L19"/>
          <cell r="M19">
            <v>0.05</v>
          </cell>
          <cell r="N19">
            <v>0.2</v>
          </cell>
          <cell r="O19">
            <v>0.15</v>
          </cell>
          <cell r="P19"/>
          <cell r="Q19">
            <v>0.1</v>
          </cell>
          <cell r="R19">
            <v>0.2</v>
          </cell>
          <cell r="S19">
            <v>0.1</v>
          </cell>
        </row>
        <row r="20">
          <cell r="E20">
            <v>0.3</v>
          </cell>
          <cell r="H20">
            <v>0.09</v>
          </cell>
          <cell r="I20">
            <v>0.09</v>
          </cell>
          <cell r="J20">
            <v>0.09</v>
          </cell>
          <cell r="K20">
            <v>0.09</v>
          </cell>
          <cell r="L20">
            <v>0.09</v>
          </cell>
          <cell r="M20">
            <v>0.09</v>
          </cell>
          <cell r="N20">
            <v>0.09</v>
          </cell>
          <cell r="O20">
            <v>0.09</v>
          </cell>
          <cell r="P20">
            <v>0.08</v>
          </cell>
          <cell r="Q20">
            <v>0.08</v>
          </cell>
          <cell r="R20">
            <v>0.08</v>
          </cell>
          <cell r="S20">
            <v>0.08</v>
          </cell>
        </row>
        <row r="21">
          <cell r="E21">
            <v>0.1</v>
          </cell>
          <cell r="H21">
            <v>0.09</v>
          </cell>
          <cell r="I21">
            <v>0.09</v>
          </cell>
          <cell r="J21">
            <v>0.09</v>
          </cell>
          <cell r="K21">
            <v>0.09</v>
          </cell>
          <cell r="L21">
            <v>0.09</v>
          </cell>
          <cell r="M21">
            <v>0.09</v>
          </cell>
          <cell r="N21">
            <v>0.09</v>
          </cell>
          <cell r="O21">
            <v>0.09</v>
          </cell>
          <cell r="P21">
            <v>0.08</v>
          </cell>
          <cell r="Q21">
            <v>0.08</v>
          </cell>
          <cell r="R21">
            <v>0.08</v>
          </cell>
          <cell r="S21">
            <v>0.08</v>
          </cell>
        </row>
        <row r="22">
          <cell r="E22">
            <v>0.1</v>
          </cell>
          <cell r="H22"/>
          <cell r="I22"/>
          <cell r="J22">
            <v>0.25</v>
          </cell>
          <cell r="K22">
            <v>0.25</v>
          </cell>
          <cell r="L22"/>
          <cell r="M22"/>
          <cell r="N22"/>
          <cell r="O22">
            <v>0.25</v>
          </cell>
          <cell r="P22">
            <v>0.25</v>
          </cell>
          <cell r="Q22">
            <v>0.25</v>
          </cell>
          <cell r="R22"/>
          <cell r="S22"/>
        </row>
      </sheetData>
      <sheetData sheetId="8">
        <row r="18">
          <cell r="B18">
            <v>0.4</v>
          </cell>
          <cell r="E18">
            <v>0.35</v>
          </cell>
          <cell r="H18"/>
          <cell r="I18"/>
          <cell r="J18"/>
          <cell r="K18"/>
          <cell r="L18">
            <v>0.2</v>
          </cell>
          <cell r="M18">
            <v>0.2</v>
          </cell>
          <cell r="N18"/>
          <cell r="O18"/>
          <cell r="P18"/>
          <cell r="Q18"/>
          <cell r="R18"/>
          <cell r="S18"/>
        </row>
        <row r="19">
          <cell r="E19">
            <v>0.35</v>
          </cell>
          <cell r="H19"/>
          <cell r="I19"/>
          <cell r="J19"/>
          <cell r="K19"/>
          <cell r="L19"/>
          <cell r="M19"/>
          <cell r="N19"/>
          <cell r="O19"/>
          <cell r="P19"/>
          <cell r="Q19"/>
          <cell r="R19"/>
          <cell r="S19"/>
        </row>
        <row r="20">
          <cell r="E20">
            <v>0.3</v>
          </cell>
          <cell r="H20"/>
          <cell r="I20"/>
          <cell r="J20"/>
          <cell r="K20"/>
          <cell r="L20"/>
          <cell r="M20"/>
          <cell r="N20"/>
          <cell r="O20"/>
          <cell r="P20"/>
          <cell r="Q20"/>
          <cell r="R20">
            <v>0.5</v>
          </cell>
          <cell r="S20">
            <v>0.5</v>
          </cell>
        </row>
        <row r="25">
          <cell r="B25">
            <v>0.4</v>
          </cell>
          <cell r="E25">
            <v>1</v>
          </cell>
          <cell r="H25"/>
          <cell r="I25"/>
          <cell r="J25"/>
          <cell r="K25"/>
          <cell r="L25">
            <v>0.25</v>
          </cell>
          <cell r="M25">
            <v>0.25</v>
          </cell>
          <cell r="N25"/>
          <cell r="O25"/>
          <cell r="P25"/>
          <cell r="Q25"/>
          <cell r="R25">
            <v>0.25</v>
          </cell>
          <cell r="S25">
            <v>0.25</v>
          </cell>
        </row>
        <row r="30">
          <cell r="B30">
            <v>0.2</v>
          </cell>
          <cell r="E30">
            <v>0.35</v>
          </cell>
          <cell r="H30">
            <v>1</v>
          </cell>
          <cell r="I30">
            <v>1</v>
          </cell>
          <cell r="J30"/>
          <cell r="K30"/>
          <cell r="L30"/>
          <cell r="M30"/>
          <cell r="N30"/>
          <cell r="O30"/>
          <cell r="P30"/>
          <cell r="Q30"/>
          <cell r="R30"/>
          <cell r="S30"/>
        </row>
        <row r="31">
          <cell r="E31">
            <v>0.3</v>
          </cell>
          <cell r="H31"/>
          <cell r="I31"/>
          <cell r="J31"/>
          <cell r="K31"/>
          <cell r="L31"/>
          <cell r="M31"/>
          <cell r="N31"/>
          <cell r="O31"/>
          <cell r="P31"/>
          <cell r="Q31"/>
          <cell r="R31">
            <v>0.5</v>
          </cell>
          <cell r="S31">
            <v>0.5</v>
          </cell>
        </row>
        <row r="32">
          <cell r="E32">
            <v>0.35</v>
          </cell>
          <cell r="H32"/>
          <cell r="I32"/>
          <cell r="J32"/>
          <cell r="K32"/>
          <cell r="L32"/>
          <cell r="M32"/>
          <cell r="N32">
            <v>0.25</v>
          </cell>
          <cell r="O32">
            <v>0.25</v>
          </cell>
          <cell r="P32"/>
          <cell r="Q32"/>
          <cell r="R32"/>
          <cell r="S32"/>
        </row>
      </sheetData>
      <sheetData sheetId="9">
        <row r="18">
          <cell r="B18">
            <v>0.3</v>
          </cell>
          <cell r="E18">
            <v>0.4</v>
          </cell>
          <cell r="H18">
            <v>0.08</v>
          </cell>
          <cell r="I18">
            <v>0.08</v>
          </cell>
          <cell r="J18">
            <v>0.08</v>
          </cell>
          <cell r="K18">
            <v>0.08</v>
          </cell>
          <cell r="L18">
            <v>0.08</v>
          </cell>
          <cell r="M18">
            <v>0.08</v>
          </cell>
          <cell r="N18">
            <v>0.08</v>
          </cell>
          <cell r="O18">
            <v>0.08</v>
          </cell>
          <cell r="P18">
            <v>0.08</v>
          </cell>
          <cell r="Q18">
            <v>0.08</v>
          </cell>
          <cell r="R18">
            <v>0.08</v>
          </cell>
          <cell r="S18">
            <v>0.08</v>
          </cell>
        </row>
        <row r="19">
          <cell r="E19">
            <v>0.2</v>
          </cell>
          <cell r="H19"/>
          <cell r="I19"/>
          <cell r="J19">
            <v>0.5</v>
          </cell>
          <cell r="K19">
            <v>0.5</v>
          </cell>
          <cell r="L19"/>
          <cell r="M19"/>
          <cell r="N19"/>
          <cell r="O19"/>
          <cell r="P19"/>
          <cell r="Q19"/>
          <cell r="R19"/>
          <cell r="S19"/>
        </row>
        <row r="20">
          <cell r="E20">
            <v>0.2</v>
          </cell>
          <cell r="H20"/>
          <cell r="I20"/>
          <cell r="J20">
            <v>0.1</v>
          </cell>
          <cell r="K20">
            <v>0.1</v>
          </cell>
          <cell r="L20"/>
          <cell r="M20"/>
          <cell r="N20"/>
          <cell r="O20"/>
          <cell r="P20"/>
          <cell r="Q20"/>
          <cell r="R20"/>
          <cell r="S20"/>
        </row>
        <row r="21">
          <cell r="E21">
            <v>0.2</v>
          </cell>
          <cell r="H21"/>
          <cell r="I21"/>
          <cell r="J21">
            <v>9.0899999999999995E-2</v>
          </cell>
          <cell r="K21">
            <v>9.0899999999999995E-2</v>
          </cell>
          <cell r="L21">
            <v>9.0899999999999995E-2</v>
          </cell>
          <cell r="M21">
            <v>9.0899999999999995E-2</v>
          </cell>
          <cell r="N21">
            <v>9.0899999999999995E-2</v>
          </cell>
          <cell r="O21">
            <v>9.0899999999999995E-2</v>
          </cell>
          <cell r="P21">
            <v>9.0899999999999995E-2</v>
          </cell>
          <cell r="Q21">
            <v>9.0899999999999995E-2</v>
          </cell>
          <cell r="R21">
            <v>9.0899999999999995E-2</v>
          </cell>
          <cell r="S21">
            <v>9.0899999999999995E-2</v>
          </cell>
        </row>
        <row r="26">
          <cell r="B26">
            <v>0.3</v>
          </cell>
          <cell r="E26">
            <v>1</v>
          </cell>
          <cell r="H26">
            <v>0.03</v>
          </cell>
          <cell r="I26">
            <v>0.03</v>
          </cell>
          <cell r="J26">
            <v>0.08</v>
          </cell>
          <cell r="K26">
            <v>0.08</v>
          </cell>
          <cell r="L26">
            <v>0.09</v>
          </cell>
          <cell r="M26">
            <v>0.09</v>
          </cell>
          <cell r="N26">
            <v>8.3299999999999999E-2</v>
          </cell>
          <cell r="O26">
            <v>8.3299999999999999E-2</v>
          </cell>
          <cell r="P26">
            <v>8.3299999999999999E-2</v>
          </cell>
          <cell r="Q26">
            <v>8.3299999999999999E-2</v>
          </cell>
          <cell r="R26">
            <v>0.09</v>
          </cell>
          <cell r="S26">
            <v>0.09</v>
          </cell>
        </row>
        <row r="31">
          <cell r="B31">
            <v>0.2</v>
          </cell>
          <cell r="E31">
            <v>0.4</v>
          </cell>
          <cell r="H31">
            <v>0.08</v>
          </cell>
          <cell r="I31">
            <v>0.08</v>
          </cell>
          <cell r="J31">
            <v>0.08</v>
          </cell>
          <cell r="K31">
            <v>0.08</v>
          </cell>
          <cell r="L31">
            <v>0.08</v>
          </cell>
          <cell r="M31">
            <v>0.08</v>
          </cell>
          <cell r="N31">
            <v>0.08</v>
          </cell>
          <cell r="O31">
            <v>0.08</v>
          </cell>
          <cell r="P31">
            <v>0.08</v>
          </cell>
          <cell r="Q31">
            <v>0.08</v>
          </cell>
          <cell r="R31">
            <v>0.08</v>
          </cell>
          <cell r="S31">
            <v>0.08</v>
          </cell>
        </row>
        <row r="32">
          <cell r="E32">
            <v>0.3</v>
          </cell>
          <cell r="H32"/>
          <cell r="I32"/>
          <cell r="J32">
            <v>0.09</v>
          </cell>
          <cell r="K32">
            <v>0.09</v>
          </cell>
          <cell r="L32">
            <v>0.09</v>
          </cell>
          <cell r="M32">
            <v>0.09</v>
          </cell>
          <cell r="N32">
            <v>0.09</v>
          </cell>
          <cell r="O32">
            <v>0.09</v>
          </cell>
          <cell r="P32">
            <v>0.09</v>
          </cell>
          <cell r="Q32">
            <v>0.09</v>
          </cell>
          <cell r="R32">
            <v>0.09</v>
          </cell>
          <cell r="S32">
            <v>0.09</v>
          </cell>
        </row>
        <row r="33">
          <cell r="E33">
            <v>0.3</v>
          </cell>
          <cell r="H33"/>
          <cell r="I33"/>
          <cell r="J33">
            <v>0.09</v>
          </cell>
          <cell r="K33">
            <v>0.09</v>
          </cell>
          <cell r="L33">
            <v>0.09</v>
          </cell>
          <cell r="M33">
            <v>0.09</v>
          </cell>
          <cell r="N33">
            <v>0.09</v>
          </cell>
          <cell r="O33">
            <v>0.09</v>
          </cell>
          <cell r="P33">
            <v>0.09</v>
          </cell>
          <cell r="Q33">
            <v>0.09</v>
          </cell>
          <cell r="R33">
            <v>0.09</v>
          </cell>
          <cell r="S33">
            <v>0.09</v>
          </cell>
        </row>
        <row r="38">
          <cell r="B38">
            <v>0.2</v>
          </cell>
          <cell r="E38">
            <v>0.5</v>
          </cell>
          <cell r="H38">
            <v>1</v>
          </cell>
          <cell r="I38">
            <v>1</v>
          </cell>
          <cell r="J38"/>
          <cell r="K38"/>
          <cell r="L38"/>
          <cell r="M38"/>
          <cell r="N38"/>
          <cell r="O38"/>
          <cell r="P38"/>
          <cell r="Q38"/>
          <cell r="R38"/>
          <cell r="S38"/>
        </row>
        <row r="39">
          <cell r="E39">
            <v>0.5</v>
          </cell>
          <cell r="H39"/>
          <cell r="I39"/>
          <cell r="J39"/>
          <cell r="K39"/>
          <cell r="L39"/>
          <cell r="M39"/>
          <cell r="N39"/>
          <cell r="O39"/>
          <cell r="P39"/>
          <cell r="Q39"/>
          <cell r="R39">
            <v>0.5</v>
          </cell>
          <cell r="S39">
            <v>0.5</v>
          </cell>
        </row>
      </sheetData>
      <sheetData sheetId="10">
        <row r="18">
          <cell r="B18">
            <v>1</v>
          </cell>
          <cell r="E18">
            <v>0.25</v>
          </cell>
          <cell r="H18"/>
          <cell r="I18"/>
          <cell r="J18"/>
          <cell r="K18">
            <v>0.04</v>
          </cell>
          <cell r="L18"/>
          <cell r="M18">
            <v>0.12</v>
          </cell>
          <cell r="N18"/>
          <cell r="O18">
            <v>0.02</v>
          </cell>
          <cell r="P18"/>
          <cell r="Q18">
            <v>0.72</v>
          </cell>
          <cell r="R18"/>
          <cell r="S18"/>
        </row>
        <row r="19">
          <cell r="E19">
            <v>0.25</v>
          </cell>
          <cell r="H19"/>
          <cell r="I19"/>
          <cell r="J19"/>
          <cell r="K19">
            <v>0.03</v>
          </cell>
          <cell r="L19"/>
          <cell r="M19"/>
          <cell r="N19"/>
          <cell r="O19"/>
          <cell r="P19"/>
          <cell r="Q19">
            <v>0.26</v>
          </cell>
          <cell r="R19"/>
          <cell r="S19">
            <v>0.05</v>
          </cell>
        </row>
        <row r="20">
          <cell r="E20">
            <v>0.25</v>
          </cell>
          <cell r="H20"/>
          <cell r="I20"/>
          <cell r="J20"/>
          <cell r="K20">
            <v>0.02</v>
          </cell>
          <cell r="L20"/>
          <cell r="M20">
            <v>0.1</v>
          </cell>
          <cell r="N20"/>
          <cell r="O20">
            <v>0.02</v>
          </cell>
          <cell r="P20"/>
          <cell r="Q20">
            <v>0.56000000000000005</v>
          </cell>
          <cell r="R20"/>
          <cell r="S20"/>
        </row>
        <row r="21">
          <cell r="E21">
            <v>0.25</v>
          </cell>
          <cell r="H21"/>
          <cell r="I21"/>
          <cell r="J21"/>
          <cell r="K21">
            <v>0.02</v>
          </cell>
          <cell r="L21">
            <v>0.11</v>
          </cell>
          <cell r="M21">
            <v>0.09</v>
          </cell>
          <cell r="N21">
            <v>0.11</v>
          </cell>
          <cell r="O21">
            <v>0.11</v>
          </cell>
          <cell r="P21">
            <v>0.11</v>
          </cell>
          <cell r="Q21">
            <v>0.11</v>
          </cell>
          <cell r="R21">
            <v>0.11</v>
          </cell>
          <cell r="S21">
            <v>0.08</v>
          </cell>
        </row>
      </sheetData>
      <sheetData sheetId="11">
        <row r="14">
          <cell r="B14">
            <v>0.6</v>
          </cell>
          <cell r="E14">
            <v>0.25</v>
          </cell>
          <cell r="H14"/>
          <cell r="I14"/>
          <cell r="J14"/>
          <cell r="K14"/>
          <cell r="L14"/>
          <cell r="M14"/>
          <cell r="N14"/>
          <cell r="O14"/>
          <cell r="P14"/>
          <cell r="Q14"/>
          <cell r="R14">
            <v>0.3</v>
          </cell>
          <cell r="S14">
            <v>0.3</v>
          </cell>
        </row>
        <row r="15">
          <cell r="E15">
            <v>0.25</v>
          </cell>
          <cell r="H15"/>
          <cell r="I15"/>
          <cell r="J15"/>
          <cell r="K15"/>
          <cell r="L15"/>
          <cell r="M15"/>
          <cell r="N15"/>
          <cell r="O15"/>
          <cell r="P15">
            <v>0.3</v>
          </cell>
          <cell r="Q15"/>
          <cell r="R15"/>
          <cell r="S15"/>
        </row>
        <row r="16">
          <cell r="E16">
            <v>0.25</v>
          </cell>
          <cell r="H16"/>
          <cell r="I16"/>
          <cell r="J16"/>
          <cell r="K16">
            <v>0.1</v>
          </cell>
          <cell r="L16"/>
          <cell r="M16">
            <v>0.1</v>
          </cell>
          <cell r="N16">
            <v>0.25</v>
          </cell>
          <cell r="O16"/>
          <cell r="P16"/>
          <cell r="Q16"/>
          <cell r="R16"/>
          <cell r="S16"/>
        </row>
        <row r="17">
          <cell r="E17">
            <v>0.25</v>
          </cell>
          <cell r="H17"/>
          <cell r="I17"/>
          <cell r="J17"/>
          <cell r="K17"/>
          <cell r="L17"/>
          <cell r="M17">
            <v>0.1</v>
          </cell>
          <cell r="N17">
            <v>0.5</v>
          </cell>
          <cell r="O17"/>
          <cell r="P17"/>
          <cell r="Q17"/>
          <cell r="R17"/>
          <cell r="S17"/>
        </row>
        <row r="22">
          <cell r="B22">
            <v>0.4</v>
          </cell>
          <cell r="E22">
            <v>0.5</v>
          </cell>
          <cell r="H22"/>
          <cell r="I22"/>
          <cell r="J22">
            <v>0.2</v>
          </cell>
          <cell r="K22">
            <v>0.2</v>
          </cell>
          <cell r="L22"/>
          <cell r="M22"/>
          <cell r="N22">
            <v>0.2</v>
          </cell>
          <cell r="O22">
            <v>0.2</v>
          </cell>
          <cell r="P22"/>
          <cell r="Q22"/>
          <cell r="R22">
            <v>0.2</v>
          </cell>
          <cell r="S22">
            <v>0.2</v>
          </cell>
        </row>
        <row r="23">
          <cell r="E23">
            <v>0.5</v>
          </cell>
          <cell r="H23"/>
          <cell r="I23"/>
          <cell r="J23"/>
          <cell r="K23">
            <v>0.1</v>
          </cell>
          <cell r="L23"/>
          <cell r="M23"/>
          <cell r="N23"/>
          <cell r="O23"/>
          <cell r="P23">
            <v>0.33</v>
          </cell>
          <cell r="Q23">
            <v>0.33</v>
          </cell>
          <cell r="R23"/>
          <cell r="S23"/>
        </row>
      </sheetData>
      <sheetData sheetId="12">
        <row r="18">
          <cell r="B18">
            <v>0.6</v>
          </cell>
          <cell r="E18">
            <v>0.34</v>
          </cell>
          <cell r="H18"/>
          <cell r="I18"/>
          <cell r="J18"/>
          <cell r="K18"/>
          <cell r="L18"/>
          <cell r="M18"/>
          <cell r="N18">
            <v>0.3</v>
          </cell>
          <cell r="O18">
            <v>0.25</v>
          </cell>
          <cell r="P18"/>
          <cell r="Q18"/>
          <cell r="R18"/>
          <cell r="S18"/>
        </row>
        <row r="19">
          <cell r="E19">
            <v>0.33</v>
          </cell>
          <cell r="H19"/>
          <cell r="I19"/>
          <cell r="J19">
            <v>0.09</v>
          </cell>
          <cell r="K19">
            <v>0.09</v>
          </cell>
          <cell r="L19">
            <v>0.09</v>
          </cell>
          <cell r="M19">
            <v>0.09</v>
          </cell>
          <cell r="N19">
            <v>0.09</v>
          </cell>
          <cell r="O19">
            <v>0.09</v>
          </cell>
          <cell r="P19">
            <v>0.09</v>
          </cell>
          <cell r="Q19">
            <v>0.09</v>
          </cell>
          <cell r="R19">
            <v>0.09</v>
          </cell>
          <cell r="S19"/>
        </row>
        <row r="20">
          <cell r="E20">
            <v>0.33</v>
          </cell>
          <cell r="H20">
            <v>0.17</v>
          </cell>
          <cell r="I20">
            <v>0.17</v>
          </cell>
          <cell r="J20"/>
          <cell r="K20"/>
          <cell r="L20">
            <v>0.17</v>
          </cell>
          <cell r="M20">
            <v>0.17</v>
          </cell>
          <cell r="N20"/>
          <cell r="O20"/>
          <cell r="P20">
            <v>0.17</v>
          </cell>
          <cell r="Q20">
            <v>0.17</v>
          </cell>
          <cell r="R20"/>
          <cell r="S20"/>
        </row>
        <row r="25">
          <cell r="B25">
            <v>0.4</v>
          </cell>
          <cell r="E25">
            <v>0.6</v>
          </cell>
          <cell r="H25"/>
          <cell r="I25"/>
          <cell r="J25"/>
          <cell r="K25"/>
          <cell r="L25">
            <v>0.25</v>
          </cell>
          <cell r="M25">
            <v>0.25</v>
          </cell>
          <cell r="N25"/>
          <cell r="O25"/>
          <cell r="P25"/>
          <cell r="Q25"/>
          <cell r="R25">
            <v>0.25</v>
          </cell>
          <cell r="S25">
            <v>0.25</v>
          </cell>
        </row>
        <row r="26">
          <cell r="E26">
            <v>0.4</v>
          </cell>
          <cell r="H26"/>
          <cell r="I26"/>
          <cell r="J26"/>
          <cell r="K26"/>
          <cell r="L26"/>
          <cell r="M26"/>
          <cell r="N26"/>
          <cell r="O26">
            <v>0.05</v>
          </cell>
          <cell r="P26"/>
          <cell r="Q26"/>
          <cell r="R26">
            <v>0.2</v>
          </cell>
          <cell r="S26">
            <v>0.2</v>
          </cell>
        </row>
      </sheetData>
      <sheetData sheetId="13">
        <row r="18">
          <cell r="B18">
            <v>0.5</v>
          </cell>
          <cell r="E18">
            <v>1</v>
          </cell>
          <cell r="H18"/>
          <cell r="I18"/>
          <cell r="J18">
            <v>0.09</v>
          </cell>
          <cell r="K18">
            <v>0.09</v>
          </cell>
          <cell r="L18">
            <v>0.09</v>
          </cell>
          <cell r="M18">
            <v>0.09</v>
          </cell>
          <cell r="N18">
            <v>0.09</v>
          </cell>
          <cell r="O18">
            <v>0.09</v>
          </cell>
          <cell r="P18">
            <v>0.09</v>
          </cell>
          <cell r="Q18">
            <v>0.09</v>
          </cell>
          <cell r="R18">
            <v>0.09</v>
          </cell>
          <cell r="S18">
            <v>0.09</v>
          </cell>
        </row>
        <row r="23">
          <cell r="B23">
            <v>0.5</v>
          </cell>
          <cell r="E23">
            <v>0.18</v>
          </cell>
          <cell r="H23"/>
          <cell r="I23"/>
          <cell r="J23"/>
          <cell r="K23"/>
          <cell r="L23"/>
          <cell r="M23"/>
          <cell r="N23"/>
          <cell r="O23"/>
          <cell r="P23"/>
          <cell r="Q23"/>
          <cell r="R23"/>
          <cell r="S23"/>
        </row>
        <row r="24">
          <cell r="E24">
            <v>0.18</v>
          </cell>
          <cell r="H24"/>
          <cell r="I24"/>
          <cell r="J24"/>
          <cell r="K24"/>
          <cell r="L24"/>
          <cell r="M24"/>
          <cell r="N24"/>
          <cell r="O24"/>
          <cell r="P24">
            <v>1</v>
          </cell>
          <cell r="Q24">
            <v>1</v>
          </cell>
          <cell r="R24"/>
          <cell r="S24"/>
        </row>
        <row r="25">
          <cell r="E25">
            <v>0.16</v>
          </cell>
          <cell r="H25">
            <v>0.08</v>
          </cell>
          <cell r="I25"/>
          <cell r="J25">
            <v>0.08</v>
          </cell>
          <cell r="K25">
            <v>0.08</v>
          </cell>
          <cell r="L25">
            <v>0.08</v>
          </cell>
          <cell r="M25">
            <v>0.08</v>
          </cell>
          <cell r="N25">
            <v>0.08</v>
          </cell>
          <cell r="O25">
            <v>0.08</v>
          </cell>
          <cell r="P25">
            <v>0.08</v>
          </cell>
          <cell r="Q25">
            <v>0.08</v>
          </cell>
          <cell r="R25">
            <v>0.08</v>
          </cell>
          <cell r="S25">
            <v>0.08</v>
          </cell>
        </row>
        <row r="26">
          <cell r="E26">
            <v>0.16</v>
          </cell>
          <cell r="H26"/>
          <cell r="I26"/>
          <cell r="J26"/>
          <cell r="K26"/>
          <cell r="L26">
            <v>1</v>
          </cell>
          <cell r="M26">
            <v>1</v>
          </cell>
          <cell r="N26"/>
          <cell r="O26"/>
          <cell r="P26"/>
          <cell r="Q26"/>
          <cell r="R26"/>
          <cell r="S26"/>
        </row>
        <row r="27">
          <cell r="E27">
            <v>0.16</v>
          </cell>
          <cell r="H27"/>
          <cell r="I27"/>
          <cell r="J27"/>
          <cell r="K27"/>
          <cell r="L27"/>
          <cell r="M27"/>
          <cell r="N27"/>
          <cell r="O27"/>
          <cell r="P27"/>
          <cell r="Q27"/>
          <cell r="R27"/>
          <cell r="S27"/>
        </row>
        <row r="28">
          <cell r="E28">
            <v>0.16</v>
          </cell>
          <cell r="H28"/>
          <cell r="I28"/>
          <cell r="J28"/>
          <cell r="K28"/>
          <cell r="L28"/>
          <cell r="M28"/>
          <cell r="N28"/>
          <cell r="O28"/>
          <cell r="P28"/>
          <cell r="Q28"/>
          <cell r="R28"/>
          <cell r="S28"/>
        </row>
      </sheetData>
      <sheetData sheetId="14">
        <row r="18">
          <cell r="B18">
            <v>0.34</v>
          </cell>
          <cell r="E18">
            <v>0.1</v>
          </cell>
          <cell r="H18"/>
          <cell r="I18"/>
          <cell r="J18"/>
          <cell r="K18"/>
          <cell r="L18"/>
          <cell r="M18"/>
          <cell r="N18">
            <v>0.3</v>
          </cell>
          <cell r="O18">
            <v>0.2</v>
          </cell>
          <cell r="P18"/>
          <cell r="Q18">
            <v>0.05</v>
          </cell>
          <cell r="R18">
            <v>0.1</v>
          </cell>
          <cell r="S18">
            <v>0.1</v>
          </cell>
        </row>
        <row r="19">
          <cell r="E19">
            <v>0.35</v>
          </cell>
          <cell r="H19"/>
          <cell r="I19"/>
          <cell r="J19"/>
          <cell r="K19"/>
          <cell r="L19"/>
          <cell r="M19">
            <v>0.3</v>
          </cell>
          <cell r="N19">
            <v>0.3</v>
          </cell>
          <cell r="O19">
            <v>0.05</v>
          </cell>
          <cell r="P19">
            <v>0.1</v>
          </cell>
          <cell r="Q19">
            <v>0.1</v>
          </cell>
          <cell r="R19">
            <v>0.1</v>
          </cell>
          <cell r="S19">
            <v>0.1</v>
          </cell>
        </row>
        <row r="20">
          <cell r="E20">
            <v>0.13</v>
          </cell>
          <cell r="H20"/>
          <cell r="I20"/>
          <cell r="J20"/>
          <cell r="K20"/>
          <cell r="L20"/>
          <cell r="M20">
            <v>0.1</v>
          </cell>
          <cell r="N20">
            <v>0.15</v>
          </cell>
          <cell r="O20">
            <v>0.1</v>
          </cell>
          <cell r="P20">
            <v>0.15</v>
          </cell>
          <cell r="Q20">
            <v>0.25</v>
          </cell>
          <cell r="R20">
            <v>0.2</v>
          </cell>
          <cell r="S20">
            <v>0.2</v>
          </cell>
        </row>
        <row r="21">
          <cell r="E21">
            <v>0.08</v>
          </cell>
          <cell r="H21"/>
          <cell r="I21"/>
          <cell r="J21">
            <v>0.2</v>
          </cell>
          <cell r="K21">
            <v>0.2</v>
          </cell>
          <cell r="L21">
            <v>0.2</v>
          </cell>
          <cell r="M21">
            <v>0.2</v>
          </cell>
          <cell r="N21">
            <v>7.0000000000000007E-2</v>
          </cell>
          <cell r="O21">
            <v>7.0000000000000007E-2</v>
          </cell>
          <cell r="P21">
            <v>7.0000000000000007E-2</v>
          </cell>
          <cell r="Q21">
            <v>7.0000000000000007E-2</v>
          </cell>
          <cell r="R21">
            <v>7.0000000000000007E-2</v>
          </cell>
          <cell r="S21">
            <v>7.0000000000000007E-2</v>
          </cell>
        </row>
        <row r="22">
          <cell r="E22">
            <v>0.05</v>
          </cell>
          <cell r="H22"/>
          <cell r="I22"/>
          <cell r="J22"/>
          <cell r="K22"/>
          <cell r="L22">
            <v>0.1</v>
          </cell>
          <cell r="M22">
            <v>0.1</v>
          </cell>
          <cell r="N22">
            <v>0.2</v>
          </cell>
          <cell r="O22">
            <v>0.16</v>
          </cell>
          <cell r="P22">
            <v>0.1</v>
          </cell>
          <cell r="Q22">
            <v>0.1</v>
          </cell>
          <cell r="R22">
            <v>0.1</v>
          </cell>
          <cell r="S22">
            <v>0.1</v>
          </cell>
        </row>
        <row r="23">
          <cell r="E23">
            <v>0.25</v>
          </cell>
          <cell r="H23"/>
          <cell r="I23"/>
          <cell r="J23">
            <v>0.2</v>
          </cell>
          <cell r="K23">
            <v>0.2</v>
          </cell>
          <cell r="L23">
            <v>0.3</v>
          </cell>
          <cell r="M23">
            <v>0.35</v>
          </cell>
          <cell r="N23">
            <v>0.08</v>
          </cell>
          <cell r="O23">
            <v>0.08</v>
          </cell>
          <cell r="P23">
            <v>0.06</v>
          </cell>
          <cell r="Q23">
            <v>0.06</v>
          </cell>
          <cell r="R23">
            <v>0.06</v>
          </cell>
          <cell r="S23">
            <v>0.06</v>
          </cell>
        </row>
        <row r="24">
          <cell r="E24">
            <v>0.02</v>
          </cell>
          <cell r="H24"/>
          <cell r="I24"/>
          <cell r="J24"/>
          <cell r="K24"/>
          <cell r="L24"/>
          <cell r="M24">
            <v>0.08</v>
          </cell>
          <cell r="N24"/>
          <cell r="O24">
            <v>0.02</v>
          </cell>
          <cell r="P24"/>
          <cell r="Q24">
            <v>0.1</v>
          </cell>
          <cell r="R24">
            <v>0.3</v>
          </cell>
          <cell r="S24">
            <v>0.3</v>
          </cell>
        </row>
        <row r="25">
          <cell r="E25">
            <v>0.02</v>
          </cell>
          <cell r="H25"/>
          <cell r="I25"/>
          <cell r="J25"/>
          <cell r="K25"/>
          <cell r="L25">
            <v>0.3</v>
          </cell>
          <cell r="M25">
            <v>0.15</v>
          </cell>
          <cell r="N25"/>
          <cell r="O25">
            <v>0.1</v>
          </cell>
          <cell r="P25"/>
          <cell r="Q25">
            <v>0.05</v>
          </cell>
          <cell r="R25">
            <v>0.7</v>
          </cell>
          <cell r="S25">
            <v>0.05</v>
          </cell>
        </row>
        <row r="30">
          <cell r="B30">
            <v>0.33</v>
          </cell>
          <cell r="E30">
            <v>0.24</v>
          </cell>
          <cell r="H30"/>
          <cell r="I30"/>
          <cell r="J30">
            <v>0.3</v>
          </cell>
          <cell r="K30">
            <v>0.3</v>
          </cell>
          <cell r="L30">
            <v>0.16</v>
          </cell>
          <cell r="M30">
            <v>0.05</v>
          </cell>
          <cell r="N30">
            <v>0.06</v>
          </cell>
          <cell r="O30">
            <v>0.05</v>
          </cell>
          <cell r="P30">
            <v>0.06</v>
          </cell>
          <cell r="Q30">
            <v>0.05</v>
          </cell>
          <cell r="R30">
            <v>0.06</v>
          </cell>
          <cell r="S30">
            <v>0.06</v>
          </cell>
        </row>
        <row r="31">
          <cell r="E31">
            <v>0.2</v>
          </cell>
          <cell r="H31"/>
          <cell r="I31"/>
          <cell r="J31"/>
          <cell r="K31"/>
          <cell r="L31">
            <v>0.05</v>
          </cell>
          <cell r="M31">
            <v>0.05</v>
          </cell>
          <cell r="N31">
            <v>0.1</v>
          </cell>
          <cell r="O31">
            <v>0.05</v>
          </cell>
          <cell r="P31">
            <v>0.1</v>
          </cell>
          <cell r="Q31">
            <v>0.1</v>
          </cell>
          <cell r="R31">
            <v>0.05</v>
          </cell>
          <cell r="S31">
            <v>0.02</v>
          </cell>
        </row>
        <row r="32">
          <cell r="E32">
            <v>0.47</v>
          </cell>
          <cell r="H32"/>
          <cell r="I32"/>
          <cell r="J32">
            <v>0.1</v>
          </cell>
          <cell r="K32">
            <v>0.1</v>
          </cell>
          <cell r="L32">
            <v>0.1</v>
          </cell>
          <cell r="M32"/>
          <cell r="N32">
            <v>0.1</v>
          </cell>
          <cell r="O32">
            <v>0.1</v>
          </cell>
          <cell r="P32">
            <v>0.1</v>
          </cell>
          <cell r="Q32">
            <v>0.1</v>
          </cell>
          <cell r="R32">
            <v>0.1</v>
          </cell>
          <cell r="S32">
            <v>0.1</v>
          </cell>
        </row>
        <row r="33">
          <cell r="E33">
            <v>0.09</v>
          </cell>
          <cell r="H33">
            <v>0.16</v>
          </cell>
          <cell r="I33">
            <v>0.16</v>
          </cell>
          <cell r="J33">
            <v>0.16</v>
          </cell>
          <cell r="K33">
            <v>0.16</v>
          </cell>
          <cell r="L33">
            <v>0.16</v>
          </cell>
          <cell r="M33">
            <v>0.1</v>
          </cell>
          <cell r="N33">
            <v>0.16</v>
          </cell>
          <cell r="O33">
            <v>0.16</v>
          </cell>
          <cell r="P33">
            <v>0.16</v>
          </cell>
          <cell r="Q33">
            <v>0.16</v>
          </cell>
          <cell r="R33">
            <v>0.2</v>
          </cell>
          <cell r="S33"/>
        </row>
        <row r="38">
          <cell r="B38">
            <v>0.33</v>
          </cell>
          <cell r="E38">
            <v>0.05</v>
          </cell>
          <cell r="H38"/>
          <cell r="I38"/>
          <cell r="J38"/>
          <cell r="K38"/>
          <cell r="L38">
            <v>0.05</v>
          </cell>
          <cell r="M38">
            <v>0.05</v>
          </cell>
          <cell r="N38">
            <v>0.1</v>
          </cell>
          <cell r="O38">
            <v>0.05</v>
          </cell>
          <cell r="P38">
            <v>0.15</v>
          </cell>
          <cell r="Q38">
            <v>0.02</v>
          </cell>
          <cell r="R38">
            <v>0.05</v>
          </cell>
          <cell r="S38">
            <v>0.02</v>
          </cell>
        </row>
        <row r="39">
          <cell r="E39">
            <v>0.03</v>
          </cell>
          <cell r="H39"/>
          <cell r="I39"/>
          <cell r="J39"/>
          <cell r="K39"/>
          <cell r="L39"/>
          <cell r="M39">
            <v>0.05</v>
          </cell>
          <cell r="N39">
            <v>0.1</v>
          </cell>
          <cell r="O39">
            <v>0.1</v>
          </cell>
          <cell r="P39">
            <v>0.2</v>
          </cell>
          <cell r="Q39">
            <v>0.1</v>
          </cell>
          <cell r="R39">
            <v>0.05</v>
          </cell>
          <cell r="S39">
            <v>0.05</v>
          </cell>
        </row>
        <row r="40">
          <cell r="E40">
            <v>0.05</v>
          </cell>
          <cell r="H40"/>
          <cell r="I40"/>
          <cell r="J40"/>
          <cell r="K40"/>
          <cell r="L40"/>
          <cell r="M40"/>
          <cell r="N40">
            <v>0.2</v>
          </cell>
          <cell r="O40"/>
          <cell r="P40">
            <v>0.1</v>
          </cell>
          <cell r="Q40"/>
          <cell r="R40">
            <v>0.1</v>
          </cell>
          <cell r="S40"/>
        </row>
        <row r="41">
          <cell r="E41">
            <v>0.02</v>
          </cell>
          <cell r="H41"/>
          <cell r="I41"/>
          <cell r="J41"/>
          <cell r="K41"/>
          <cell r="L41"/>
          <cell r="M41"/>
          <cell r="N41"/>
          <cell r="O41"/>
          <cell r="P41"/>
          <cell r="Q41"/>
          <cell r="R41">
            <v>0.2</v>
          </cell>
          <cell r="S41"/>
        </row>
        <row r="42">
          <cell r="E42">
            <v>0.27</v>
          </cell>
          <cell r="H42"/>
          <cell r="I42"/>
          <cell r="J42"/>
          <cell r="K42"/>
          <cell r="L42"/>
          <cell r="M42"/>
          <cell r="N42"/>
          <cell r="O42"/>
          <cell r="P42"/>
          <cell r="Q42"/>
          <cell r="R42">
            <v>0.1</v>
          </cell>
          <cell r="S42"/>
        </row>
        <row r="43">
          <cell r="E43">
            <v>0.44</v>
          </cell>
          <cell r="H43"/>
          <cell r="I43"/>
          <cell r="J43"/>
          <cell r="K43"/>
          <cell r="L43">
            <v>0.05</v>
          </cell>
          <cell r="M43"/>
          <cell r="N43">
            <v>0.1</v>
          </cell>
          <cell r="O43"/>
          <cell r="P43">
            <v>0.15</v>
          </cell>
          <cell r="Q43"/>
          <cell r="R43">
            <v>0.1</v>
          </cell>
          <cell r="S43"/>
        </row>
        <row r="44">
          <cell r="E44">
            <v>0.14000000000000001</v>
          </cell>
          <cell r="H44"/>
          <cell r="I44"/>
          <cell r="J44">
            <v>0.05</v>
          </cell>
          <cell r="K44"/>
          <cell r="L44">
            <v>0.05</v>
          </cell>
          <cell r="M44"/>
          <cell r="N44">
            <v>0.05</v>
          </cell>
          <cell r="O44"/>
          <cell r="P44">
            <v>0.1</v>
          </cell>
          <cell r="Q44">
            <v>0.02</v>
          </cell>
          <cell r="R44">
            <v>0.1</v>
          </cell>
          <cell r="S44">
            <v>0.02</v>
          </cell>
        </row>
      </sheetData>
      <sheetData sheetId="15">
        <row r="18">
          <cell r="B18">
            <v>0.45</v>
          </cell>
          <cell r="E18">
            <v>0.5</v>
          </cell>
          <cell r="H18"/>
          <cell r="I18"/>
          <cell r="J18"/>
          <cell r="K18"/>
          <cell r="L18">
            <v>0.25</v>
          </cell>
          <cell r="M18">
            <v>0.25</v>
          </cell>
          <cell r="N18"/>
          <cell r="O18"/>
          <cell r="P18"/>
          <cell r="Q18"/>
          <cell r="R18">
            <v>0.25</v>
          </cell>
          <cell r="S18">
            <v>0.25</v>
          </cell>
        </row>
        <row r="19">
          <cell r="E19">
            <v>0.5</v>
          </cell>
          <cell r="H19"/>
          <cell r="I19"/>
          <cell r="J19"/>
          <cell r="K19"/>
          <cell r="L19"/>
          <cell r="M19">
            <v>0.5</v>
          </cell>
          <cell r="N19"/>
          <cell r="O19"/>
          <cell r="P19"/>
          <cell r="Q19"/>
          <cell r="R19"/>
          <cell r="S19"/>
        </row>
        <row r="24">
          <cell r="B24">
            <v>0.35</v>
          </cell>
          <cell r="E24">
            <v>1</v>
          </cell>
          <cell r="H24"/>
          <cell r="I24"/>
          <cell r="J24"/>
          <cell r="K24"/>
          <cell r="L24"/>
          <cell r="M24"/>
          <cell r="N24"/>
          <cell r="O24"/>
          <cell r="P24">
            <v>0.5</v>
          </cell>
          <cell r="Q24">
            <v>0.5</v>
          </cell>
          <cell r="R24"/>
          <cell r="S24"/>
        </row>
        <row r="29">
          <cell r="B29">
            <v>0.2</v>
          </cell>
          <cell r="E29">
            <v>0.5</v>
          </cell>
          <cell r="H29"/>
          <cell r="I29"/>
          <cell r="J29"/>
          <cell r="K29"/>
          <cell r="L29">
            <v>0.5</v>
          </cell>
          <cell r="M29">
            <v>0.5</v>
          </cell>
          <cell r="N29"/>
          <cell r="O29"/>
          <cell r="P29"/>
          <cell r="Q29"/>
          <cell r="R29"/>
          <cell r="S29">
            <v>0.5</v>
          </cell>
        </row>
        <row r="30">
          <cell r="E30">
            <v>0.5</v>
          </cell>
          <cell r="H30"/>
          <cell r="I30"/>
          <cell r="J30"/>
          <cell r="K30"/>
          <cell r="L30">
            <v>1</v>
          </cell>
          <cell r="M30">
            <v>1</v>
          </cell>
          <cell r="N30"/>
          <cell r="O30"/>
          <cell r="P30"/>
          <cell r="Q30"/>
          <cell r="R30"/>
          <cell r="S30"/>
        </row>
      </sheetData>
      <sheetData sheetId="16">
        <row r="18">
          <cell r="B18">
            <v>0.4</v>
          </cell>
          <cell r="E18">
            <v>0.2</v>
          </cell>
          <cell r="H18"/>
          <cell r="I18"/>
          <cell r="J18"/>
          <cell r="K18"/>
          <cell r="L18">
            <v>0.1</v>
          </cell>
          <cell r="M18">
            <v>0.1</v>
          </cell>
          <cell r="N18">
            <v>0.1</v>
          </cell>
          <cell r="O18">
            <v>0.1</v>
          </cell>
          <cell r="P18">
            <v>0.1</v>
          </cell>
          <cell r="Q18">
            <v>0.2</v>
          </cell>
          <cell r="R18">
            <v>0.2</v>
          </cell>
          <cell r="S18">
            <v>0.1</v>
          </cell>
        </row>
        <row r="19">
          <cell r="E19">
            <v>0.2</v>
          </cell>
          <cell r="H19"/>
          <cell r="I19"/>
          <cell r="J19"/>
          <cell r="K19"/>
          <cell r="L19"/>
          <cell r="M19"/>
          <cell r="N19"/>
          <cell r="O19"/>
          <cell r="P19">
            <v>0.4</v>
          </cell>
          <cell r="Q19">
            <v>0.4</v>
          </cell>
          <cell r="R19"/>
          <cell r="S19"/>
        </row>
        <row r="20">
          <cell r="E20">
            <v>0.2</v>
          </cell>
          <cell r="H20"/>
          <cell r="I20"/>
          <cell r="J20"/>
          <cell r="K20"/>
          <cell r="L20">
            <v>0.4</v>
          </cell>
          <cell r="M20">
            <v>0.4</v>
          </cell>
          <cell r="N20">
            <v>0.4</v>
          </cell>
          <cell r="O20">
            <v>0.2</v>
          </cell>
          <cell r="P20">
            <v>0.2</v>
          </cell>
          <cell r="Q20">
            <v>0</v>
          </cell>
          <cell r="R20"/>
          <cell r="S20"/>
        </row>
        <row r="21">
          <cell r="E21">
            <v>0.2</v>
          </cell>
          <cell r="H21"/>
          <cell r="I21"/>
          <cell r="J21"/>
          <cell r="K21"/>
          <cell r="L21"/>
          <cell r="M21"/>
          <cell r="N21"/>
          <cell r="O21"/>
          <cell r="P21">
            <v>0.4</v>
          </cell>
          <cell r="Q21">
            <v>0.4</v>
          </cell>
          <cell r="R21"/>
          <cell r="S21"/>
        </row>
        <row r="22">
          <cell r="E22">
            <v>0.2</v>
          </cell>
          <cell r="H22"/>
          <cell r="I22"/>
          <cell r="J22"/>
          <cell r="K22"/>
          <cell r="L22"/>
          <cell r="M22"/>
          <cell r="N22"/>
          <cell r="O22"/>
          <cell r="P22">
            <v>0.3</v>
          </cell>
          <cell r="Q22">
            <v>0.3</v>
          </cell>
          <cell r="R22"/>
          <cell r="S22"/>
        </row>
        <row r="27">
          <cell r="B27">
            <v>0.6</v>
          </cell>
          <cell r="E27">
            <v>0.2</v>
          </cell>
          <cell r="H27">
            <v>0.25</v>
          </cell>
          <cell r="I27">
            <v>0.25</v>
          </cell>
          <cell r="J27">
            <v>0.25</v>
          </cell>
          <cell r="K27">
            <v>0.25</v>
          </cell>
          <cell r="L27">
            <v>0.25</v>
          </cell>
          <cell r="M27">
            <v>0.25</v>
          </cell>
          <cell r="N27">
            <v>0.25</v>
          </cell>
          <cell r="O27">
            <v>0.25</v>
          </cell>
          <cell r="P27"/>
          <cell r="Q27"/>
          <cell r="R27"/>
          <cell r="S27"/>
        </row>
        <row r="28">
          <cell r="E28">
            <v>0.2</v>
          </cell>
          <cell r="H28"/>
          <cell r="I28"/>
          <cell r="J28"/>
          <cell r="K28"/>
          <cell r="L28"/>
          <cell r="M28"/>
          <cell r="N28"/>
          <cell r="O28"/>
          <cell r="P28">
            <v>0.1</v>
          </cell>
          <cell r="Q28">
            <v>0</v>
          </cell>
          <cell r="R28">
            <v>0.1</v>
          </cell>
          <cell r="S28">
            <v>0</v>
          </cell>
        </row>
        <row r="29">
          <cell r="E29">
            <v>0.2</v>
          </cell>
          <cell r="H29"/>
          <cell r="I29"/>
          <cell r="J29"/>
          <cell r="K29"/>
          <cell r="L29">
            <v>0.05</v>
          </cell>
          <cell r="M29">
            <v>0.05</v>
          </cell>
          <cell r="N29">
            <v>0.05</v>
          </cell>
          <cell r="O29">
            <v>0.1</v>
          </cell>
          <cell r="P29">
            <v>0.1</v>
          </cell>
          <cell r="Q29">
            <v>0.1</v>
          </cell>
          <cell r="R29">
            <v>0.1</v>
          </cell>
          <cell r="S29">
            <v>0.02</v>
          </cell>
        </row>
        <row r="30">
          <cell r="E30">
            <v>0.2</v>
          </cell>
          <cell r="H30"/>
          <cell r="I30"/>
          <cell r="J30"/>
          <cell r="K30"/>
          <cell r="L30">
            <v>0.05</v>
          </cell>
          <cell r="M30">
            <v>0.05</v>
          </cell>
          <cell r="N30">
            <v>0.05</v>
          </cell>
          <cell r="O30">
            <v>0</v>
          </cell>
          <cell r="P30">
            <v>0.1</v>
          </cell>
          <cell r="Q30">
            <v>0.1</v>
          </cell>
          <cell r="R30">
            <v>0.1</v>
          </cell>
          <cell r="S30">
            <v>0.1</v>
          </cell>
        </row>
        <row r="31">
          <cell r="E31">
            <v>0.2</v>
          </cell>
          <cell r="H31"/>
          <cell r="I31"/>
          <cell r="J31">
            <v>0.05</v>
          </cell>
          <cell r="K31">
            <v>0.05</v>
          </cell>
          <cell r="L31">
            <v>0.05</v>
          </cell>
          <cell r="M31">
            <v>0.05</v>
          </cell>
          <cell r="N31">
            <v>0.05</v>
          </cell>
          <cell r="O31">
            <v>0</v>
          </cell>
          <cell r="P31">
            <v>0.1</v>
          </cell>
          <cell r="Q31">
            <v>0.04</v>
          </cell>
          <cell r="R31">
            <v>0.1</v>
          </cell>
          <cell r="S31">
            <v>0.05</v>
          </cell>
        </row>
      </sheetData>
      <sheetData sheetId="17">
        <row r="18">
          <cell r="B18">
            <v>0.3</v>
          </cell>
          <cell r="E18">
            <v>0.2</v>
          </cell>
          <cell r="H18"/>
          <cell r="I18"/>
          <cell r="J18"/>
          <cell r="K18"/>
          <cell r="L18"/>
          <cell r="M18"/>
          <cell r="N18"/>
          <cell r="O18"/>
          <cell r="P18"/>
          <cell r="Q18"/>
          <cell r="R18"/>
          <cell r="S18"/>
        </row>
        <row r="19">
          <cell r="E19">
            <v>0.2</v>
          </cell>
          <cell r="H19"/>
          <cell r="I19"/>
          <cell r="J19"/>
          <cell r="K19"/>
          <cell r="L19"/>
          <cell r="M19"/>
          <cell r="N19">
            <v>0.25</v>
          </cell>
          <cell r="O19">
            <v>0.25</v>
          </cell>
          <cell r="P19"/>
          <cell r="Q19"/>
          <cell r="R19"/>
          <cell r="S19"/>
        </row>
        <row r="20">
          <cell r="E20">
            <v>0.2</v>
          </cell>
          <cell r="H20"/>
          <cell r="I20"/>
          <cell r="J20"/>
          <cell r="K20"/>
          <cell r="L20"/>
          <cell r="M20"/>
          <cell r="N20"/>
          <cell r="O20"/>
          <cell r="P20">
            <v>0.33</v>
          </cell>
          <cell r="Q20">
            <v>0.1</v>
          </cell>
          <cell r="R20"/>
          <cell r="S20"/>
        </row>
        <row r="21">
          <cell r="E21">
            <v>0.2</v>
          </cell>
          <cell r="H21"/>
          <cell r="I21"/>
          <cell r="J21"/>
          <cell r="K21"/>
          <cell r="L21"/>
          <cell r="M21"/>
          <cell r="N21">
            <v>0.2</v>
          </cell>
          <cell r="O21">
            <v>0.2</v>
          </cell>
          <cell r="P21"/>
          <cell r="Q21"/>
          <cell r="R21">
            <v>0.2</v>
          </cell>
          <cell r="S21">
            <v>0.2</v>
          </cell>
        </row>
        <row r="22">
          <cell r="E22">
            <v>0.2</v>
          </cell>
          <cell r="H22"/>
          <cell r="I22"/>
          <cell r="J22"/>
          <cell r="K22"/>
          <cell r="L22"/>
          <cell r="M22"/>
          <cell r="N22"/>
          <cell r="O22"/>
          <cell r="P22"/>
          <cell r="Q22"/>
          <cell r="R22"/>
          <cell r="S22"/>
        </row>
        <row r="27">
          <cell r="B27">
            <v>0.3</v>
          </cell>
          <cell r="E27">
            <v>0.5</v>
          </cell>
          <cell r="H27"/>
          <cell r="I27"/>
          <cell r="J27"/>
          <cell r="K27"/>
          <cell r="L27"/>
          <cell r="M27"/>
          <cell r="N27">
            <v>0.5</v>
          </cell>
          <cell r="O27">
            <v>0.5</v>
          </cell>
          <cell r="P27"/>
          <cell r="Q27"/>
          <cell r="R27">
            <v>0.5</v>
          </cell>
          <cell r="S27">
            <v>0.5</v>
          </cell>
        </row>
        <row r="28">
          <cell r="E28">
            <v>0.5</v>
          </cell>
          <cell r="H28"/>
          <cell r="I28"/>
          <cell r="J28"/>
          <cell r="K28"/>
          <cell r="L28"/>
          <cell r="M28"/>
          <cell r="N28">
            <v>0.5</v>
          </cell>
          <cell r="O28">
            <v>0.5</v>
          </cell>
          <cell r="P28"/>
          <cell r="Q28"/>
          <cell r="R28">
            <v>0.5</v>
          </cell>
          <cell r="S28">
            <v>0.5</v>
          </cell>
        </row>
        <row r="33">
          <cell r="B33">
            <v>0.3</v>
          </cell>
          <cell r="E33">
            <v>1</v>
          </cell>
          <cell r="H33"/>
          <cell r="I33"/>
          <cell r="J33"/>
          <cell r="K33"/>
          <cell r="L33">
            <v>0.1</v>
          </cell>
          <cell r="M33">
            <v>0.1</v>
          </cell>
          <cell r="N33">
            <v>0.1</v>
          </cell>
          <cell r="O33">
            <v>0.1</v>
          </cell>
          <cell r="P33">
            <v>0.1</v>
          </cell>
          <cell r="Q33">
            <v>0.1</v>
          </cell>
          <cell r="R33">
            <v>0.1</v>
          </cell>
          <cell r="S33">
            <v>0.1</v>
          </cell>
        </row>
        <row r="38">
          <cell r="B38">
            <v>0.1</v>
          </cell>
          <cell r="E38">
            <v>1</v>
          </cell>
          <cell r="H38"/>
          <cell r="I38"/>
          <cell r="J38"/>
          <cell r="K38"/>
          <cell r="L38"/>
          <cell r="M38"/>
          <cell r="N38">
            <v>0.33</v>
          </cell>
          <cell r="O38">
            <v>0.33</v>
          </cell>
          <cell r="P38"/>
          <cell r="Q38"/>
          <cell r="R38"/>
          <cell r="S38"/>
        </row>
      </sheetData>
      <sheetData sheetId="18">
        <row r="18">
          <cell r="B18">
            <v>0.5</v>
          </cell>
          <cell r="E18">
            <v>0.3</v>
          </cell>
          <cell r="H18"/>
          <cell r="I18"/>
          <cell r="J18">
            <v>0.17</v>
          </cell>
          <cell r="K18">
            <v>0.17</v>
          </cell>
          <cell r="L18"/>
          <cell r="M18"/>
          <cell r="N18">
            <v>0.17</v>
          </cell>
          <cell r="O18">
            <v>0.17</v>
          </cell>
          <cell r="P18"/>
          <cell r="Q18"/>
          <cell r="R18">
            <v>0.17</v>
          </cell>
          <cell r="S18">
            <v>0.17</v>
          </cell>
        </row>
        <row r="19">
          <cell r="E19">
            <v>0.7</v>
          </cell>
          <cell r="H19"/>
          <cell r="I19"/>
          <cell r="J19">
            <v>0.17</v>
          </cell>
          <cell r="K19">
            <v>0.17</v>
          </cell>
          <cell r="L19"/>
          <cell r="M19"/>
          <cell r="N19">
            <v>0.17</v>
          </cell>
          <cell r="O19">
            <v>0.17</v>
          </cell>
          <cell r="P19"/>
          <cell r="Q19"/>
          <cell r="R19">
            <v>0.17</v>
          </cell>
          <cell r="S19">
            <v>0.17</v>
          </cell>
        </row>
        <row r="24">
          <cell r="B24">
            <v>0.5</v>
          </cell>
          <cell r="E24">
            <v>0.6</v>
          </cell>
          <cell r="H24">
            <v>0.08</v>
          </cell>
          <cell r="I24">
            <v>0.08</v>
          </cell>
          <cell r="J24">
            <v>0.08</v>
          </cell>
          <cell r="K24">
            <v>0.08</v>
          </cell>
          <cell r="L24">
            <v>0.08</v>
          </cell>
          <cell r="M24">
            <v>0.08</v>
          </cell>
          <cell r="N24">
            <v>0.08</v>
          </cell>
          <cell r="O24">
            <v>0.08</v>
          </cell>
          <cell r="P24">
            <v>0.08</v>
          </cell>
          <cell r="Q24">
            <v>0.08</v>
          </cell>
          <cell r="R24">
            <v>0.08</v>
          </cell>
          <cell r="S24">
            <v>0.08</v>
          </cell>
        </row>
        <row r="25">
          <cell r="E25">
            <v>0.2</v>
          </cell>
          <cell r="H25"/>
          <cell r="I25"/>
          <cell r="J25"/>
          <cell r="K25"/>
          <cell r="L25">
            <v>0.25</v>
          </cell>
          <cell r="M25">
            <v>0.25</v>
          </cell>
          <cell r="N25"/>
          <cell r="O25"/>
          <cell r="P25"/>
          <cell r="Q25"/>
          <cell r="R25">
            <v>0.25</v>
          </cell>
          <cell r="S25">
            <v>0.25</v>
          </cell>
        </row>
        <row r="26">
          <cell r="E26">
            <v>0.2</v>
          </cell>
          <cell r="H26">
            <v>0.08</v>
          </cell>
          <cell r="I26">
            <v>0.08</v>
          </cell>
          <cell r="J26">
            <v>0.08</v>
          </cell>
          <cell r="K26">
            <v>0.08</v>
          </cell>
          <cell r="L26">
            <v>0.08</v>
          </cell>
          <cell r="M26">
            <v>0.08</v>
          </cell>
          <cell r="N26">
            <v>0.08</v>
          </cell>
          <cell r="O26">
            <v>0.08</v>
          </cell>
          <cell r="P26">
            <v>0.08</v>
          </cell>
          <cell r="Q26">
            <v>0.08</v>
          </cell>
          <cell r="R26">
            <v>0.08</v>
          </cell>
          <cell r="S26">
            <v>0.08</v>
          </cell>
        </row>
      </sheetData>
      <sheetData sheetId="19">
        <row r="19">
          <cell r="B19">
            <v>0.2</v>
          </cell>
          <cell r="E19">
            <v>0.4</v>
          </cell>
          <cell r="H19">
            <v>0.25</v>
          </cell>
          <cell r="I19">
            <v>0.25</v>
          </cell>
          <cell r="J19"/>
          <cell r="K19"/>
          <cell r="L19"/>
          <cell r="M19"/>
          <cell r="N19">
            <v>0.25</v>
          </cell>
          <cell r="O19">
            <v>0.25</v>
          </cell>
          <cell r="P19"/>
          <cell r="Q19"/>
          <cell r="R19"/>
          <cell r="S19"/>
        </row>
        <row r="20">
          <cell r="E20">
            <v>0.4</v>
          </cell>
          <cell r="H20">
            <v>0.33300000000000002</v>
          </cell>
          <cell r="I20">
            <v>0.33</v>
          </cell>
          <cell r="J20"/>
          <cell r="K20"/>
          <cell r="L20"/>
          <cell r="M20"/>
          <cell r="N20"/>
          <cell r="O20"/>
          <cell r="P20">
            <v>0.33</v>
          </cell>
          <cell r="Q20">
            <v>0.33</v>
          </cell>
          <cell r="R20"/>
          <cell r="S20"/>
        </row>
        <row r="21">
          <cell r="E21">
            <v>0.2</v>
          </cell>
          <cell r="H21">
            <v>1</v>
          </cell>
          <cell r="I21">
            <v>1</v>
          </cell>
          <cell r="J21"/>
          <cell r="K21"/>
          <cell r="L21"/>
          <cell r="M21"/>
          <cell r="N21"/>
          <cell r="O21"/>
          <cell r="P21"/>
          <cell r="Q21"/>
          <cell r="R21"/>
          <cell r="S21"/>
        </row>
        <row r="26">
          <cell r="B26">
            <v>0.25</v>
          </cell>
          <cell r="E26">
            <v>0.15</v>
          </cell>
          <cell r="H26"/>
          <cell r="I26"/>
          <cell r="J26"/>
          <cell r="K26"/>
          <cell r="L26"/>
          <cell r="M26"/>
          <cell r="N26">
            <v>0.33</v>
          </cell>
          <cell r="O26">
            <v>0.33</v>
          </cell>
          <cell r="P26"/>
          <cell r="Q26"/>
          <cell r="R26"/>
          <cell r="S26"/>
        </row>
        <row r="27">
          <cell r="E27">
            <v>0.15</v>
          </cell>
          <cell r="H27"/>
          <cell r="I27"/>
          <cell r="J27"/>
          <cell r="K27"/>
          <cell r="L27">
            <v>0.1</v>
          </cell>
          <cell r="M27">
            <v>0.1</v>
          </cell>
          <cell r="N27">
            <v>0.1</v>
          </cell>
          <cell r="O27">
            <v>0.1</v>
          </cell>
          <cell r="P27">
            <v>0.1</v>
          </cell>
          <cell r="Q27">
            <v>0.1</v>
          </cell>
          <cell r="R27">
            <v>0.1</v>
          </cell>
          <cell r="S27">
            <v>0.1</v>
          </cell>
        </row>
        <row r="28">
          <cell r="E28">
            <v>0.15</v>
          </cell>
          <cell r="H28"/>
          <cell r="I28"/>
          <cell r="J28"/>
          <cell r="K28"/>
          <cell r="L28">
            <v>0.25</v>
          </cell>
          <cell r="M28">
            <v>0.25</v>
          </cell>
          <cell r="N28">
            <v>0.25</v>
          </cell>
          <cell r="O28">
            <v>0.25</v>
          </cell>
          <cell r="P28"/>
          <cell r="Q28"/>
          <cell r="R28"/>
          <cell r="S28"/>
        </row>
        <row r="29">
          <cell r="E29">
            <v>0.15</v>
          </cell>
          <cell r="H29">
            <v>0.25</v>
          </cell>
          <cell r="I29">
            <v>0.25</v>
          </cell>
          <cell r="J29"/>
          <cell r="K29"/>
          <cell r="L29"/>
          <cell r="M29"/>
          <cell r="N29">
            <v>0.25</v>
          </cell>
          <cell r="O29">
            <v>0.25</v>
          </cell>
          <cell r="P29"/>
          <cell r="Q29"/>
          <cell r="R29"/>
          <cell r="S29"/>
        </row>
        <row r="30">
          <cell r="E30">
            <v>0.15</v>
          </cell>
          <cell r="H30"/>
          <cell r="I30"/>
          <cell r="J30">
            <v>0.09</v>
          </cell>
          <cell r="K30">
            <v>0.09</v>
          </cell>
          <cell r="L30">
            <v>0.09</v>
          </cell>
          <cell r="M30">
            <v>0.09</v>
          </cell>
          <cell r="N30">
            <v>0.09</v>
          </cell>
          <cell r="O30">
            <v>0.09</v>
          </cell>
          <cell r="P30">
            <v>0.09</v>
          </cell>
          <cell r="Q30">
            <v>0.09</v>
          </cell>
          <cell r="R30">
            <v>0.09</v>
          </cell>
          <cell r="S30">
            <v>0.09</v>
          </cell>
        </row>
        <row r="31">
          <cell r="E31">
            <v>0.1</v>
          </cell>
          <cell r="H31"/>
          <cell r="I31"/>
          <cell r="J31"/>
          <cell r="K31"/>
          <cell r="L31">
            <v>0.1</v>
          </cell>
          <cell r="M31">
            <v>0.1</v>
          </cell>
          <cell r="N31">
            <v>0.1</v>
          </cell>
          <cell r="O31">
            <v>0.1</v>
          </cell>
          <cell r="P31">
            <v>0.1</v>
          </cell>
          <cell r="Q31">
            <v>0.1</v>
          </cell>
          <cell r="R31">
            <v>0.1</v>
          </cell>
          <cell r="S31">
            <v>0.1</v>
          </cell>
        </row>
        <row r="32">
          <cell r="E32">
            <v>0.15</v>
          </cell>
          <cell r="H32"/>
          <cell r="I32"/>
          <cell r="J32"/>
          <cell r="K32"/>
          <cell r="L32">
            <v>0.1</v>
          </cell>
          <cell r="M32">
            <v>0.1</v>
          </cell>
          <cell r="N32">
            <v>0.1</v>
          </cell>
          <cell r="O32">
            <v>0.1</v>
          </cell>
          <cell r="P32">
            <v>0.1</v>
          </cell>
          <cell r="Q32">
            <v>0.1</v>
          </cell>
          <cell r="R32">
            <v>0.1</v>
          </cell>
          <cell r="S32">
            <v>0.1</v>
          </cell>
        </row>
        <row r="37">
          <cell r="B37">
            <v>0.3</v>
          </cell>
          <cell r="E37">
            <v>0.15</v>
          </cell>
          <cell r="H37"/>
          <cell r="I37"/>
          <cell r="J37"/>
          <cell r="K37"/>
          <cell r="L37">
            <v>0.2858</v>
          </cell>
          <cell r="M37">
            <v>0.28999999999999998</v>
          </cell>
          <cell r="N37"/>
          <cell r="O37"/>
          <cell r="P37">
            <v>0.2858</v>
          </cell>
          <cell r="Q37">
            <v>0.28999999999999998</v>
          </cell>
          <cell r="R37"/>
          <cell r="S37"/>
        </row>
        <row r="38">
          <cell r="E38">
            <v>0.15</v>
          </cell>
          <cell r="H38"/>
          <cell r="I38"/>
          <cell r="J38"/>
          <cell r="K38"/>
          <cell r="L38"/>
          <cell r="M38"/>
          <cell r="N38"/>
          <cell r="O38"/>
          <cell r="P38">
            <v>0.2858</v>
          </cell>
          <cell r="Q38">
            <v>0.28999999999999998</v>
          </cell>
          <cell r="R38"/>
          <cell r="S38"/>
        </row>
        <row r="39">
          <cell r="E39">
            <v>0.1</v>
          </cell>
          <cell r="H39"/>
          <cell r="I39"/>
          <cell r="J39"/>
          <cell r="K39"/>
          <cell r="L39"/>
          <cell r="M39"/>
          <cell r="N39"/>
          <cell r="O39"/>
          <cell r="P39">
            <v>1</v>
          </cell>
          <cell r="Q39">
            <v>1</v>
          </cell>
          <cell r="R39"/>
          <cell r="S39"/>
        </row>
        <row r="40">
          <cell r="E40">
            <v>0.3</v>
          </cell>
          <cell r="H40">
            <v>9.3333333333333338E-2</v>
          </cell>
          <cell r="I40">
            <v>0.09</v>
          </cell>
          <cell r="J40">
            <v>0.08</v>
          </cell>
          <cell r="K40">
            <v>0.08</v>
          </cell>
          <cell r="L40">
            <v>0.08</v>
          </cell>
          <cell r="M40">
            <v>0.08</v>
          </cell>
          <cell r="N40">
            <v>0.12</v>
          </cell>
          <cell r="O40">
            <v>0.12</v>
          </cell>
          <cell r="P40">
            <v>0.08</v>
          </cell>
          <cell r="Q40">
            <v>0.08</v>
          </cell>
          <cell r="R40">
            <v>5.3333333333333337E-2</v>
          </cell>
          <cell r="S40">
            <v>5.2999999999999999E-2</v>
          </cell>
        </row>
        <row r="41">
          <cell r="E41">
            <v>0.15</v>
          </cell>
          <cell r="H41"/>
          <cell r="I41"/>
          <cell r="J41"/>
          <cell r="K41"/>
          <cell r="L41">
            <v>0.33329999999999999</v>
          </cell>
          <cell r="M41">
            <v>0.33</v>
          </cell>
          <cell r="N41"/>
          <cell r="O41"/>
          <cell r="P41"/>
          <cell r="Q41"/>
          <cell r="R41"/>
          <cell r="S41"/>
        </row>
        <row r="42">
          <cell r="E42">
            <v>0.15</v>
          </cell>
          <cell r="H42"/>
          <cell r="I42"/>
          <cell r="J42"/>
          <cell r="K42"/>
          <cell r="L42"/>
          <cell r="M42"/>
          <cell r="N42">
            <v>0.33</v>
          </cell>
          <cell r="O42">
            <v>0.33</v>
          </cell>
          <cell r="P42"/>
          <cell r="Q42"/>
          <cell r="R42"/>
          <cell r="S42"/>
        </row>
        <row r="47">
          <cell r="B47">
            <v>0.15</v>
          </cell>
          <cell r="E47">
            <v>0.25</v>
          </cell>
          <cell r="H47"/>
          <cell r="I47"/>
          <cell r="J47"/>
          <cell r="K47"/>
          <cell r="L47"/>
          <cell r="M47"/>
          <cell r="N47"/>
          <cell r="O47"/>
          <cell r="P47"/>
          <cell r="Q47"/>
          <cell r="R47">
            <v>0.5</v>
          </cell>
          <cell r="S47">
            <v>0.5</v>
          </cell>
        </row>
        <row r="48">
          <cell r="E48">
            <v>0.25</v>
          </cell>
          <cell r="H48"/>
          <cell r="I48"/>
          <cell r="J48"/>
          <cell r="K48"/>
          <cell r="L48"/>
          <cell r="M48"/>
          <cell r="N48"/>
          <cell r="O48"/>
          <cell r="P48"/>
          <cell r="Q48"/>
          <cell r="R48">
            <v>0.5</v>
          </cell>
          <cell r="S48">
            <v>0.5</v>
          </cell>
        </row>
        <row r="49">
          <cell r="E49">
            <v>0.25</v>
          </cell>
          <cell r="H49"/>
          <cell r="I49"/>
          <cell r="J49"/>
          <cell r="K49"/>
          <cell r="L49"/>
          <cell r="M49"/>
          <cell r="N49"/>
          <cell r="O49"/>
          <cell r="P49"/>
          <cell r="Q49"/>
          <cell r="R49">
            <v>0.5</v>
          </cell>
          <cell r="S49">
            <v>0.5</v>
          </cell>
        </row>
        <row r="50">
          <cell r="E50">
            <v>0.25</v>
          </cell>
          <cell r="H50"/>
          <cell r="I50"/>
          <cell r="J50"/>
          <cell r="K50"/>
          <cell r="L50"/>
          <cell r="M50"/>
          <cell r="N50"/>
          <cell r="O50"/>
          <cell r="P50"/>
          <cell r="Q50"/>
          <cell r="R50">
            <v>0.5</v>
          </cell>
          <cell r="S50">
            <v>0.5</v>
          </cell>
        </row>
        <row r="55">
          <cell r="B55">
            <v>0.1</v>
          </cell>
          <cell r="E55">
            <v>0.5</v>
          </cell>
          <cell r="H55"/>
          <cell r="I55"/>
          <cell r="J55"/>
          <cell r="K55"/>
          <cell r="L55"/>
          <cell r="M55"/>
          <cell r="N55"/>
          <cell r="O55"/>
          <cell r="P55"/>
          <cell r="Q55"/>
          <cell r="R55">
            <v>0.5</v>
          </cell>
          <cell r="S55">
            <v>0.5</v>
          </cell>
        </row>
        <row r="56">
          <cell r="E56">
            <v>0.5</v>
          </cell>
          <cell r="H56"/>
          <cell r="I56"/>
          <cell r="J56"/>
          <cell r="K56"/>
          <cell r="L56">
            <v>0.25</v>
          </cell>
          <cell r="M56">
            <v>0.25</v>
          </cell>
          <cell r="N56"/>
          <cell r="O56"/>
          <cell r="P56"/>
          <cell r="Q56"/>
          <cell r="R56">
            <v>0.25</v>
          </cell>
          <cell r="S56">
            <v>0.25</v>
          </cell>
        </row>
      </sheetData>
      <sheetData sheetId="20">
        <row r="9">
          <cell r="K9">
            <v>5.536626666666665E-2</v>
          </cell>
        </row>
        <row r="110">
          <cell r="K110">
            <v>3.8480000000000007E-2</v>
          </cell>
        </row>
        <row r="116">
          <cell r="K116">
            <v>4.4990400000000007E-2</v>
          </cell>
        </row>
        <row r="135">
          <cell r="K135">
            <v>0.23035879999999909</v>
          </cell>
        </row>
      </sheetData>
      <sheetData sheetId="21">
        <row r="32">
          <cell r="D32"/>
          <cell r="E32"/>
          <cell r="F32"/>
          <cell r="G32"/>
          <cell r="H32" t="str">
            <v>TRIMESTRE 1</v>
          </cell>
          <cell r="I32"/>
          <cell r="J32" t="str">
            <v>TRIMESTRE 2</v>
          </cell>
          <cell r="K32"/>
          <cell r="L32" t="str">
            <v>TRIMESTRE 3</v>
          </cell>
          <cell r="M32"/>
          <cell r="N32" t="str">
            <v>TRIMESTRE 4</v>
          </cell>
          <cell r="O32"/>
          <cell r="P32" t="str">
            <v>TOTAL
ACUMULADO</v>
          </cell>
          <cell r="Q32"/>
        </row>
        <row r="33">
          <cell r="D33"/>
          <cell r="E33"/>
          <cell r="F33"/>
          <cell r="G33"/>
          <cell r="H33" t="str">
            <v>PROGRAMADO</v>
          </cell>
          <cell r="I33" t="str">
            <v>EJECUTADO</v>
          </cell>
          <cell r="J33" t="str">
            <v>PROGRAMADO</v>
          </cell>
          <cell r="K33" t="str">
            <v>EJECUTADO</v>
          </cell>
          <cell r="L33" t="str">
            <v>PROGRAMADO</v>
          </cell>
          <cell r="M33" t="str">
            <v>EJECUTADO</v>
          </cell>
          <cell r="N33" t="str">
            <v>PROGRAMADO</v>
          </cell>
          <cell r="O33" t="str">
            <v>EJECUTADO</v>
          </cell>
          <cell r="P33" t="str">
            <v>PROGRAMADO</v>
          </cell>
          <cell r="Q33" t="str">
            <v>EJECUTADO</v>
          </cell>
        </row>
        <row r="34">
          <cell r="C34" t="str">
            <v>Sistema Integrado de Gestión</v>
          </cell>
          <cell r="D34"/>
          <cell r="E34"/>
          <cell r="F34"/>
          <cell r="G34"/>
          <cell r="H34">
            <v>0.14000000000000001</v>
          </cell>
          <cell r="I34">
            <v>0.14000000000000001</v>
          </cell>
          <cell r="J34">
            <v>0.18000000000000002</v>
          </cell>
          <cell r="K34">
            <v>0.18000000000000002</v>
          </cell>
          <cell r="L34">
            <v>0</v>
          </cell>
          <cell r="M34">
            <v>0</v>
          </cell>
          <cell r="N34">
            <v>0</v>
          </cell>
          <cell r="O34">
            <v>0</v>
          </cell>
          <cell r="P34">
            <v>0.32000000000000006</v>
          </cell>
          <cell r="Q34">
            <v>0.32000000000000006</v>
          </cell>
        </row>
        <row r="35">
          <cell r="C35" t="str">
            <v>Planeación Estratégica</v>
          </cell>
          <cell r="D35"/>
          <cell r="E35"/>
          <cell r="F35"/>
          <cell r="G35"/>
          <cell r="H35">
            <v>3.8550000000000001E-2</v>
          </cell>
          <cell r="I35">
            <v>4.4550000000000006E-2</v>
          </cell>
          <cell r="J35">
            <v>0.17960000000000001</v>
          </cell>
          <cell r="K35">
            <v>0.16760000000000003</v>
          </cell>
          <cell r="L35">
            <v>0</v>
          </cell>
          <cell r="M35">
            <v>0</v>
          </cell>
          <cell r="N35">
            <v>0</v>
          </cell>
          <cell r="O35">
            <v>0</v>
          </cell>
          <cell r="P35">
            <v>0.21815000000000001</v>
          </cell>
          <cell r="Q35">
            <v>0.21215000000000003</v>
          </cell>
        </row>
        <row r="36">
          <cell r="C36" t="str">
            <v>Comunicaciones</v>
          </cell>
          <cell r="D36"/>
          <cell r="E36"/>
          <cell r="F36"/>
          <cell r="G36"/>
          <cell r="H36">
            <v>0.15210000000000001</v>
          </cell>
          <cell r="I36">
            <v>0.15358500000000003</v>
          </cell>
          <cell r="J36">
            <v>0.2913</v>
          </cell>
          <cell r="K36">
            <v>0.25380000000000003</v>
          </cell>
          <cell r="L36">
            <v>0</v>
          </cell>
          <cell r="M36">
            <v>0</v>
          </cell>
          <cell r="N36">
            <v>0</v>
          </cell>
          <cell r="O36">
            <v>0</v>
          </cell>
          <cell r="P36">
            <v>0.44340000000000002</v>
          </cell>
          <cell r="Q36">
            <v>0.40738500000000005</v>
          </cell>
        </row>
        <row r="37">
          <cell r="C37" t="str">
            <v>Planificación del Desarrollo Vial Local</v>
          </cell>
          <cell r="D37"/>
          <cell r="E37"/>
          <cell r="F37"/>
          <cell r="G37"/>
          <cell r="H37">
            <v>0.17266666666666669</v>
          </cell>
          <cell r="I37">
            <v>0.27068800000000004</v>
          </cell>
          <cell r="J37">
            <v>0.23533333333333337</v>
          </cell>
          <cell r="K37">
            <v>0.41329600000000011</v>
          </cell>
          <cell r="L37">
            <v>0</v>
          </cell>
          <cell r="M37">
            <v>0</v>
          </cell>
          <cell r="N37">
            <v>0</v>
          </cell>
          <cell r="O37">
            <v>0</v>
          </cell>
          <cell r="P37">
            <v>0.40800000000000003</v>
          </cell>
          <cell r="Q37">
            <v>0.68398400000000015</v>
          </cell>
        </row>
        <row r="38">
          <cell r="C38" t="str">
            <v>Apoyo Interinstitucional</v>
          </cell>
          <cell r="D38"/>
          <cell r="E38"/>
          <cell r="F38"/>
          <cell r="G38"/>
          <cell r="H38">
            <v>0.15000000000000002</v>
          </cell>
          <cell r="I38">
            <v>0.15000000000000002</v>
          </cell>
          <cell r="J38">
            <v>0.28332000000000002</v>
          </cell>
          <cell r="K38">
            <v>0.28332000000000002</v>
          </cell>
          <cell r="L38">
            <v>0</v>
          </cell>
          <cell r="M38">
            <v>0</v>
          </cell>
          <cell r="N38">
            <v>0</v>
          </cell>
          <cell r="O38">
            <v>0</v>
          </cell>
          <cell r="P38">
            <v>0.43332000000000004</v>
          </cell>
          <cell r="Q38">
            <v>0.43332000000000004</v>
          </cell>
        </row>
        <row r="39">
          <cell r="C39" t="str">
            <v>Producción</v>
          </cell>
          <cell r="D39"/>
          <cell r="E39"/>
          <cell r="F39"/>
          <cell r="G39"/>
          <cell r="H39">
            <v>1.9200000000000002E-2</v>
          </cell>
          <cell r="I39">
            <v>1.9200000000000002E-2</v>
          </cell>
          <cell r="J39">
            <v>0.23919999999999997</v>
          </cell>
          <cell r="K39">
            <v>0.23919999999999997</v>
          </cell>
          <cell r="L39">
            <v>0</v>
          </cell>
          <cell r="M39">
            <v>0</v>
          </cell>
          <cell r="N39">
            <v>0</v>
          </cell>
          <cell r="O39">
            <v>0</v>
          </cell>
          <cell r="P39">
            <v>0.25839999999999996</v>
          </cell>
          <cell r="Q39">
            <v>0.25839999999999996</v>
          </cell>
        </row>
        <row r="40">
          <cell r="C40" t="str">
            <v>Intervención de la Malla Vial Local</v>
          </cell>
          <cell r="D40"/>
          <cell r="E40"/>
          <cell r="F40"/>
          <cell r="G40"/>
          <cell r="H40">
            <v>0.23300000000000001</v>
          </cell>
          <cell r="I40">
            <v>0.25800000000000001</v>
          </cell>
          <cell r="J40">
            <v>0.28750000000000003</v>
          </cell>
          <cell r="K40">
            <v>0.32500000000000001</v>
          </cell>
          <cell r="L40">
            <v>0</v>
          </cell>
          <cell r="M40">
            <v>0</v>
          </cell>
          <cell r="N40">
            <v>0</v>
          </cell>
          <cell r="O40">
            <v>0</v>
          </cell>
          <cell r="P40">
            <v>0.52050000000000007</v>
          </cell>
          <cell r="Q40">
            <v>0.58299999999999996</v>
          </cell>
        </row>
        <row r="41">
          <cell r="C41" t="str">
            <v>Gestión Ambiental</v>
          </cell>
          <cell r="D41"/>
          <cell r="E41"/>
          <cell r="F41"/>
          <cell r="G41"/>
          <cell r="H41">
            <v>0.27650799999999998</v>
          </cell>
          <cell r="I41">
            <v>0.27650799999999998</v>
          </cell>
          <cell r="J41">
            <v>0.223742</v>
          </cell>
          <cell r="K41">
            <v>0.223742</v>
          </cell>
          <cell r="L41">
            <v>0</v>
          </cell>
          <cell r="M41">
            <v>0</v>
          </cell>
          <cell r="N41">
            <v>0</v>
          </cell>
          <cell r="O41">
            <v>0</v>
          </cell>
          <cell r="P41">
            <v>0.50024999999999997</v>
          </cell>
          <cell r="Q41">
            <v>0.50024999999999997</v>
          </cell>
        </row>
        <row r="42">
          <cell r="C42" t="str">
            <v>Gestión Social y de Atención a Partes Interesadas</v>
          </cell>
          <cell r="D42"/>
          <cell r="E42"/>
          <cell r="F42"/>
          <cell r="G42"/>
          <cell r="H42">
            <v>0.19800000000000001</v>
          </cell>
          <cell r="I42">
            <v>0.19800000000000001</v>
          </cell>
          <cell r="J42">
            <v>0.20749999999999999</v>
          </cell>
          <cell r="K42">
            <v>0.20749999999999999</v>
          </cell>
          <cell r="L42">
            <v>0</v>
          </cell>
          <cell r="M42">
            <v>0</v>
          </cell>
          <cell r="N42">
            <v>0</v>
          </cell>
          <cell r="O42">
            <v>0</v>
          </cell>
          <cell r="P42">
            <v>0.40549999999999997</v>
          </cell>
          <cell r="Q42">
            <v>0.40549999999999997</v>
          </cell>
        </row>
        <row r="43">
          <cell r="C43" t="str">
            <v>Atención al Ciudadano</v>
          </cell>
          <cell r="D43"/>
          <cell r="E43"/>
          <cell r="F43"/>
          <cell r="G43"/>
          <cell r="H43">
            <v>0.18920000000000003</v>
          </cell>
          <cell r="I43">
            <v>0.18280000000000002</v>
          </cell>
          <cell r="J43">
            <v>0.2442</v>
          </cell>
          <cell r="K43">
            <v>0.2442</v>
          </cell>
          <cell r="L43">
            <v>0</v>
          </cell>
          <cell r="M43">
            <v>0</v>
          </cell>
          <cell r="N43">
            <v>0</v>
          </cell>
          <cell r="O43">
            <v>0</v>
          </cell>
          <cell r="P43">
            <v>0.43340000000000001</v>
          </cell>
          <cell r="Q43">
            <v>0.42700000000000005</v>
          </cell>
        </row>
        <row r="44">
          <cell r="C44" t="str">
            <v>Jurídica</v>
          </cell>
          <cell r="D44"/>
          <cell r="E44"/>
          <cell r="F44"/>
          <cell r="G44"/>
          <cell r="H44">
            <v>0.20625000000000002</v>
          </cell>
          <cell r="I44">
            <v>0.31875000000000003</v>
          </cell>
          <cell r="J44">
            <v>0.23124999999999998</v>
          </cell>
          <cell r="K44">
            <v>0.28125</v>
          </cell>
          <cell r="L44">
            <v>0</v>
          </cell>
          <cell r="M44">
            <v>0</v>
          </cell>
          <cell r="N44">
            <v>0</v>
          </cell>
          <cell r="O44">
            <v>0</v>
          </cell>
          <cell r="P44">
            <v>0.4375</v>
          </cell>
          <cell r="Q44">
            <v>0.60000000000000009</v>
          </cell>
        </row>
        <row r="45">
          <cell r="C45" t="str">
            <v>Contratación</v>
          </cell>
          <cell r="D45"/>
          <cell r="E45"/>
          <cell r="F45"/>
          <cell r="G45"/>
          <cell r="H45">
            <v>2.75E-2</v>
          </cell>
          <cell r="I45">
            <v>0.10500000000000001</v>
          </cell>
          <cell r="J45">
            <v>8.2500000000000004E-2</v>
          </cell>
          <cell r="K45">
            <v>0.48250000000000004</v>
          </cell>
          <cell r="L45">
            <v>0</v>
          </cell>
          <cell r="M45">
            <v>0</v>
          </cell>
          <cell r="N45">
            <v>0</v>
          </cell>
          <cell r="O45">
            <v>0</v>
          </cell>
          <cell r="P45">
            <v>0.11</v>
          </cell>
          <cell r="Q45">
            <v>0.58750000000000002</v>
          </cell>
        </row>
        <row r="46">
          <cell r="C46" t="str">
            <v>Gestión Documental</v>
          </cell>
          <cell r="D46"/>
          <cell r="E46"/>
          <cell r="F46"/>
          <cell r="G46"/>
          <cell r="H46">
            <v>0.15400000000000003</v>
          </cell>
          <cell r="I46">
            <v>0.15400000000000003</v>
          </cell>
          <cell r="J46">
            <v>0.31200000000000006</v>
          </cell>
          <cell r="K46">
            <v>0.22720000000000001</v>
          </cell>
          <cell r="L46">
            <v>0</v>
          </cell>
          <cell r="M46">
            <v>0</v>
          </cell>
          <cell r="N46">
            <v>0</v>
          </cell>
          <cell r="O46">
            <v>0</v>
          </cell>
          <cell r="P46">
            <v>0.46600000000000008</v>
          </cell>
          <cell r="Q46">
            <v>0.38120000000000004</v>
          </cell>
        </row>
        <row r="47">
          <cell r="C47" t="str">
            <v>Sistemas de Información y Tecnología</v>
          </cell>
          <cell r="D47"/>
          <cell r="E47"/>
          <cell r="F47"/>
          <cell r="G47"/>
          <cell r="H47">
            <v>0.154833</v>
          </cell>
          <cell r="I47">
            <v>0.16133800000000001</v>
          </cell>
          <cell r="J47">
            <v>0.31185700000000005</v>
          </cell>
          <cell r="K47">
            <v>0.18474200000000002</v>
          </cell>
          <cell r="L47">
            <v>0</v>
          </cell>
          <cell r="M47">
            <v>0</v>
          </cell>
          <cell r="N47">
            <v>0</v>
          </cell>
          <cell r="O47">
            <v>0</v>
          </cell>
          <cell r="P47">
            <v>0.46669000000000005</v>
          </cell>
          <cell r="Q47">
            <v>0.34608000000000005</v>
          </cell>
        </row>
        <row r="48">
          <cell r="C48" t="str">
            <v>Financiera</v>
          </cell>
          <cell r="D48"/>
          <cell r="E48"/>
          <cell r="F48"/>
          <cell r="G48"/>
          <cell r="H48">
            <v>0.16295999999999999</v>
          </cell>
          <cell r="I48">
            <v>0.16295999999999999</v>
          </cell>
          <cell r="J48">
            <v>0.24032000000000003</v>
          </cell>
          <cell r="K48">
            <v>0.22030000000000005</v>
          </cell>
          <cell r="L48">
            <v>0</v>
          </cell>
          <cell r="M48">
            <v>0</v>
          </cell>
          <cell r="N48">
            <v>0</v>
          </cell>
          <cell r="O48">
            <v>0</v>
          </cell>
          <cell r="P48">
            <v>0.40328000000000003</v>
          </cell>
          <cell r="Q48">
            <v>0.38326000000000005</v>
          </cell>
        </row>
        <row r="49">
          <cell r="C49" t="str">
            <v>Talento Humano</v>
          </cell>
          <cell r="D49"/>
          <cell r="E49"/>
          <cell r="F49"/>
          <cell r="G49"/>
          <cell r="H49">
            <v>0.03</v>
          </cell>
          <cell r="I49">
            <v>0.03</v>
          </cell>
          <cell r="J49">
            <v>0.48180000000000001</v>
          </cell>
          <cell r="K49">
            <v>0.46799999999999997</v>
          </cell>
          <cell r="L49">
            <v>0</v>
          </cell>
          <cell r="M49">
            <v>0</v>
          </cell>
          <cell r="N49">
            <v>0</v>
          </cell>
          <cell r="O49">
            <v>0</v>
          </cell>
          <cell r="P49">
            <v>0.51180000000000003</v>
          </cell>
          <cell r="Q49">
            <v>0.498</v>
          </cell>
        </row>
        <row r="50">
          <cell r="C50" t="str">
            <v>Control Disciplinario Interno</v>
          </cell>
          <cell r="D50"/>
          <cell r="E50"/>
          <cell r="F50"/>
          <cell r="G50"/>
          <cell r="H50">
            <v>0.20599999999999999</v>
          </cell>
          <cell r="I50">
            <v>0.20599999999999999</v>
          </cell>
          <cell r="J50">
            <v>0.29099999999999998</v>
          </cell>
          <cell r="K50">
            <v>0.29099999999999998</v>
          </cell>
          <cell r="L50">
            <v>0</v>
          </cell>
          <cell r="M50">
            <v>0</v>
          </cell>
          <cell r="N50">
            <v>0</v>
          </cell>
          <cell r="O50">
            <v>0</v>
          </cell>
          <cell r="P50">
            <v>0.497</v>
          </cell>
          <cell r="Q50">
            <v>0.497</v>
          </cell>
        </row>
        <row r="51">
          <cell r="C51" t="str">
            <v>Administración de Bienes e Infraestructura</v>
          </cell>
          <cell r="D51"/>
          <cell r="E51"/>
          <cell r="F51"/>
          <cell r="G51"/>
          <cell r="H51">
            <v>4.0000000000000008E-2</v>
          </cell>
          <cell r="I51">
            <v>0.10500000000000001</v>
          </cell>
          <cell r="J51">
            <v>0.34850000000000003</v>
          </cell>
          <cell r="K51">
            <v>0.191</v>
          </cell>
          <cell r="L51">
            <v>0</v>
          </cell>
          <cell r="M51">
            <v>0</v>
          </cell>
          <cell r="N51">
            <v>0</v>
          </cell>
          <cell r="O51">
            <v>0</v>
          </cell>
          <cell r="P51">
            <v>0.38850000000000007</v>
          </cell>
          <cell r="Q51">
            <v>0.29600000000000004</v>
          </cell>
        </row>
        <row r="52">
          <cell r="C52" t="str">
            <v>Operación de Maquinaria</v>
          </cell>
          <cell r="D52"/>
          <cell r="E52"/>
          <cell r="F52"/>
          <cell r="G52"/>
          <cell r="H52">
            <v>0.1066</v>
          </cell>
          <cell r="I52">
            <v>0.1066</v>
          </cell>
          <cell r="J52">
            <v>0.29660000000000003</v>
          </cell>
          <cell r="K52">
            <v>0.29660000000000003</v>
          </cell>
          <cell r="L52">
            <v>0</v>
          </cell>
          <cell r="M52">
            <v>0</v>
          </cell>
          <cell r="N52">
            <v>0</v>
          </cell>
          <cell r="O52">
            <v>0</v>
          </cell>
          <cell r="P52">
            <v>0.4032</v>
          </cell>
          <cell r="Q52">
            <v>0.4032</v>
          </cell>
        </row>
        <row r="53">
          <cell r="C53" t="str">
            <v>Control para el Mejoramiento Continuo de la Gestión</v>
          </cell>
          <cell r="D53"/>
          <cell r="E53"/>
          <cell r="F53"/>
          <cell r="G53"/>
          <cell r="H53">
            <v>0.18529950000000001</v>
          </cell>
          <cell r="I53">
            <v>0.18480000000000002</v>
          </cell>
          <cell r="J53">
            <v>0.32352199999999998</v>
          </cell>
          <cell r="K53">
            <v>0.32386999999999999</v>
          </cell>
          <cell r="L53">
            <v>0</v>
          </cell>
          <cell r="M53">
            <v>0</v>
          </cell>
          <cell r="N53">
            <v>0</v>
          </cell>
          <cell r="O53">
            <v>0</v>
          </cell>
          <cell r="P53">
            <v>0.50882150000000004</v>
          </cell>
          <cell r="Q53">
            <v>0.50866999999999996</v>
          </cell>
        </row>
      </sheetData>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IND-001"/>
      <sheetName val="Hoja1"/>
    </sheetNames>
    <sheetDataSet>
      <sheetData sheetId="0">
        <row r="32">
          <cell r="D32"/>
          <cell r="E32"/>
          <cell r="F32"/>
          <cell r="G32"/>
          <cell r="H32" t="str">
            <v># Campañas internas ejecutadas</v>
          </cell>
          <cell r="I32" t="str">
            <v># Campañas externas ejecutadas</v>
          </cell>
          <cell r="J32" t="str">
            <v># Campañas totales programadas</v>
          </cell>
          <cell r="K32" t="str">
            <v>RESULTADO</v>
          </cell>
        </row>
        <row r="33">
          <cell r="C33" t="str">
            <v>Trimestre 1</v>
          </cell>
          <cell r="D33"/>
          <cell r="E33"/>
          <cell r="F33"/>
          <cell r="G33"/>
          <cell r="H33">
            <v>9</v>
          </cell>
          <cell r="I33">
            <v>1</v>
          </cell>
          <cell r="J33">
            <v>5</v>
          </cell>
          <cell r="K33">
            <v>2</v>
          </cell>
        </row>
        <row r="34">
          <cell r="C34" t="str">
            <v>Trimestre 2</v>
          </cell>
          <cell r="D34"/>
          <cell r="E34"/>
          <cell r="F34"/>
          <cell r="G34"/>
          <cell r="H34">
            <v>7</v>
          </cell>
          <cell r="I34">
            <v>1</v>
          </cell>
          <cell r="J34">
            <v>5</v>
          </cell>
          <cell r="K34">
            <v>1.6</v>
          </cell>
        </row>
        <row r="35">
          <cell r="C35" t="str">
            <v>Trimestre 3</v>
          </cell>
          <cell r="D35"/>
          <cell r="E35"/>
          <cell r="F35"/>
          <cell r="G35"/>
          <cell r="H35"/>
          <cell r="I35"/>
          <cell r="J35"/>
          <cell r="K35" t="e">
            <v>#DIV/0!</v>
          </cell>
        </row>
        <row r="36">
          <cell r="C36" t="str">
            <v>Trimestre 4</v>
          </cell>
          <cell r="D36"/>
          <cell r="E36"/>
          <cell r="F36"/>
          <cell r="G36"/>
          <cell r="H36"/>
          <cell r="I36"/>
          <cell r="J36"/>
          <cell r="K36" t="e">
            <v>#DIV/0!</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Hoja2"/>
      <sheetName val="Hoja1"/>
    </sheetNames>
    <sheetDataSet>
      <sheetData sheetId="0">
        <row r="32">
          <cell r="H32" t="str">
            <v>Σ seguidores y de interacciones del periodo</v>
          </cell>
          <cell r="I32" t="str">
            <v xml:space="preserve">Σ seguidores y  de interacciones identificados en la última </v>
          </cell>
          <cell r="J32" t="str">
            <v>Porcentaje de incremento</v>
          </cell>
        </row>
        <row r="33">
          <cell r="C33" t="str">
            <v>DICIEMBRE</v>
          </cell>
          <cell r="H33">
            <v>60106</v>
          </cell>
          <cell r="I33">
            <v>0</v>
          </cell>
        </row>
        <row r="34">
          <cell r="C34" t="str">
            <v>ENERO</v>
          </cell>
          <cell r="H34">
            <v>56658</v>
          </cell>
          <cell r="I34">
            <v>60106</v>
          </cell>
          <cell r="J34">
            <v>-5.7365321265763769E-2</v>
          </cell>
        </row>
        <row r="35">
          <cell r="C35" t="str">
            <v>FEBRERO</v>
          </cell>
          <cell r="H35">
            <v>63329</v>
          </cell>
          <cell r="I35">
            <v>56658</v>
          </cell>
          <cell r="J35">
            <v>0.1177415369409438</v>
          </cell>
        </row>
        <row r="36">
          <cell r="C36" t="str">
            <v>MARZO</v>
          </cell>
          <cell r="H36">
            <v>73319</v>
          </cell>
          <cell r="I36">
            <v>63329</v>
          </cell>
          <cell r="J36">
            <v>0.15774763536452485</v>
          </cell>
        </row>
        <row r="37">
          <cell r="C37" t="str">
            <v>ABRIL</v>
          </cell>
          <cell r="H37">
            <v>70674</v>
          </cell>
          <cell r="I37">
            <v>73319</v>
          </cell>
          <cell r="J37">
            <v>-3.6075232886427777E-2</v>
          </cell>
        </row>
        <row r="38">
          <cell r="C38" t="str">
            <v>MAYO</v>
          </cell>
          <cell r="H38">
            <v>82769</v>
          </cell>
          <cell r="I38">
            <v>70674</v>
          </cell>
          <cell r="J38">
            <v>0.17113790078388091</v>
          </cell>
        </row>
        <row r="39">
          <cell r="C39" t="str">
            <v>JUNIO</v>
          </cell>
          <cell r="H39">
            <v>102283</v>
          </cell>
          <cell r="I39">
            <v>82769</v>
          </cell>
          <cell r="J39">
            <v>0.23576459785668558</v>
          </cell>
        </row>
        <row r="40">
          <cell r="C40" t="str">
            <v>JULIO</v>
          </cell>
          <cell r="J40" t="e">
            <v>#DIV/0!</v>
          </cell>
        </row>
        <row r="41">
          <cell r="C41" t="str">
            <v>AGOSTO</v>
          </cell>
          <cell r="J41" t="e">
            <v>#DIV/0!</v>
          </cell>
        </row>
        <row r="42">
          <cell r="C42" t="str">
            <v>SEPTIEMBRE</v>
          </cell>
          <cell r="J42" t="e">
            <v>#DIV/0!</v>
          </cell>
        </row>
        <row r="43">
          <cell r="C43" t="str">
            <v>OCTUBRE</v>
          </cell>
          <cell r="J43" t="e">
            <v>#DIV/0!</v>
          </cell>
        </row>
        <row r="44">
          <cell r="C44" t="str">
            <v>NOVIEMBRE</v>
          </cell>
          <cell r="J44" t="e">
            <v>#DIV/0!</v>
          </cell>
        </row>
      </sheetData>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IND-003"/>
    </sheetNames>
    <sheetDataSet>
      <sheetData sheetId="0">
        <row r="32">
          <cell r="D32"/>
          <cell r="E32"/>
          <cell r="F32"/>
          <cell r="G32"/>
          <cell r="H32" t="str">
            <v>Número de actividades ejecutadas</v>
          </cell>
          <cell r="I32" t="str">
            <v>Número de actividades programadas</v>
          </cell>
          <cell r="J32" t="str">
            <v>% de cumplimiento</v>
          </cell>
        </row>
        <row r="33">
          <cell r="C33" t="str">
            <v>TRIMESTRE 1</v>
          </cell>
          <cell r="D33"/>
          <cell r="E33"/>
          <cell r="F33"/>
          <cell r="G33"/>
          <cell r="H33">
            <v>12</v>
          </cell>
          <cell r="I33">
            <v>10</v>
          </cell>
          <cell r="J33">
            <v>1.2</v>
          </cell>
        </row>
        <row r="34">
          <cell r="C34" t="str">
            <v>TRIMESTRE 2</v>
          </cell>
          <cell r="D34"/>
          <cell r="E34"/>
          <cell r="F34"/>
          <cell r="G34"/>
          <cell r="H34">
            <v>15</v>
          </cell>
          <cell r="I34">
            <v>10</v>
          </cell>
          <cell r="J34">
            <v>1.5</v>
          </cell>
        </row>
        <row r="35">
          <cell r="C35" t="str">
            <v>TRIMESTRE 3</v>
          </cell>
          <cell r="D35"/>
          <cell r="E35"/>
          <cell r="F35"/>
          <cell r="G35"/>
          <cell r="H35"/>
          <cell r="I35"/>
          <cell r="J35" t="e">
            <v>#DIV/0!</v>
          </cell>
        </row>
        <row r="36">
          <cell r="C36" t="str">
            <v>TRIMESTRE 4</v>
          </cell>
          <cell r="D36"/>
          <cell r="E36"/>
          <cell r="F36"/>
          <cell r="G36"/>
          <cell r="H36"/>
          <cell r="I36"/>
          <cell r="J36" t="e">
            <v>#DIV/0!</v>
          </cell>
        </row>
        <row r="37">
          <cell r="C37" t="str">
            <v>TOTAL</v>
          </cell>
          <cell r="D37"/>
          <cell r="E37"/>
          <cell r="F37"/>
          <cell r="G37"/>
          <cell r="H37"/>
          <cell r="I37"/>
          <cell r="J37"/>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I-IND-001"/>
      <sheetName val="Hoja1"/>
    </sheetNames>
    <sheetDataSet>
      <sheetData sheetId="0"/>
      <sheetData sheetId="1">
        <row r="33">
          <cell r="D33"/>
          <cell r="E33"/>
          <cell r="F33"/>
          <cell r="G33"/>
          <cell r="H33" t="str">
            <v># EMERGENCIAS ATENDIDAS</v>
          </cell>
          <cell r="I33" t="str">
            <v>TOTAL EMERGENCIAS PRESENTADAS</v>
          </cell>
          <cell r="J33" t="str">
            <v>% DE ATENCIÓN DE EMERGENCIAS</v>
          </cell>
        </row>
        <row r="34">
          <cell r="C34"/>
          <cell r="D34"/>
          <cell r="E34"/>
          <cell r="F34"/>
          <cell r="G34"/>
          <cell r="H34"/>
          <cell r="I34"/>
          <cell r="J34"/>
        </row>
        <row r="35">
          <cell r="C35" t="str">
            <v>TRIMESTRE 1</v>
          </cell>
          <cell r="D35"/>
          <cell r="E35"/>
          <cell r="F35"/>
          <cell r="G35"/>
          <cell r="H35">
            <v>7</v>
          </cell>
          <cell r="I35">
            <v>7</v>
          </cell>
          <cell r="J35">
            <v>1</v>
          </cell>
        </row>
        <row r="36">
          <cell r="C36" t="str">
            <v>TRIMESTRE 2</v>
          </cell>
          <cell r="D36"/>
          <cell r="E36"/>
          <cell r="F36"/>
          <cell r="G36"/>
          <cell r="H36">
            <v>5</v>
          </cell>
          <cell r="I36">
            <v>5</v>
          </cell>
          <cell r="J36">
            <v>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IND-001"/>
      <sheetName val="PRO-IND-002"/>
      <sheetName val="PRO-IND-003"/>
    </sheetNames>
    <sheetDataSet>
      <sheetData sheetId="0">
        <row r="32">
          <cell r="H32" t="str">
            <v>TOTAL M3 PRODUCIDOS Y ENTREGADOS</v>
          </cell>
          <cell r="I32" t="str">
            <v># TOTAL M3 PROGRAMADOS O REQUERIDOS</v>
          </cell>
          <cell r="J32" t="str">
            <v>% CUMPLIMIENTO PRODUCCIÓN Y ENTREGA</v>
          </cell>
        </row>
        <row r="33">
          <cell r="C33"/>
          <cell r="D33"/>
          <cell r="E33"/>
          <cell r="F33"/>
          <cell r="G33"/>
          <cell r="H33"/>
          <cell r="I33"/>
          <cell r="J33"/>
        </row>
        <row r="34">
          <cell r="C34" t="str">
            <v>Trimestre 1</v>
          </cell>
          <cell r="D34"/>
          <cell r="E34"/>
          <cell r="F34"/>
          <cell r="G34"/>
          <cell r="H34">
            <v>12769.970000000001</v>
          </cell>
          <cell r="I34">
            <v>12820.65</v>
          </cell>
          <cell r="J34">
            <v>0.99604700229707555</v>
          </cell>
        </row>
        <row r="35">
          <cell r="C35" t="str">
            <v>Trimestre 2</v>
          </cell>
          <cell r="D35"/>
          <cell r="E35"/>
          <cell r="F35"/>
          <cell r="G35"/>
          <cell r="H35">
            <v>12191.110000000002</v>
          </cell>
          <cell r="I35">
            <v>12425.380000000003</v>
          </cell>
          <cell r="J35">
            <v>0.98114584825574747</v>
          </cell>
        </row>
        <row r="36">
          <cell r="C36" t="str">
            <v>Trimestre 3</v>
          </cell>
          <cell r="D36"/>
          <cell r="E36"/>
          <cell r="F36"/>
          <cell r="G36"/>
          <cell r="H36"/>
          <cell r="I36"/>
          <cell r="J36" t="str">
            <v xml:space="preserve"> </v>
          </cell>
        </row>
      </sheetData>
      <sheetData sheetId="1">
        <row r="32">
          <cell r="H32" t="str">
            <v># DE MUESTRAS TOMADAS</v>
          </cell>
          <cell r="I32" t="str">
            <v xml:space="preserve"> # MUESTRAS REQUERIDAS</v>
          </cell>
          <cell r="J32" t="str">
            <v>% DE EFICACIA DE ENSAYOS</v>
          </cell>
        </row>
        <row r="33">
          <cell r="C33"/>
          <cell r="D33"/>
          <cell r="E33"/>
          <cell r="F33"/>
          <cell r="G33"/>
          <cell r="H33"/>
          <cell r="I33"/>
          <cell r="J33"/>
        </row>
        <row r="34">
          <cell r="C34" t="str">
            <v>Trimestre 1</v>
          </cell>
          <cell r="D34"/>
          <cell r="E34"/>
          <cell r="F34"/>
          <cell r="G34"/>
          <cell r="H34">
            <v>201</v>
          </cell>
          <cell r="I34">
            <v>203</v>
          </cell>
          <cell r="J34">
            <v>0.99014778325123154</v>
          </cell>
        </row>
        <row r="35">
          <cell r="C35" t="str">
            <v>Trimestre 2</v>
          </cell>
          <cell r="D35"/>
          <cell r="E35"/>
          <cell r="F35"/>
          <cell r="G35"/>
          <cell r="H35">
            <v>180</v>
          </cell>
          <cell r="I35">
            <v>183</v>
          </cell>
          <cell r="J35">
            <v>0.98360655737704916</v>
          </cell>
        </row>
        <row r="36">
          <cell r="C36" t="str">
            <v>Trimestre 3</v>
          </cell>
          <cell r="D36"/>
          <cell r="E36"/>
          <cell r="F36"/>
          <cell r="G36"/>
          <cell r="H36"/>
          <cell r="I36"/>
          <cell r="J36" t="str">
            <v xml:space="preserve"> </v>
          </cell>
        </row>
      </sheetData>
      <sheetData sheetId="2">
        <row r="32">
          <cell r="D32"/>
          <cell r="E32"/>
          <cell r="F32"/>
          <cell r="G32"/>
          <cell r="H32" t="str">
            <v>SUMATORIA DEL % DE CUMPLIMIENTO DE PARAMETROS</v>
          </cell>
          <cell r="I32" t="str">
            <v>NÚMERO DE PARAMETROS EVALUADOS</v>
          </cell>
          <cell r="J32" t="str">
            <v>% DE CUMPLIMIENTO DE ESPECIFICACIONES TÉCNICAS</v>
          </cell>
        </row>
        <row r="33">
          <cell r="C33"/>
          <cell r="D33"/>
          <cell r="E33"/>
          <cell r="F33"/>
          <cell r="G33"/>
          <cell r="H33"/>
          <cell r="I33"/>
          <cell r="J33"/>
        </row>
        <row r="34">
          <cell r="C34" t="str">
            <v>Trimestre 1</v>
          </cell>
          <cell r="D34"/>
          <cell r="E34"/>
          <cell r="F34"/>
          <cell r="G34"/>
          <cell r="H34">
            <v>3.9663498697981456</v>
          </cell>
          <cell r="I34">
            <v>4</v>
          </cell>
          <cell r="J34">
            <v>0.99158746744953641</v>
          </cell>
        </row>
        <row r="35">
          <cell r="C35" t="str">
            <v>Trimestre 2</v>
          </cell>
          <cell r="D35"/>
          <cell r="E35"/>
          <cell r="F35"/>
          <cell r="G35"/>
          <cell r="H35">
            <v>4</v>
          </cell>
          <cell r="I35">
            <v>4</v>
          </cell>
          <cell r="J35">
            <v>1</v>
          </cell>
        </row>
        <row r="36">
          <cell r="C36" t="str">
            <v>Trimestre 3</v>
          </cell>
          <cell r="D36"/>
          <cell r="E36"/>
          <cell r="F36"/>
          <cell r="G36"/>
          <cell r="H36"/>
          <cell r="I36"/>
          <cell r="J36" t="str">
            <v xml:space="preserve"> </v>
          </cell>
        </row>
        <row r="37">
          <cell r="C37" t="str">
            <v>Trimestre 4</v>
          </cell>
          <cell r="D37"/>
          <cell r="E37"/>
          <cell r="F37"/>
          <cell r="G37"/>
          <cell r="H37"/>
          <cell r="I37"/>
          <cell r="J37" t="str">
            <v xml:space="preserve">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4.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5.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6.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20"/>
  <sheetViews>
    <sheetView topLeftCell="A61" zoomScaleNormal="100" zoomScalePageLayoutView="70" workbookViewId="0">
      <selection activeCell="J72" sqref="J72:M72"/>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59" t="s">
        <v>2</v>
      </c>
      <c r="D7" s="660"/>
      <c r="E7" s="660"/>
      <c r="F7" s="660"/>
      <c r="G7" s="660"/>
      <c r="H7" s="661"/>
      <c r="I7" s="665"/>
      <c r="J7" s="666"/>
      <c r="K7" s="666"/>
      <c r="L7" s="666"/>
      <c r="M7" s="666"/>
      <c r="N7" s="666"/>
      <c r="O7" s="666"/>
      <c r="P7" s="666"/>
      <c r="Q7" s="666"/>
      <c r="R7" s="666"/>
      <c r="S7" s="666"/>
      <c r="T7" s="666"/>
      <c r="U7" s="666"/>
      <c r="V7" s="666"/>
      <c r="W7" s="666"/>
      <c r="X7" s="666"/>
      <c r="Y7" s="667"/>
      <c r="Z7" s="11"/>
    </row>
    <row r="8" spans="1:26" ht="15.75" thickBot="1" x14ac:dyDescent="0.25">
      <c r="B8" s="10"/>
      <c r="C8" s="662"/>
      <c r="D8" s="663"/>
      <c r="E8" s="663"/>
      <c r="F8" s="663"/>
      <c r="G8" s="663"/>
      <c r="H8" s="664"/>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677"/>
      <c r="J10" s="678"/>
      <c r="K10" s="678"/>
      <c r="L10" s="678"/>
      <c r="M10" s="678"/>
      <c r="N10" s="678"/>
      <c r="O10" s="678"/>
      <c r="P10" s="678"/>
      <c r="Q10" s="679"/>
      <c r="R10" s="674" t="s">
        <v>3</v>
      </c>
      <c r="S10" s="675"/>
      <c r="T10" s="675"/>
      <c r="U10" s="676"/>
      <c r="V10" s="608" t="s">
        <v>5</v>
      </c>
      <c r="W10" s="609"/>
      <c r="X10" s="609"/>
      <c r="Y10" s="610"/>
      <c r="Z10" s="11"/>
    </row>
    <row r="11" spans="1:26" ht="28.5" customHeight="1" thickBot="1" x14ac:dyDescent="0.25">
      <c r="B11" s="10"/>
      <c r="C11" s="641"/>
      <c r="D11" s="642"/>
      <c r="E11" s="642"/>
      <c r="F11" s="642"/>
      <c r="G11" s="642"/>
      <c r="H11" s="643"/>
      <c r="I11" s="680"/>
      <c r="J11" s="681"/>
      <c r="K11" s="681"/>
      <c r="L11" s="681"/>
      <c r="M11" s="681"/>
      <c r="N11" s="681"/>
      <c r="O11" s="681"/>
      <c r="P11" s="681"/>
      <c r="Q11" s="682"/>
      <c r="R11" s="683"/>
      <c r="S11" s="684"/>
      <c r="T11" s="684"/>
      <c r="U11" s="685"/>
      <c r="V11" s="671"/>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644"/>
      <c r="J13" s="645"/>
      <c r="K13" s="645"/>
      <c r="L13" s="645"/>
      <c r="M13" s="645"/>
      <c r="N13" s="645"/>
      <c r="O13" s="645"/>
      <c r="P13" s="645"/>
      <c r="Q13" s="645"/>
      <c r="R13" s="645"/>
      <c r="S13" s="646"/>
      <c r="T13" s="638" t="s">
        <v>7</v>
      </c>
      <c r="U13" s="639"/>
      <c r="V13" s="639"/>
      <c r="W13" s="639"/>
      <c r="X13" s="639"/>
      <c r="Y13" s="640"/>
      <c r="Z13" s="17"/>
    </row>
    <row r="14" spans="1:26" ht="30" customHeight="1" thickBot="1" x14ac:dyDescent="0.25">
      <c r="B14" s="15"/>
      <c r="C14" s="641"/>
      <c r="D14" s="642"/>
      <c r="E14" s="642"/>
      <c r="F14" s="642"/>
      <c r="G14" s="642"/>
      <c r="H14" s="643"/>
      <c r="I14" s="647"/>
      <c r="J14" s="648"/>
      <c r="K14" s="648"/>
      <c r="L14" s="648"/>
      <c r="M14" s="648"/>
      <c r="N14" s="648"/>
      <c r="O14" s="648"/>
      <c r="P14" s="648"/>
      <c r="Q14" s="648"/>
      <c r="R14" s="648"/>
      <c r="S14" s="649"/>
      <c r="T14" s="650" t="s">
        <v>32</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01" t="s">
        <v>8</v>
      </c>
      <c r="D16" s="602"/>
      <c r="E16" s="602"/>
      <c r="F16" s="602"/>
      <c r="G16" s="602"/>
      <c r="H16" s="603"/>
      <c r="I16" s="604"/>
      <c r="J16" s="605"/>
      <c r="K16" s="605"/>
      <c r="L16" s="605"/>
      <c r="M16" s="605"/>
      <c r="N16" s="605"/>
      <c r="O16" s="605"/>
      <c r="P16" s="605"/>
      <c r="Q16" s="605"/>
      <c r="R16" s="605"/>
      <c r="S16" s="605"/>
      <c r="T16" s="605"/>
      <c r="U16" s="605"/>
      <c r="V16" s="605"/>
      <c r="W16" s="605"/>
      <c r="X16" s="605"/>
      <c r="Y16" s="606"/>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01" t="s">
        <v>9</v>
      </c>
      <c r="D18" s="602"/>
      <c r="E18" s="602"/>
      <c r="F18" s="602"/>
      <c r="G18" s="602"/>
      <c r="H18" s="603"/>
      <c r="I18" s="604"/>
      <c r="J18" s="605"/>
      <c r="K18" s="605"/>
      <c r="L18" s="605"/>
      <c r="M18" s="605"/>
      <c r="N18" s="605"/>
      <c r="O18" s="605"/>
      <c r="P18" s="605"/>
      <c r="Q18" s="605"/>
      <c r="R18" s="605"/>
      <c r="S18" s="605"/>
      <c r="T18" s="605"/>
      <c r="U18" s="605"/>
      <c r="V18" s="605"/>
      <c r="W18" s="605"/>
      <c r="X18" s="605"/>
      <c r="Y18" s="606"/>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20" t="s">
        <v>10</v>
      </c>
      <c r="D20" s="621"/>
      <c r="E20" s="621"/>
      <c r="F20" s="621"/>
      <c r="G20" s="621"/>
      <c r="H20" s="622"/>
      <c r="I20" s="626"/>
      <c r="J20" s="627"/>
      <c r="K20" s="627"/>
      <c r="L20" s="628"/>
      <c r="M20" s="608" t="s">
        <v>11</v>
      </c>
      <c r="N20" s="609"/>
      <c r="O20" s="609"/>
      <c r="P20" s="609"/>
      <c r="Q20" s="609"/>
      <c r="R20" s="609"/>
      <c r="S20" s="610"/>
      <c r="T20" s="608" t="s">
        <v>12</v>
      </c>
      <c r="U20" s="609"/>
      <c r="V20" s="609"/>
      <c r="W20" s="609"/>
      <c r="X20" s="609"/>
      <c r="Y20" s="610"/>
      <c r="Z20" s="17"/>
    </row>
    <row r="21" spans="2:26" s="1" customFormat="1" ht="30.75" customHeight="1" thickBot="1" x14ac:dyDescent="0.25">
      <c r="B21" s="15"/>
      <c r="C21" s="623"/>
      <c r="D21" s="624"/>
      <c r="E21" s="624"/>
      <c r="F21" s="624"/>
      <c r="G21" s="624"/>
      <c r="H21" s="625"/>
      <c r="I21" s="629"/>
      <c r="J21" s="630"/>
      <c r="K21" s="630"/>
      <c r="L21" s="631"/>
      <c r="M21" s="632"/>
      <c r="N21" s="633"/>
      <c r="O21" s="633"/>
      <c r="P21" s="633"/>
      <c r="Q21" s="633"/>
      <c r="R21" s="633"/>
      <c r="S21" s="634"/>
      <c r="T21" s="635"/>
      <c r="U21" s="636"/>
      <c r="V21" s="636"/>
      <c r="W21" s="636"/>
      <c r="X21" s="636"/>
      <c r="Y21" s="637"/>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15.75" customHeight="1" thickBot="1" x14ac:dyDescent="0.25">
      <c r="B24" s="15"/>
      <c r="C24" s="611"/>
      <c r="D24" s="612"/>
      <c r="E24" s="612"/>
      <c r="F24" s="612"/>
      <c r="G24" s="612"/>
      <c r="H24" s="612"/>
      <c r="I24" s="613"/>
      <c r="J24" s="611"/>
      <c r="K24" s="612"/>
      <c r="L24" s="612"/>
      <c r="M24" s="612"/>
      <c r="N24" s="612"/>
      <c r="O24" s="612"/>
      <c r="P24" s="613"/>
      <c r="Q24" s="614"/>
      <c r="R24" s="615"/>
      <c r="S24" s="615"/>
      <c r="T24" s="615"/>
      <c r="U24" s="615"/>
      <c r="V24" s="615"/>
      <c r="W24" s="615"/>
      <c r="X24" s="615"/>
      <c r="Y24" s="616"/>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607"/>
      <c r="J28" s="604"/>
      <c r="K28" s="601" t="s">
        <v>18</v>
      </c>
      <c r="L28" s="602"/>
      <c r="M28" s="602"/>
      <c r="N28" s="602"/>
      <c r="O28" s="602"/>
      <c r="P28" s="603"/>
      <c r="Q28" s="619" t="s">
        <v>38</v>
      </c>
      <c r="R28" s="617"/>
      <c r="S28" s="618"/>
      <c r="T28" s="42"/>
      <c r="U28" s="617" t="s">
        <v>39</v>
      </c>
      <c r="V28" s="617"/>
      <c r="W28" s="617"/>
      <c r="X28" s="618"/>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x14ac:dyDescent="0.2">
      <c r="B32" s="20"/>
      <c r="C32" s="591" t="s">
        <v>20</v>
      </c>
      <c r="D32" s="592"/>
      <c r="E32" s="592"/>
      <c r="F32" s="592"/>
      <c r="G32" s="593"/>
      <c r="H32" s="597" t="s">
        <v>21</v>
      </c>
      <c r="I32" s="597" t="s">
        <v>22</v>
      </c>
      <c r="J32" s="597" t="s">
        <v>23</v>
      </c>
      <c r="K32" s="599" t="s">
        <v>24</v>
      </c>
      <c r="L32" s="592"/>
      <c r="M32" s="592"/>
      <c r="N32" s="592"/>
      <c r="O32" s="592"/>
      <c r="P32" s="592"/>
      <c r="Q32" s="592"/>
      <c r="R32" s="592"/>
      <c r="S32" s="592"/>
      <c r="T32" s="592"/>
      <c r="U32" s="592"/>
      <c r="V32" s="592"/>
      <c r="W32" s="592"/>
      <c r="X32" s="592"/>
      <c r="Y32" s="593"/>
      <c r="Z32" s="17"/>
    </row>
    <row r="33" spans="2:26" s="19" customFormat="1" ht="31.5" customHeight="1" thickBot="1" x14ac:dyDescent="0.25">
      <c r="B33" s="20"/>
      <c r="C33" s="594"/>
      <c r="D33" s="595"/>
      <c r="E33" s="595"/>
      <c r="F33" s="595"/>
      <c r="G33" s="596"/>
      <c r="H33" s="598"/>
      <c r="I33" s="598"/>
      <c r="J33" s="598"/>
      <c r="K33" s="600"/>
      <c r="L33" s="595"/>
      <c r="M33" s="595"/>
      <c r="N33" s="595"/>
      <c r="O33" s="595"/>
      <c r="P33" s="595"/>
      <c r="Q33" s="595"/>
      <c r="R33" s="595"/>
      <c r="S33" s="595"/>
      <c r="T33" s="595"/>
      <c r="U33" s="595"/>
      <c r="V33" s="595"/>
      <c r="W33" s="595"/>
      <c r="X33" s="595"/>
      <c r="Y33" s="596"/>
      <c r="Z33" s="17"/>
    </row>
    <row r="34" spans="2:26" s="19" customFormat="1" x14ac:dyDescent="0.2">
      <c r="B34" s="20"/>
      <c r="C34" s="579"/>
      <c r="D34" s="580"/>
      <c r="E34" s="580"/>
      <c r="F34" s="580"/>
      <c r="G34" s="581"/>
      <c r="H34" s="21"/>
      <c r="I34" s="21"/>
      <c r="J34" s="22" t="e">
        <f>+H34/I34</f>
        <v>#DIV/0!</v>
      </c>
      <c r="K34" s="588"/>
      <c r="L34" s="589"/>
      <c r="M34" s="589"/>
      <c r="N34" s="589"/>
      <c r="O34" s="589"/>
      <c r="P34" s="589"/>
      <c r="Q34" s="589"/>
      <c r="R34" s="589"/>
      <c r="S34" s="589"/>
      <c r="T34" s="589"/>
      <c r="U34" s="589"/>
      <c r="V34" s="589"/>
      <c r="W34" s="589"/>
      <c r="X34" s="589"/>
      <c r="Y34" s="590"/>
      <c r="Z34" s="17"/>
    </row>
    <row r="35" spans="2:26" s="19" customFormat="1" x14ac:dyDescent="0.2">
      <c r="B35" s="20"/>
      <c r="C35" s="579"/>
      <c r="D35" s="580"/>
      <c r="E35" s="580"/>
      <c r="F35" s="580"/>
      <c r="G35" s="581"/>
      <c r="H35" s="23"/>
      <c r="I35" s="23"/>
      <c r="J35" s="22" t="e">
        <f t="shared" ref="J35:J45" si="0">+H35/I35</f>
        <v>#DIV/0!</v>
      </c>
      <c r="K35" s="582"/>
      <c r="L35" s="583"/>
      <c r="M35" s="583"/>
      <c r="N35" s="583"/>
      <c r="O35" s="583"/>
      <c r="P35" s="583"/>
      <c r="Q35" s="583"/>
      <c r="R35" s="583"/>
      <c r="S35" s="583"/>
      <c r="T35" s="583"/>
      <c r="U35" s="583"/>
      <c r="V35" s="583"/>
      <c r="W35" s="583"/>
      <c r="X35" s="583"/>
      <c r="Y35" s="584"/>
      <c r="Z35" s="17"/>
    </row>
    <row r="36" spans="2:26" s="19" customFormat="1" x14ac:dyDescent="0.2">
      <c r="B36" s="20"/>
      <c r="C36" s="579"/>
      <c r="D36" s="580"/>
      <c r="E36" s="580"/>
      <c r="F36" s="580"/>
      <c r="G36" s="581"/>
      <c r="H36" s="23"/>
      <c r="I36" s="23"/>
      <c r="J36" s="22" t="e">
        <f t="shared" si="0"/>
        <v>#DIV/0!</v>
      </c>
      <c r="K36" s="582"/>
      <c r="L36" s="583"/>
      <c r="M36" s="583"/>
      <c r="N36" s="583"/>
      <c r="O36" s="583"/>
      <c r="P36" s="583"/>
      <c r="Q36" s="583"/>
      <c r="R36" s="583"/>
      <c r="S36" s="583"/>
      <c r="T36" s="583"/>
      <c r="U36" s="583"/>
      <c r="V36" s="583"/>
      <c r="W36" s="583"/>
      <c r="X36" s="583"/>
      <c r="Y36" s="584"/>
      <c r="Z36" s="17"/>
    </row>
    <row r="37" spans="2:26" s="19" customFormat="1" x14ac:dyDescent="0.2">
      <c r="B37" s="20"/>
      <c r="C37" s="579"/>
      <c r="D37" s="580"/>
      <c r="E37" s="580"/>
      <c r="F37" s="580"/>
      <c r="G37" s="581"/>
      <c r="H37" s="23"/>
      <c r="I37" s="23"/>
      <c r="J37" s="22" t="e">
        <f t="shared" si="0"/>
        <v>#DIV/0!</v>
      </c>
      <c r="K37" s="582"/>
      <c r="L37" s="583"/>
      <c r="M37" s="583"/>
      <c r="N37" s="583"/>
      <c r="O37" s="583"/>
      <c r="P37" s="583"/>
      <c r="Q37" s="583"/>
      <c r="R37" s="583"/>
      <c r="S37" s="583"/>
      <c r="T37" s="583"/>
      <c r="U37" s="583"/>
      <c r="V37" s="583"/>
      <c r="W37" s="583"/>
      <c r="X37" s="583"/>
      <c r="Y37" s="584"/>
      <c r="Z37" s="17"/>
    </row>
    <row r="38" spans="2:26" s="19" customFormat="1" x14ac:dyDescent="0.2">
      <c r="B38" s="20"/>
      <c r="C38" s="579"/>
      <c r="D38" s="580"/>
      <c r="E38" s="580"/>
      <c r="F38" s="580"/>
      <c r="G38" s="581"/>
      <c r="H38" s="23"/>
      <c r="I38" s="23"/>
      <c r="J38" s="22" t="e">
        <f t="shared" si="0"/>
        <v>#DIV/0!</v>
      </c>
      <c r="K38" s="582"/>
      <c r="L38" s="583"/>
      <c r="M38" s="583"/>
      <c r="N38" s="583"/>
      <c r="O38" s="583"/>
      <c r="P38" s="583"/>
      <c r="Q38" s="583"/>
      <c r="R38" s="583"/>
      <c r="S38" s="583"/>
      <c r="T38" s="583"/>
      <c r="U38" s="583"/>
      <c r="V38" s="583"/>
      <c r="W38" s="583"/>
      <c r="X38" s="583"/>
      <c r="Y38" s="584"/>
      <c r="Z38" s="17"/>
    </row>
    <row r="39" spans="2:26" s="19" customFormat="1" x14ac:dyDescent="0.2">
      <c r="B39" s="20"/>
      <c r="C39" s="579"/>
      <c r="D39" s="580"/>
      <c r="E39" s="580"/>
      <c r="F39" s="580"/>
      <c r="G39" s="581"/>
      <c r="H39" s="23"/>
      <c r="I39" s="23"/>
      <c r="J39" s="22" t="e">
        <f t="shared" si="0"/>
        <v>#DIV/0!</v>
      </c>
      <c r="K39" s="582"/>
      <c r="L39" s="583"/>
      <c r="M39" s="583"/>
      <c r="N39" s="583"/>
      <c r="O39" s="583"/>
      <c r="P39" s="583"/>
      <c r="Q39" s="583"/>
      <c r="R39" s="583"/>
      <c r="S39" s="583"/>
      <c r="T39" s="583"/>
      <c r="U39" s="583"/>
      <c r="V39" s="583"/>
      <c r="W39" s="583"/>
      <c r="X39" s="583"/>
      <c r="Y39" s="584"/>
      <c r="Z39" s="17"/>
    </row>
    <row r="40" spans="2:26" s="19" customFormat="1" x14ac:dyDescent="0.2">
      <c r="B40" s="20"/>
      <c r="C40" s="579"/>
      <c r="D40" s="580"/>
      <c r="E40" s="580"/>
      <c r="F40" s="580"/>
      <c r="G40" s="581"/>
      <c r="H40" s="23"/>
      <c r="I40" s="23"/>
      <c r="J40" s="22" t="e">
        <f t="shared" si="0"/>
        <v>#DIV/0!</v>
      </c>
      <c r="K40" s="582"/>
      <c r="L40" s="583"/>
      <c r="M40" s="583"/>
      <c r="N40" s="583"/>
      <c r="O40" s="583"/>
      <c r="P40" s="583"/>
      <c r="Q40" s="583"/>
      <c r="R40" s="583"/>
      <c r="S40" s="583"/>
      <c r="T40" s="583"/>
      <c r="U40" s="583"/>
      <c r="V40" s="583"/>
      <c r="W40" s="583"/>
      <c r="X40" s="583"/>
      <c r="Y40" s="584"/>
      <c r="Z40" s="17"/>
    </row>
    <row r="41" spans="2:26" s="19" customFormat="1" x14ac:dyDescent="0.2">
      <c r="B41" s="20"/>
      <c r="C41" s="579"/>
      <c r="D41" s="580"/>
      <c r="E41" s="580"/>
      <c r="F41" s="580"/>
      <c r="G41" s="581"/>
      <c r="H41" s="23"/>
      <c r="I41" s="23"/>
      <c r="J41" s="22" t="e">
        <f t="shared" si="0"/>
        <v>#DIV/0!</v>
      </c>
      <c r="K41" s="582"/>
      <c r="L41" s="583"/>
      <c r="M41" s="583"/>
      <c r="N41" s="583"/>
      <c r="O41" s="583"/>
      <c r="P41" s="583"/>
      <c r="Q41" s="583"/>
      <c r="R41" s="583"/>
      <c r="S41" s="583"/>
      <c r="T41" s="583"/>
      <c r="U41" s="583"/>
      <c r="V41" s="583"/>
      <c r="W41" s="583"/>
      <c r="X41" s="583"/>
      <c r="Y41" s="584"/>
      <c r="Z41" s="17"/>
    </row>
    <row r="42" spans="2:26" s="19" customFormat="1" x14ac:dyDescent="0.2">
      <c r="B42" s="20"/>
      <c r="C42" s="579"/>
      <c r="D42" s="580"/>
      <c r="E42" s="580"/>
      <c r="F42" s="580"/>
      <c r="G42" s="581"/>
      <c r="H42" s="23"/>
      <c r="I42" s="23"/>
      <c r="J42" s="22" t="e">
        <f t="shared" si="0"/>
        <v>#DIV/0!</v>
      </c>
      <c r="K42" s="582"/>
      <c r="L42" s="583"/>
      <c r="M42" s="583"/>
      <c r="N42" s="583"/>
      <c r="O42" s="583"/>
      <c r="P42" s="583"/>
      <c r="Q42" s="583"/>
      <c r="R42" s="583"/>
      <c r="S42" s="583"/>
      <c r="T42" s="583"/>
      <c r="U42" s="583"/>
      <c r="V42" s="583"/>
      <c r="W42" s="583"/>
      <c r="X42" s="583"/>
      <c r="Y42" s="584"/>
      <c r="Z42" s="17"/>
    </row>
    <row r="43" spans="2:26" s="19" customFormat="1" x14ac:dyDescent="0.2">
      <c r="B43" s="20"/>
      <c r="C43" s="579"/>
      <c r="D43" s="580"/>
      <c r="E43" s="580"/>
      <c r="F43" s="580"/>
      <c r="G43" s="581"/>
      <c r="H43" s="23"/>
      <c r="I43" s="23"/>
      <c r="J43" s="22" t="e">
        <f t="shared" si="0"/>
        <v>#DIV/0!</v>
      </c>
      <c r="K43" s="582"/>
      <c r="L43" s="583"/>
      <c r="M43" s="583"/>
      <c r="N43" s="583"/>
      <c r="O43" s="583"/>
      <c r="P43" s="583"/>
      <c r="Q43" s="583"/>
      <c r="R43" s="583"/>
      <c r="S43" s="583"/>
      <c r="T43" s="583"/>
      <c r="U43" s="583"/>
      <c r="V43" s="583"/>
      <c r="W43" s="583"/>
      <c r="X43" s="583"/>
      <c r="Y43" s="584"/>
      <c r="Z43" s="17"/>
    </row>
    <row r="44" spans="2:26" s="19" customFormat="1" x14ac:dyDescent="0.2">
      <c r="B44" s="20"/>
      <c r="C44" s="579"/>
      <c r="D44" s="580"/>
      <c r="E44" s="580"/>
      <c r="F44" s="580"/>
      <c r="G44" s="581"/>
      <c r="H44" s="23"/>
      <c r="I44" s="23"/>
      <c r="J44" s="22" t="e">
        <f t="shared" si="0"/>
        <v>#DIV/0!</v>
      </c>
      <c r="K44" s="582"/>
      <c r="L44" s="583"/>
      <c r="M44" s="583"/>
      <c r="N44" s="583"/>
      <c r="O44" s="583"/>
      <c r="P44" s="583"/>
      <c r="Q44" s="583"/>
      <c r="R44" s="583"/>
      <c r="S44" s="583"/>
      <c r="T44" s="583"/>
      <c r="U44" s="583"/>
      <c r="V44" s="583"/>
      <c r="W44" s="583"/>
      <c r="X44" s="583"/>
      <c r="Y44" s="584"/>
      <c r="Z44" s="17"/>
    </row>
    <row r="45" spans="2:26" s="19" customFormat="1" ht="15" thickBot="1" x14ac:dyDescent="0.25">
      <c r="B45" s="20"/>
      <c r="C45" s="579"/>
      <c r="D45" s="580"/>
      <c r="E45" s="580"/>
      <c r="F45" s="580"/>
      <c r="G45" s="581"/>
      <c r="H45" s="24"/>
      <c r="I45" s="24"/>
      <c r="J45" s="22" t="e">
        <f t="shared" si="0"/>
        <v>#DIV/0!</v>
      </c>
      <c r="K45" s="585"/>
      <c r="L45" s="586"/>
      <c r="M45" s="586"/>
      <c r="N45" s="586"/>
      <c r="O45" s="586"/>
      <c r="P45" s="586"/>
      <c r="Q45" s="586"/>
      <c r="R45" s="586"/>
      <c r="S45" s="586"/>
      <c r="T45" s="586"/>
      <c r="U45" s="586"/>
      <c r="V45" s="586"/>
      <c r="W45" s="586"/>
      <c r="X45" s="586"/>
      <c r="Y45" s="587"/>
      <c r="Z45" s="17"/>
    </row>
    <row r="46" spans="2:26" s="19" customFormat="1" ht="15.75" customHeight="1" thickBot="1" x14ac:dyDescent="0.3">
      <c r="B46" s="20"/>
      <c r="C46" s="552" t="s">
        <v>25</v>
      </c>
      <c r="D46" s="553"/>
      <c r="E46" s="553"/>
      <c r="F46" s="553"/>
      <c r="G46" s="554"/>
      <c r="H46" s="25"/>
      <c r="I46" s="25"/>
      <c r="J46" s="26"/>
      <c r="K46" s="555"/>
      <c r="L46" s="556"/>
      <c r="M46" s="556"/>
      <c r="N46" s="556"/>
      <c r="O46" s="556"/>
      <c r="P46" s="556"/>
      <c r="Q46" s="556"/>
      <c r="R46" s="556"/>
      <c r="S46" s="556"/>
      <c r="T46" s="556"/>
      <c r="U46" s="556"/>
      <c r="V46" s="556"/>
      <c r="W46" s="556"/>
      <c r="X46" s="556"/>
      <c r="Y46" s="557"/>
      <c r="Z46" s="17"/>
    </row>
    <row r="47" spans="2:26" s="19" customFormat="1" ht="5.25" customHeight="1" x14ac:dyDescent="0.2">
      <c r="B47" s="20"/>
      <c r="C47" s="16"/>
      <c r="D47" s="16"/>
      <c r="E47" s="16"/>
      <c r="F47" s="16"/>
      <c r="G47" s="16"/>
      <c r="H47" s="27"/>
      <c r="I47" s="27"/>
      <c r="J47" s="28"/>
      <c r="K47" s="16"/>
      <c r="L47" s="16"/>
      <c r="M47" s="16"/>
      <c r="N47" s="16"/>
      <c r="O47" s="16"/>
      <c r="P47" s="16"/>
      <c r="Q47" s="16"/>
      <c r="R47" s="16"/>
      <c r="S47" s="16"/>
      <c r="T47" s="16"/>
      <c r="U47" s="16"/>
      <c r="V47" s="16"/>
      <c r="W47" s="16"/>
      <c r="X47" s="16"/>
      <c r="Y47" s="16"/>
      <c r="Z47" s="17"/>
    </row>
    <row r="48" spans="2:26" s="19" customFormat="1" ht="15" thickBot="1" x14ac:dyDescent="0.25">
      <c r="B48" s="20"/>
      <c r="C48" s="16"/>
      <c r="D48" s="16"/>
      <c r="E48" s="16"/>
      <c r="F48" s="16"/>
      <c r="G48" s="16"/>
      <c r="H48" s="27"/>
      <c r="I48" s="27"/>
      <c r="J48" s="28"/>
      <c r="K48" s="16"/>
      <c r="L48" s="16"/>
      <c r="M48" s="16"/>
      <c r="N48" s="16"/>
      <c r="O48" s="16"/>
      <c r="P48" s="16"/>
      <c r="Q48" s="16"/>
      <c r="R48" s="16"/>
      <c r="S48" s="16"/>
      <c r="T48" s="16"/>
      <c r="U48" s="16"/>
      <c r="V48" s="16"/>
      <c r="W48" s="16"/>
      <c r="X48" s="16"/>
      <c r="Y48" s="16"/>
      <c r="Z48" s="17"/>
    </row>
    <row r="49" spans="2:26" s="19" customFormat="1" x14ac:dyDescent="0.2">
      <c r="B49" s="20"/>
      <c r="C49" s="558" t="s">
        <v>26</v>
      </c>
      <c r="D49" s="559"/>
      <c r="E49" s="559"/>
      <c r="F49" s="559"/>
      <c r="G49" s="559"/>
      <c r="H49" s="559"/>
      <c r="I49" s="559"/>
      <c r="J49" s="559"/>
      <c r="K49" s="559"/>
      <c r="L49" s="559"/>
      <c r="M49" s="559"/>
      <c r="N49" s="559"/>
      <c r="O49" s="559"/>
      <c r="P49" s="559"/>
      <c r="Q49" s="559"/>
      <c r="R49" s="559"/>
      <c r="S49" s="559"/>
      <c r="T49" s="559"/>
      <c r="U49" s="559"/>
      <c r="V49" s="559"/>
      <c r="W49" s="559"/>
      <c r="X49" s="559"/>
      <c r="Y49" s="560"/>
      <c r="Z49" s="17"/>
    </row>
    <row r="50" spans="2:26" ht="15" thickBot="1" x14ac:dyDescent="0.25">
      <c r="B50" s="15"/>
      <c r="C50" s="561"/>
      <c r="D50" s="562"/>
      <c r="E50" s="562"/>
      <c r="F50" s="562"/>
      <c r="G50" s="562"/>
      <c r="H50" s="562"/>
      <c r="I50" s="562"/>
      <c r="J50" s="562"/>
      <c r="K50" s="562"/>
      <c r="L50" s="562"/>
      <c r="M50" s="562"/>
      <c r="N50" s="562"/>
      <c r="O50" s="562"/>
      <c r="P50" s="562"/>
      <c r="Q50" s="562"/>
      <c r="R50" s="562"/>
      <c r="S50" s="562"/>
      <c r="T50" s="562"/>
      <c r="U50" s="562"/>
      <c r="V50" s="562"/>
      <c r="W50" s="562"/>
      <c r="X50" s="562"/>
      <c r="Y50" s="563"/>
      <c r="Z50" s="17"/>
    </row>
    <row r="51" spans="2:26" x14ac:dyDescent="0.2">
      <c r="B51" s="15"/>
      <c r="C51" s="564" t="s">
        <v>27</v>
      </c>
      <c r="D51" s="565"/>
      <c r="E51" s="565"/>
      <c r="F51" s="565"/>
      <c r="G51" s="565"/>
      <c r="H51" s="565"/>
      <c r="I51" s="565"/>
      <c r="J51" s="565"/>
      <c r="K51" s="565"/>
      <c r="L51" s="565"/>
      <c r="M51" s="565"/>
      <c r="N51" s="565"/>
      <c r="O51" s="565"/>
      <c r="P51" s="565"/>
      <c r="Q51" s="565"/>
      <c r="R51" s="565"/>
      <c r="S51" s="565"/>
      <c r="T51" s="565"/>
      <c r="U51" s="565"/>
      <c r="V51" s="565"/>
      <c r="W51" s="565"/>
      <c r="X51" s="565"/>
      <c r="Y51" s="566"/>
      <c r="Z51" s="17"/>
    </row>
    <row r="52" spans="2:26" x14ac:dyDescent="0.2">
      <c r="B52" s="15"/>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17"/>
    </row>
    <row r="53" spans="2:26" x14ac:dyDescent="0.2">
      <c r="B53" s="15"/>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17"/>
    </row>
    <row r="54" spans="2:26" x14ac:dyDescent="0.2">
      <c r="B54" s="15"/>
      <c r="C54" s="567"/>
      <c r="D54" s="568"/>
      <c r="E54" s="568"/>
      <c r="F54" s="568"/>
      <c r="G54" s="568"/>
      <c r="H54" s="568"/>
      <c r="I54" s="568"/>
      <c r="J54" s="568"/>
      <c r="K54" s="568"/>
      <c r="L54" s="568"/>
      <c r="M54" s="568"/>
      <c r="N54" s="568"/>
      <c r="O54" s="568"/>
      <c r="P54" s="568"/>
      <c r="Q54" s="568"/>
      <c r="R54" s="568"/>
      <c r="S54" s="568"/>
      <c r="T54" s="568"/>
      <c r="U54" s="568"/>
      <c r="V54" s="568"/>
      <c r="W54" s="568"/>
      <c r="X54" s="568"/>
      <c r="Y54" s="569"/>
      <c r="Z54" s="17"/>
    </row>
    <row r="55" spans="2:26" x14ac:dyDescent="0.2">
      <c r="B55" s="15"/>
      <c r="C55" s="567"/>
      <c r="D55" s="568"/>
      <c r="E55" s="568"/>
      <c r="F55" s="568"/>
      <c r="G55" s="568"/>
      <c r="H55" s="568"/>
      <c r="I55" s="568"/>
      <c r="J55" s="568"/>
      <c r="K55" s="568"/>
      <c r="L55" s="568"/>
      <c r="M55" s="568"/>
      <c r="N55" s="568"/>
      <c r="O55" s="568"/>
      <c r="P55" s="568"/>
      <c r="Q55" s="568"/>
      <c r="R55" s="568"/>
      <c r="S55" s="568"/>
      <c r="T55" s="568"/>
      <c r="U55" s="568"/>
      <c r="V55" s="568"/>
      <c r="W55" s="568"/>
      <c r="X55" s="568"/>
      <c r="Y55" s="569"/>
      <c r="Z55" s="17"/>
    </row>
    <row r="56" spans="2:26" x14ac:dyDescent="0.2">
      <c r="B56" s="15"/>
      <c r="C56" s="567"/>
      <c r="D56" s="568"/>
      <c r="E56" s="568"/>
      <c r="F56" s="568"/>
      <c r="G56" s="568"/>
      <c r="H56" s="568"/>
      <c r="I56" s="568"/>
      <c r="J56" s="568"/>
      <c r="K56" s="568"/>
      <c r="L56" s="568"/>
      <c r="M56" s="568"/>
      <c r="N56" s="568"/>
      <c r="O56" s="568"/>
      <c r="P56" s="568"/>
      <c r="Q56" s="568"/>
      <c r="R56" s="568"/>
      <c r="S56" s="568"/>
      <c r="T56" s="568"/>
      <c r="U56" s="568"/>
      <c r="V56" s="568"/>
      <c r="W56" s="568"/>
      <c r="X56" s="568"/>
      <c r="Y56" s="569"/>
      <c r="Z56" s="17"/>
    </row>
    <row r="57" spans="2:26" x14ac:dyDescent="0.2">
      <c r="B57" s="15"/>
      <c r="C57" s="567"/>
      <c r="D57" s="568"/>
      <c r="E57" s="568"/>
      <c r="F57" s="568"/>
      <c r="G57" s="568"/>
      <c r="H57" s="568"/>
      <c r="I57" s="568"/>
      <c r="J57" s="568"/>
      <c r="K57" s="568"/>
      <c r="L57" s="568"/>
      <c r="M57" s="568"/>
      <c r="N57" s="568"/>
      <c r="O57" s="568"/>
      <c r="P57" s="568"/>
      <c r="Q57" s="568"/>
      <c r="R57" s="568"/>
      <c r="S57" s="568"/>
      <c r="T57" s="568"/>
      <c r="U57" s="568"/>
      <c r="V57" s="568"/>
      <c r="W57" s="568"/>
      <c r="X57" s="568"/>
      <c r="Y57" s="569"/>
      <c r="Z57" s="17"/>
    </row>
    <row r="58" spans="2:26" x14ac:dyDescent="0.2">
      <c r="B58" s="15"/>
      <c r="C58" s="567"/>
      <c r="D58" s="568"/>
      <c r="E58" s="568"/>
      <c r="F58" s="568"/>
      <c r="G58" s="568"/>
      <c r="H58" s="568"/>
      <c r="I58" s="568"/>
      <c r="J58" s="568"/>
      <c r="K58" s="568"/>
      <c r="L58" s="568"/>
      <c r="M58" s="568"/>
      <c r="N58" s="568"/>
      <c r="O58" s="568"/>
      <c r="P58" s="568"/>
      <c r="Q58" s="568"/>
      <c r="R58" s="568"/>
      <c r="S58" s="568"/>
      <c r="T58" s="568"/>
      <c r="U58" s="568"/>
      <c r="V58" s="568"/>
      <c r="W58" s="568"/>
      <c r="X58" s="568"/>
      <c r="Y58" s="569"/>
      <c r="Z58" s="17"/>
    </row>
    <row r="59" spans="2:26" x14ac:dyDescent="0.2">
      <c r="B59" s="15"/>
      <c r="C59" s="567"/>
      <c r="D59" s="568"/>
      <c r="E59" s="568"/>
      <c r="F59" s="568"/>
      <c r="G59" s="568"/>
      <c r="H59" s="568"/>
      <c r="I59" s="568"/>
      <c r="J59" s="568"/>
      <c r="K59" s="568"/>
      <c r="L59" s="568"/>
      <c r="M59" s="568"/>
      <c r="N59" s="568"/>
      <c r="O59" s="568"/>
      <c r="P59" s="568"/>
      <c r="Q59" s="568"/>
      <c r="R59" s="568"/>
      <c r="S59" s="568"/>
      <c r="T59" s="568"/>
      <c r="U59" s="568"/>
      <c r="V59" s="568"/>
      <c r="W59" s="568"/>
      <c r="X59" s="568"/>
      <c r="Y59" s="569"/>
      <c r="Z59" s="17"/>
    </row>
    <row r="60" spans="2:26" x14ac:dyDescent="0.2">
      <c r="B60" s="15"/>
      <c r="C60" s="567"/>
      <c r="D60" s="568"/>
      <c r="E60" s="568"/>
      <c r="F60" s="568"/>
      <c r="G60" s="568"/>
      <c r="H60" s="568"/>
      <c r="I60" s="568"/>
      <c r="J60" s="568"/>
      <c r="K60" s="568"/>
      <c r="L60" s="568"/>
      <c r="M60" s="568"/>
      <c r="N60" s="568"/>
      <c r="O60" s="568"/>
      <c r="P60" s="568"/>
      <c r="Q60" s="568"/>
      <c r="R60" s="568"/>
      <c r="S60" s="568"/>
      <c r="T60" s="568"/>
      <c r="U60" s="568"/>
      <c r="V60" s="568"/>
      <c r="W60" s="568"/>
      <c r="X60" s="568"/>
      <c r="Y60" s="569"/>
      <c r="Z60" s="17"/>
    </row>
    <row r="61" spans="2:26" x14ac:dyDescent="0.2">
      <c r="B61" s="15"/>
      <c r="C61" s="567"/>
      <c r="D61" s="568"/>
      <c r="E61" s="568"/>
      <c r="F61" s="568"/>
      <c r="G61" s="568"/>
      <c r="H61" s="568"/>
      <c r="I61" s="568"/>
      <c r="J61" s="568"/>
      <c r="K61" s="568"/>
      <c r="L61" s="568"/>
      <c r="M61" s="568"/>
      <c r="N61" s="568"/>
      <c r="O61" s="568"/>
      <c r="P61" s="568"/>
      <c r="Q61" s="568"/>
      <c r="R61" s="568"/>
      <c r="S61" s="568"/>
      <c r="T61" s="568"/>
      <c r="U61" s="568"/>
      <c r="V61" s="568"/>
      <c r="W61" s="568"/>
      <c r="X61" s="568"/>
      <c r="Y61" s="569"/>
      <c r="Z61" s="17"/>
    </row>
    <row r="62" spans="2:26" x14ac:dyDescent="0.2">
      <c r="B62" s="15"/>
      <c r="C62" s="567"/>
      <c r="D62" s="568"/>
      <c r="E62" s="568"/>
      <c r="F62" s="568"/>
      <c r="G62" s="568"/>
      <c r="H62" s="568"/>
      <c r="I62" s="568"/>
      <c r="J62" s="568"/>
      <c r="K62" s="568"/>
      <c r="L62" s="568"/>
      <c r="M62" s="568"/>
      <c r="N62" s="568"/>
      <c r="O62" s="568"/>
      <c r="P62" s="568"/>
      <c r="Q62" s="568"/>
      <c r="R62" s="568"/>
      <c r="S62" s="568"/>
      <c r="T62" s="568"/>
      <c r="U62" s="568"/>
      <c r="V62" s="568"/>
      <c r="W62" s="568"/>
      <c r="X62" s="568"/>
      <c r="Y62" s="569"/>
      <c r="Z62" s="17"/>
    </row>
    <row r="63" spans="2:26" ht="15" thickBot="1" x14ac:dyDescent="0.25">
      <c r="B63" s="15"/>
      <c r="C63" s="570"/>
      <c r="D63" s="571"/>
      <c r="E63" s="571"/>
      <c r="F63" s="571"/>
      <c r="G63" s="571"/>
      <c r="H63" s="571"/>
      <c r="I63" s="571"/>
      <c r="J63" s="571"/>
      <c r="K63" s="571"/>
      <c r="L63" s="571"/>
      <c r="M63" s="571"/>
      <c r="N63" s="571"/>
      <c r="O63" s="571"/>
      <c r="P63" s="571"/>
      <c r="Q63" s="571"/>
      <c r="R63" s="571"/>
      <c r="S63" s="571"/>
      <c r="T63" s="571"/>
      <c r="U63" s="571"/>
      <c r="V63" s="571"/>
      <c r="W63" s="571"/>
      <c r="X63" s="571"/>
      <c r="Y63" s="572"/>
      <c r="Z63" s="17"/>
    </row>
    <row r="64" spans="2:26" x14ac:dyDescent="0.2">
      <c r="B64" s="29"/>
      <c r="C64" s="30"/>
      <c r="D64" s="30"/>
      <c r="E64" s="30"/>
      <c r="F64" s="30"/>
      <c r="G64" s="30"/>
      <c r="H64" s="30"/>
      <c r="I64" s="30"/>
      <c r="J64" s="30"/>
      <c r="K64" s="30"/>
      <c r="L64" s="30"/>
      <c r="M64" s="30"/>
      <c r="N64" s="30"/>
      <c r="O64" s="30"/>
      <c r="P64" s="30"/>
      <c r="Q64" s="30"/>
      <c r="R64" s="30"/>
      <c r="S64" s="30"/>
      <c r="T64" s="30"/>
      <c r="U64" s="30"/>
      <c r="V64" s="30"/>
      <c r="W64" s="30"/>
      <c r="X64" s="30"/>
      <c r="Y64" s="30"/>
      <c r="Z64" s="31"/>
    </row>
    <row r="65" spans="1:26" ht="15" thickBot="1" x14ac:dyDescent="0.25">
      <c r="B65" s="32"/>
      <c r="C65" s="33"/>
      <c r="D65" s="33"/>
      <c r="E65" s="33"/>
      <c r="F65" s="33"/>
      <c r="G65" s="33"/>
      <c r="H65" s="33"/>
      <c r="I65" s="33"/>
      <c r="J65" s="33"/>
      <c r="K65" s="33"/>
      <c r="L65" s="33"/>
      <c r="M65" s="33"/>
      <c r="N65" s="33"/>
      <c r="O65" s="33"/>
      <c r="P65" s="33"/>
      <c r="Q65" s="33"/>
      <c r="R65" s="33"/>
      <c r="S65" s="33"/>
      <c r="T65" s="33"/>
      <c r="U65" s="33"/>
      <c r="V65" s="33"/>
      <c r="W65" s="33"/>
      <c r="X65" s="33"/>
      <c r="Y65" s="33"/>
      <c r="Z65" s="34"/>
    </row>
    <row r="66" spans="1:26" ht="14.25" customHeight="1" x14ac:dyDescent="0.2">
      <c r="B66" s="35"/>
      <c r="C66" s="573" t="s">
        <v>20</v>
      </c>
      <c r="D66" s="574"/>
      <c r="E66" s="574"/>
      <c r="F66" s="574"/>
      <c r="G66" s="575"/>
      <c r="H66" s="573" t="s">
        <v>34</v>
      </c>
      <c r="I66" s="575"/>
      <c r="J66" s="573" t="s">
        <v>35</v>
      </c>
      <c r="K66" s="574"/>
      <c r="L66" s="574"/>
      <c r="M66" s="575"/>
      <c r="N66" s="573" t="s">
        <v>33</v>
      </c>
      <c r="O66" s="574"/>
      <c r="P66" s="574"/>
      <c r="Q66" s="574"/>
      <c r="R66" s="574"/>
      <c r="S66" s="574"/>
      <c r="T66" s="574"/>
      <c r="U66" s="574"/>
      <c r="V66" s="574"/>
      <c r="W66" s="574"/>
      <c r="X66" s="574"/>
      <c r="Y66" s="575"/>
      <c r="Z66" s="36"/>
    </row>
    <row r="67" spans="1:26" ht="14.25" customHeight="1" x14ac:dyDescent="0.2">
      <c r="A67" s="1"/>
      <c r="B67" s="37"/>
      <c r="C67" s="576"/>
      <c r="D67" s="577"/>
      <c r="E67" s="577"/>
      <c r="F67" s="577"/>
      <c r="G67" s="578"/>
      <c r="H67" s="576"/>
      <c r="I67" s="578"/>
      <c r="J67" s="576"/>
      <c r="K67" s="577"/>
      <c r="L67" s="577"/>
      <c r="M67" s="578"/>
      <c r="N67" s="576"/>
      <c r="O67" s="577"/>
      <c r="P67" s="577"/>
      <c r="Q67" s="577"/>
      <c r="R67" s="577"/>
      <c r="S67" s="577"/>
      <c r="T67" s="577"/>
      <c r="U67" s="577"/>
      <c r="V67" s="577"/>
      <c r="W67" s="577"/>
      <c r="X67" s="577"/>
      <c r="Y67" s="578"/>
      <c r="Z67" s="36"/>
    </row>
    <row r="68" spans="1:26" ht="15" customHeight="1" thickBot="1" x14ac:dyDescent="0.25">
      <c r="A68" s="1"/>
      <c r="B68" s="37"/>
      <c r="C68" s="576"/>
      <c r="D68" s="577"/>
      <c r="E68" s="577"/>
      <c r="F68" s="577"/>
      <c r="G68" s="578"/>
      <c r="H68" s="576"/>
      <c r="I68" s="578"/>
      <c r="J68" s="576"/>
      <c r="K68" s="577"/>
      <c r="L68" s="577"/>
      <c r="M68" s="578"/>
      <c r="N68" s="576"/>
      <c r="O68" s="577"/>
      <c r="P68" s="577"/>
      <c r="Q68" s="577"/>
      <c r="R68" s="577"/>
      <c r="S68" s="577"/>
      <c r="T68" s="577"/>
      <c r="U68" s="577"/>
      <c r="V68" s="577"/>
      <c r="W68" s="577"/>
      <c r="X68" s="577"/>
      <c r="Y68" s="578"/>
      <c r="Z68" s="36"/>
    </row>
    <row r="69" spans="1:26" x14ac:dyDescent="0.2">
      <c r="B69" s="35"/>
      <c r="C69" s="549"/>
      <c r="D69" s="550"/>
      <c r="E69" s="550"/>
      <c r="F69" s="550"/>
      <c r="G69" s="550"/>
      <c r="H69" s="550"/>
      <c r="I69" s="550"/>
      <c r="J69" s="550"/>
      <c r="K69" s="550"/>
      <c r="L69" s="550"/>
      <c r="M69" s="550"/>
      <c r="N69" s="550"/>
      <c r="O69" s="550"/>
      <c r="P69" s="550"/>
      <c r="Q69" s="550"/>
      <c r="R69" s="550"/>
      <c r="S69" s="550"/>
      <c r="T69" s="550"/>
      <c r="U69" s="550"/>
      <c r="V69" s="550"/>
      <c r="W69" s="550"/>
      <c r="X69" s="550"/>
      <c r="Y69" s="551"/>
      <c r="Z69" s="38"/>
    </row>
    <row r="70" spans="1:26" x14ac:dyDescent="0.2">
      <c r="B70" s="35"/>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38"/>
    </row>
    <row r="71" spans="1:26" x14ac:dyDescent="0.2">
      <c r="B71" s="35"/>
      <c r="C71" s="543"/>
      <c r="D71" s="544"/>
      <c r="E71" s="544"/>
      <c r="F71" s="544"/>
      <c r="G71" s="544"/>
      <c r="H71" s="544"/>
      <c r="I71" s="544"/>
      <c r="J71" s="544"/>
      <c r="K71" s="544"/>
      <c r="L71" s="544"/>
      <c r="M71" s="544"/>
      <c r="N71" s="544"/>
      <c r="O71" s="544"/>
      <c r="P71" s="544"/>
      <c r="Q71" s="544"/>
      <c r="R71" s="544"/>
      <c r="S71" s="544"/>
      <c r="T71" s="544"/>
      <c r="U71" s="544"/>
      <c r="V71" s="544"/>
      <c r="W71" s="544"/>
      <c r="X71" s="544"/>
      <c r="Y71" s="545"/>
      <c r="Z71" s="38"/>
    </row>
    <row r="72" spans="1:26" x14ac:dyDescent="0.2">
      <c r="B72" s="35"/>
      <c r="C72" s="543"/>
      <c r="D72" s="544"/>
      <c r="E72" s="544"/>
      <c r="F72" s="544"/>
      <c r="G72" s="544"/>
      <c r="H72" s="544"/>
      <c r="I72" s="544"/>
      <c r="J72" s="544"/>
      <c r="K72" s="544"/>
      <c r="L72" s="544"/>
      <c r="M72" s="544"/>
      <c r="N72" s="544"/>
      <c r="O72" s="544"/>
      <c r="P72" s="544"/>
      <c r="Q72" s="544"/>
      <c r="R72" s="544"/>
      <c r="S72" s="544"/>
      <c r="T72" s="544"/>
      <c r="U72" s="544"/>
      <c r="V72" s="544"/>
      <c r="W72" s="544"/>
      <c r="X72" s="544"/>
      <c r="Y72" s="545"/>
      <c r="Z72" s="38"/>
    </row>
    <row r="73" spans="1:26" x14ac:dyDescent="0.2">
      <c r="B73" s="35"/>
      <c r="C73" s="543"/>
      <c r="D73" s="544"/>
      <c r="E73" s="544"/>
      <c r="F73" s="544"/>
      <c r="G73" s="544"/>
      <c r="H73" s="544"/>
      <c r="I73" s="544"/>
      <c r="J73" s="544"/>
      <c r="K73" s="544"/>
      <c r="L73" s="544"/>
      <c r="M73" s="544"/>
      <c r="N73" s="544"/>
      <c r="O73" s="544"/>
      <c r="P73" s="544"/>
      <c r="Q73" s="544"/>
      <c r="R73" s="544"/>
      <c r="S73" s="544"/>
      <c r="T73" s="544"/>
      <c r="U73" s="544"/>
      <c r="V73" s="544"/>
      <c r="W73" s="544"/>
      <c r="X73" s="544"/>
      <c r="Y73" s="545"/>
      <c r="Z73" s="38"/>
    </row>
    <row r="74" spans="1:26" x14ac:dyDescent="0.2">
      <c r="B74" s="35"/>
      <c r="C74" s="543"/>
      <c r="D74" s="544"/>
      <c r="E74" s="544"/>
      <c r="F74" s="544"/>
      <c r="G74" s="544"/>
      <c r="H74" s="544"/>
      <c r="I74" s="544"/>
      <c r="J74" s="544"/>
      <c r="K74" s="544"/>
      <c r="L74" s="544"/>
      <c r="M74" s="544"/>
      <c r="N74" s="544"/>
      <c r="O74" s="544"/>
      <c r="P74" s="544"/>
      <c r="Q74" s="544"/>
      <c r="R74" s="544"/>
      <c r="S74" s="544"/>
      <c r="T74" s="544"/>
      <c r="U74" s="544"/>
      <c r="V74" s="544"/>
      <c r="W74" s="544"/>
      <c r="X74" s="544"/>
      <c r="Y74" s="545"/>
      <c r="Z74" s="38"/>
    </row>
    <row r="75" spans="1:26" x14ac:dyDescent="0.2">
      <c r="B75" s="35"/>
      <c r="C75" s="543"/>
      <c r="D75" s="544"/>
      <c r="E75" s="544"/>
      <c r="F75" s="544"/>
      <c r="G75" s="544"/>
      <c r="H75" s="544"/>
      <c r="I75" s="544"/>
      <c r="J75" s="544"/>
      <c r="K75" s="544"/>
      <c r="L75" s="544"/>
      <c r="M75" s="544"/>
      <c r="N75" s="544"/>
      <c r="O75" s="544"/>
      <c r="P75" s="544"/>
      <c r="Q75" s="544"/>
      <c r="R75" s="544"/>
      <c r="S75" s="544"/>
      <c r="T75" s="544"/>
      <c r="U75" s="544"/>
      <c r="V75" s="544"/>
      <c r="W75" s="544"/>
      <c r="X75" s="544"/>
      <c r="Y75" s="545"/>
      <c r="Z75" s="38"/>
    </row>
    <row r="76" spans="1:26" x14ac:dyDescent="0.2">
      <c r="B76" s="35"/>
      <c r="C76" s="543"/>
      <c r="D76" s="544"/>
      <c r="E76" s="544"/>
      <c r="F76" s="544"/>
      <c r="G76" s="544"/>
      <c r="H76" s="544"/>
      <c r="I76" s="544"/>
      <c r="J76" s="544"/>
      <c r="K76" s="544"/>
      <c r="L76" s="544"/>
      <c r="M76" s="544"/>
      <c r="N76" s="544"/>
      <c r="O76" s="544"/>
      <c r="P76" s="544"/>
      <c r="Q76" s="544"/>
      <c r="R76" s="544"/>
      <c r="S76" s="544"/>
      <c r="T76" s="544"/>
      <c r="U76" s="544"/>
      <c r="V76" s="544"/>
      <c r="W76" s="544"/>
      <c r="X76" s="544"/>
      <c r="Y76" s="545"/>
      <c r="Z76" s="38"/>
    </row>
    <row r="77" spans="1:26" x14ac:dyDescent="0.2">
      <c r="B77" s="35"/>
      <c r="C77" s="543"/>
      <c r="D77" s="544"/>
      <c r="E77" s="544"/>
      <c r="F77" s="544"/>
      <c r="G77" s="544"/>
      <c r="H77" s="544"/>
      <c r="I77" s="544"/>
      <c r="J77" s="544"/>
      <c r="K77" s="544"/>
      <c r="L77" s="544"/>
      <c r="M77" s="544"/>
      <c r="N77" s="544"/>
      <c r="O77" s="544"/>
      <c r="P77" s="544"/>
      <c r="Q77" s="544"/>
      <c r="R77" s="544"/>
      <c r="S77" s="544"/>
      <c r="T77" s="544"/>
      <c r="U77" s="544"/>
      <c r="V77" s="544"/>
      <c r="W77" s="544"/>
      <c r="X77" s="544"/>
      <c r="Y77" s="545"/>
      <c r="Z77" s="38"/>
    </row>
    <row r="78" spans="1:26" x14ac:dyDescent="0.2">
      <c r="B78" s="35"/>
      <c r="C78" s="543"/>
      <c r="D78" s="544"/>
      <c r="E78" s="544"/>
      <c r="F78" s="544"/>
      <c r="G78" s="544"/>
      <c r="H78" s="544"/>
      <c r="I78" s="544"/>
      <c r="J78" s="544"/>
      <c r="K78" s="544"/>
      <c r="L78" s="544"/>
      <c r="M78" s="544"/>
      <c r="N78" s="544"/>
      <c r="O78" s="544"/>
      <c r="P78" s="544"/>
      <c r="Q78" s="544"/>
      <c r="R78" s="544"/>
      <c r="S78" s="544"/>
      <c r="T78" s="544"/>
      <c r="U78" s="544"/>
      <c r="V78" s="544"/>
      <c r="W78" s="544"/>
      <c r="X78" s="544"/>
      <c r="Y78" s="545"/>
      <c r="Z78" s="38"/>
    </row>
    <row r="79" spans="1:26" x14ac:dyDescent="0.2">
      <c r="B79" s="35"/>
      <c r="C79" s="543"/>
      <c r="D79" s="544"/>
      <c r="E79" s="544"/>
      <c r="F79" s="544"/>
      <c r="G79" s="544"/>
      <c r="H79" s="544"/>
      <c r="I79" s="544"/>
      <c r="J79" s="544"/>
      <c r="K79" s="544"/>
      <c r="L79" s="544"/>
      <c r="M79" s="544"/>
      <c r="N79" s="544"/>
      <c r="O79" s="544"/>
      <c r="P79" s="544"/>
      <c r="Q79" s="544"/>
      <c r="R79" s="544"/>
      <c r="S79" s="544"/>
      <c r="T79" s="544"/>
      <c r="U79" s="544"/>
      <c r="V79" s="544"/>
      <c r="W79" s="544"/>
      <c r="X79" s="544"/>
      <c r="Y79" s="545"/>
      <c r="Z79" s="38"/>
    </row>
    <row r="80" spans="1:26" ht="15" thickBot="1" x14ac:dyDescent="0.25">
      <c r="B80" s="35"/>
      <c r="C80" s="546"/>
      <c r="D80" s="547"/>
      <c r="E80" s="547"/>
      <c r="F80" s="547"/>
      <c r="G80" s="547"/>
      <c r="H80" s="547"/>
      <c r="I80" s="547"/>
      <c r="J80" s="547"/>
      <c r="K80" s="547"/>
      <c r="L80" s="547"/>
      <c r="M80" s="547"/>
      <c r="N80" s="547"/>
      <c r="O80" s="547"/>
      <c r="P80" s="547"/>
      <c r="Q80" s="547"/>
      <c r="R80" s="547"/>
      <c r="S80" s="547"/>
      <c r="T80" s="547"/>
      <c r="U80" s="547"/>
      <c r="V80" s="547"/>
      <c r="W80" s="547"/>
      <c r="X80" s="547"/>
      <c r="Y80" s="548"/>
      <c r="Z80" s="38"/>
    </row>
    <row r="81" spans="2:26" x14ac:dyDescent="0.2">
      <c r="B81" s="39"/>
      <c r="C81" s="30"/>
      <c r="D81" s="30"/>
      <c r="E81" s="30"/>
      <c r="F81" s="30"/>
      <c r="G81" s="30"/>
      <c r="H81" s="30"/>
      <c r="I81" s="30"/>
      <c r="J81" s="30"/>
      <c r="K81" s="30"/>
      <c r="L81" s="30"/>
      <c r="M81" s="30"/>
      <c r="N81" s="30"/>
      <c r="O81" s="30"/>
      <c r="P81" s="30"/>
      <c r="Q81" s="30"/>
      <c r="R81" s="30"/>
      <c r="S81" s="30"/>
      <c r="T81" s="30"/>
      <c r="U81" s="30"/>
      <c r="V81" s="30"/>
      <c r="W81" s="30"/>
      <c r="X81" s="30"/>
      <c r="Y81" s="30"/>
      <c r="Z81" s="40"/>
    </row>
    <row r="120" ht="6" customHeight="1" x14ac:dyDescent="0.2"/>
  </sheetData>
  <mergeCells count="126">
    <mergeCell ref="C10:H11"/>
    <mergeCell ref="C13:H14"/>
    <mergeCell ref="I13:S14"/>
    <mergeCell ref="T13:Y13"/>
    <mergeCell ref="T14:Y14"/>
    <mergeCell ref="B2:G4"/>
    <mergeCell ref="H2:Z2"/>
    <mergeCell ref="H3:O3"/>
    <mergeCell ref="P3:Z3"/>
    <mergeCell ref="H4:Z4"/>
    <mergeCell ref="C7:H8"/>
    <mergeCell ref="I7:Y8"/>
    <mergeCell ref="V10:Y10"/>
    <mergeCell ref="V11:Y11"/>
    <mergeCell ref="R10:U10"/>
    <mergeCell ref="I10:Q11"/>
    <mergeCell ref="R11:U11"/>
    <mergeCell ref="C16:H16"/>
    <mergeCell ref="I16:Y16"/>
    <mergeCell ref="C18:H18"/>
    <mergeCell ref="I18:Y18"/>
    <mergeCell ref="C20:H21"/>
    <mergeCell ref="I20:L21"/>
    <mergeCell ref="M20:S20"/>
    <mergeCell ref="T20:Y20"/>
    <mergeCell ref="M21:S21"/>
    <mergeCell ref="T21:Y21"/>
    <mergeCell ref="C26:H26"/>
    <mergeCell ref="I26:Y26"/>
    <mergeCell ref="C28:H28"/>
    <mergeCell ref="I28:J28"/>
    <mergeCell ref="K28:P28"/>
    <mergeCell ref="C23:I23"/>
    <mergeCell ref="J23:P23"/>
    <mergeCell ref="Q23:Y23"/>
    <mergeCell ref="C24:I24"/>
    <mergeCell ref="J24:P24"/>
    <mergeCell ref="Q24:Y24"/>
    <mergeCell ref="U28:X28"/>
    <mergeCell ref="Q28:S28"/>
    <mergeCell ref="C34:G34"/>
    <mergeCell ref="K34:Y34"/>
    <mergeCell ref="C35:G35"/>
    <mergeCell ref="K35:Y35"/>
    <mergeCell ref="C36:G36"/>
    <mergeCell ref="K36:Y36"/>
    <mergeCell ref="C30:Y31"/>
    <mergeCell ref="C32:G33"/>
    <mergeCell ref="H32:H33"/>
    <mergeCell ref="I32:I33"/>
    <mergeCell ref="J32:J33"/>
    <mergeCell ref="K32:Y33"/>
    <mergeCell ref="C40:G40"/>
    <mergeCell ref="K40:Y40"/>
    <mergeCell ref="C41:G41"/>
    <mergeCell ref="K41:Y41"/>
    <mergeCell ref="C42:G42"/>
    <mergeCell ref="K42:Y42"/>
    <mergeCell ref="C37:G37"/>
    <mergeCell ref="K37:Y37"/>
    <mergeCell ref="C38:G38"/>
    <mergeCell ref="K38:Y38"/>
    <mergeCell ref="C39:G39"/>
    <mergeCell ref="K39:Y39"/>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H76:I76"/>
    <mergeCell ref="J76:M76"/>
    <mergeCell ref="N76:Y76"/>
    <mergeCell ref="C73:G73"/>
    <mergeCell ref="H73:I73"/>
    <mergeCell ref="J73:M73"/>
    <mergeCell ref="N73:Y73"/>
    <mergeCell ref="C74:G74"/>
    <mergeCell ref="H74:I74"/>
    <mergeCell ref="J74:M74"/>
    <mergeCell ref="N74:Y74"/>
    <mergeCell ref="C75:G75"/>
    <mergeCell ref="H75:I75"/>
    <mergeCell ref="J75:M75"/>
    <mergeCell ref="N75:Y75"/>
    <mergeCell ref="C76:G76"/>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s>
  <pageMargins left="0.70866141732283472" right="0.70866141732283472" top="0.74803149606299213" bottom="1.1098214285714285" header="0.31496062992125984" footer="0.31496062992125984"/>
  <pageSetup scale="70" fitToHeight="0" orientation="portrait" r:id="rId1"/>
  <headerFooter>
    <oddFooter>&amp;LCalle 26 No.57-41 Torre 8, Pisos 7 y 8 CEMSA – C.P. 111321
PBX: 3779555 – Información: Línea 195
www.umv.gov.co&amp;CPES-FM-001
&amp;P de &amp;N</oddFooter>
  </headerFooter>
  <rowBreaks count="1" manualBreakCount="1">
    <brk id="47" min="1" max="25"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23D1B-0FA3-4CC2-B516-B593ABCBD274}">
  <dimension ref="A1:AA111"/>
  <sheetViews>
    <sheetView topLeftCell="A47" workbookViewId="0">
      <selection activeCell="O63" sqref="O63:Z63"/>
    </sheetView>
  </sheetViews>
  <sheetFormatPr baseColWidth="10" defaultColWidth="3.7109375" defaultRowHeight="14.25" x14ac:dyDescent="0.2"/>
  <cols>
    <col min="1" max="1" width="3.7109375" style="373"/>
    <col min="2" max="2" width="2.85546875" style="373" customWidth="1"/>
    <col min="3" max="6" width="2.7109375" style="373" customWidth="1"/>
    <col min="7" max="7" width="4.28515625" style="373" customWidth="1"/>
    <col min="8" max="8" width="14.28515625" style="373" customWidth="1"/>
    <col min="9" max="10" width="13.42578125" style="373" customWidth="1"/>
    <col min="11" max="11" width="15" style="373" customWidth="1"/>
    <col min="12" max="13" width="3.42578125" style="373" customWidth="1"/>
    <col min="14" max="16" width="2.7109375" style="373" customWidth="1"/>
    <col min="17" max="17" width="7.7109375" style="373" customWidth="1"/>
    <col min="18" max="18" width="3.5703125" style="373" customWidth="1"/>
    <col min="19" max="19" width="3.7109375" style="373"/>
    <col min="20" max="20" width="3.28515625" style="373" customWidth="1"/>
    <col min="21" max="22" width="6.42578125" style="373" customWidth="1"/>
    <col min="23" max="23" width="3.7109375" style="373"/>
    <col min="24" max="26" width="5" style="373" customWidth="1"/>
    <col min="27" max="27" width="2.85546875" style="373" customWidth="1"/>
    <col min="28" max="16384" width="3.7109375" style="373"/>
  </cols>
  <sheetData>
    <row r="1" spans="1:27" ht="15" thickBot="1" x14ac:dyDescent="0.25">
      <c r="A1" s="371"/>
      <c r="B1" s="372"/>
      <c r="C1" s="372"/>
      <c r="D1" s="372"/>
      <c r="E1" s="372"/>
      <c r="F1" s="372"/>
    </row>
    <row r="2" spans="1:27" ht="45.75" customHeight="1" x14ac:dyDescent="0.2">
      <c r="A2" s="37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3"/>
      <c r="AA2" s="654"/>
    </row>
    <row r="3" spans="1:27" ht="15" x14ac:dyDescent="0.2">
      <c r="A3" s="371"/>
      <c r="B3" s="543"/>
      <c r="C3" s="544"/>
      <c r="D3" s="544"/>
      <c r="E3" s="544"/>
      <c r="F3" s="544"/>
      <c r="G3" s="544"/>
      <c r="H3" s="655" t="s">
        <v>1</v>
      </c>
      <c r="I3" s="655"/>
      <c r="J3" s="655"/>
      <c r="K3" s="655"/>
      <c r="L3" s="655"/>
      <c r="M3" s="655"/>
      <c r="N3" s="655"/>
      <c r="O3" s="655"/>
      <c r="P3" s="655"/>
      <c r="Q3" s="655" t="s">
        <v>37</v>
      </c>
      <c r="R3" s="655"/>
      <c r="S3" s="655"/>
      <c r="T3" s="655"/>
      <c r="U3" s="655"/>
      <c r="V3" s="655"/>
      <c r="W3" s="655"/>
      <c r="X3" s="655"/>
      <c r="Y3" s="655"/>
      <c r="Z3" s="655"/>
      <c r="AA3" s="656"/>
    </row>
    <row r="4" spans="1:27" ht="15.75" thickBot="1" x14ac:dyDescent="0.25">
      <c r="A4" s="37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7"/>
      <c r="AA4" s="658"/>
    </row>
    <row r="5" spans="1:27" ht="15" x14ac:dyDescent="0.2">
      <c r="A5" s="371"/>
      <c r="B5" s="371"/>
      <c r="C5" s="371"/>
      <c r="D5" s="371"/>
      <c r="E5" s="371"/>
      <c r="F5" s="371"/>
      <c r="G5" s="371"/>
      <c r="H5" s="374"/>
      <c r="I5" s="374"/>
      <c r="J5" s="374"/>
      <c r="K5" s="374"/>
      <c r="L5" s="374"/>
      <c r="M5" s="374"/>
      <c r="N5" s="374"/>
      <c r="O5" s="374"/>
      <c r="P5" s="374"/>
      <c r="Q5" s="374"/>
      <c r="R5" s="374"/>
      <c r="S5" s="374"/>
      <c r="T5" s="374"/>
      <c r="U5" s="374"/>
      <c r="V5" s="374"/>
      <c r="W5" s="374"/>
      <c r="X5" s="374"/>
      <c r="Y5" s="374"/>
      <c r="Z5" s="374"/>
      <c r="AA5" s="374"/>
    </row>
    <row r="6" spans="1:27" ht="15.75" thickBot="1" x14ac:dyDescent="0.25">
      <c r="B6" s="375"/>
      <c r="C6" s="376"/>
      <c r="D6" s="376"/>
      <c r="E6" s="376"/>
      <c r="F6" s="376"/>
      <c r="G6" s="376"/>
      <c r="H6" s="376"/>
      <c r="I6" s="377"/>
      <c r="J6" s="377"/>
      <c r="K6" s="377"/>
      <c r="L6" s="377"/>
      <c r="M6" s="377"/>
      <c r="N6" s="377"/>
      <c r="O6" s="377"/>
      <c r="P6" s="377"/>
      <c r="Q6" s="377"/>
      <c r="R6" s="377"/>
      <c r="S6" s="378"/>
      <c r="T6" s="378"/>
      <c r="U6" s="378"/>
      <c r="V6" s="378"/>
      <c r="W6" s="378"/>
      <c r="X6" s="376"/>
      <c r="Y6" s="376"/>
      <c r="Z6" s="376"/>
      <c r="AA6" s="379"/>
    </row>
    <row r="7" spans="1:27" ht="15" customHeight="1" x14ac:dyDescent="0.2">
      <c r="B7" s="380"/>
      <c r="C7" s="638" t="s">
        <v>2</v>
      </c>
      <c r="D7" s="639"/>
      <c r="E7" s="639"/>
      <c r="F7" s="639"/>
      <c r="G7" s="639"/>
      <c r="H7" s="640"/>
      <c r="I7" s="665" t="s">
        <v>406</v>
      </c>
      <c r="J7" s="666"/>
      <c r="K7" s="666"/>
      <c r="L7" s="666"/>
      <c r="M7" s="666"/>
      <c r="N7" s="666"/>
      <c r="O7" s="666"/>
      <c r="P7" s="666"/>
      <c r="Q7" s="666"/>
      <c r="R7" s="666"/>
      <c r="S7" s="666"/>
      <c r="T7" s="666"/>
      <c r="U7" s="666"/>
      <c r="V7" s="666"/>
      <c r="W7" s="666"/>
      <c r="X7" s="666"/>
      <c r="Y7" s="666"/>
      <c r="Z7" s="667"/>
      <c r="AA7" s="381"/>
    </row>
    <row r="8" spans="1:27" ht="15.75" thickBot="1" x14ac:dyDescent="0.25">
      <c r="B8" s="380"/>
      <c r="C8" s="641"/>
      <c r="D8" s="642"/>
      <c r="E8" s="642"/>
      <c r="F8" s="642"/>
      <c r="G8" s="642"/>
      <c r="H8" s="643"/>
      <c r="I8" s="668"/>
      <c r="J8" s="669"/>
      <c r="K8" s="669"/>
      <c r="L8" s="669"/>
      <c r="M8" s="669"/>
      <c r="N8" s="669"/>
      <c r="O8" s="669"/>
      <c r="P8" s="669"/>
      <c r="Q8" s="669"/>
      <c r="R8" s="669"/>
      <c r="S8" s="669"/>
      <c r="T8" s="669"/>
      <c r="U8" s="669"/>
      <c r="V8" s="669"/>
      <c r="W8" s="669"/>
      <c r="X8" s="669"/>
      <c r="Y8" s="669"/>
      <c r="Z8" s="670"/>
      <c r="AA8" s="381"/>
    </row>
    <row r="9" spans="1:27" ht="15.75" thickBot="1" x14ac:dyDescent="0.25">
      <c r="B9" s="380"/>
      <c r="C9" s="382"/>
      <c r="D9" s="382"/>
      <c r="E9" s="382"/>
      <c r="F9" s="382"/>
      <c r="G9" s="382"/>
      <c r="H9" s="382"/>
      <c r="I9" s="383"/>
      <c r="J9" s="383"/>
      <c r="K9" s="383"/>
      <c r="L9" s="383"/>
      <c r="M9" s="383"/>
      <c r="N9" s="383"/>
      <c r="O9" s="383"/>
      <c r="P9" s="383"/>
      <c r="Q9" s="383"/>
      <c r="R9" s="383"/>
      <c r="S9" s="384"/>
      <c r="T9" s="384"/>
      <c r="U9" s="384"/>
      <c r="V9" s="384"/>
      <c r="W9" s="384"/>
      <c r="X9" s="382"/>
      <c r="Y9" s="382"/>
      <c r="Z9" s="382"/>
      <c r="AA9" s="381"/>
    </row>
    <row r="10" spans="1:27" ht="15" customHeight="1" thickBot="1" x14ac:dyDescent="0.25">
      <c r="B10" s="380"/>
      <c r="C10" s="638" t="s">
        <v>4</v>
      </c>
      <c r="D10" s="639"/>
      <c r="E10" s="639"/>
      <c r="F10" s="639"/>
      <c r="G10" s="639"/>
      <c r="H10" s="640"/>
      <c r="I10" s="564" t="s">
        <v>594</v>
      </c>
      <c r="J10" s="565"/>
      <c r="K10" s="993"/>
      <c r="L10" s="993"/>
      <c r="M10" s="993"/>
      <c r="N10" s="993"/>
      <c r="O10" s="993"/>
      <c r="P10" s="993"/>
      <c r="Q10" s="993"/>
      <c r="R10" s="994"/>
      <c r="S10" s="674" t="s">
        <v>3</v>
      </c>
      <c r="T10" s="675"/>
      <c r="U10" s="675"/>
      <c r="V10" s="676"/>
      <c r="W10" s="608" t="s">
        <v>5</v>
      </c>
      <c r="X10" s="609"/>
      <c r="Y10" s="609"/>
      <c r="Z10" s="610"/>
      <c r="AA10" s="381"/>
    </row>
    <row r="11" spans="1:27" ht="28.5" customHeight="1" thickBot="1" x14ac:dyDescent="0.25">
      <c r="B11" s="380"/>
      <c r="C11" s="641"/>
      <c r="D11" s="642"/>
      <c r="E11" s="642"/>
      <c r="F11" s="642"/>
      <c r="G11" s="642"/>
      <c r="H11" s="643"/>
      <c r="I11" s="995"/>
      <c r="J11" s="996"/>
      <c r="K11" s="996"/>
      <c r="L11" s="996"/>
      <c r="M11" s="996"/>
      <c r="N11" s="996"/>
      <c r="O11" s="996"/>
      <c r="P11" s="996"/>
      <c r="Q11" s="996"/>
      <c r="R11" s="997"/>
      <c r="S11" s="683" t="s">
        <v>595</v>
      </c>
      <c r="T11" s="684"/>
      <c r="U11" s="684"/>
      <c r="V11" s="685"/>
      <c r="W11" s="671" t="s">
        <v>209</v>
      </c>
      <c r="X11" s="672"/>
      <c r="Y11" s="672"/>
      <c r="Z11" s="673"/>
      <c r="AA11" s="381"/>
    </row>
    <row r="12" spans="1:27" ht="15" thickBot="1" x14ac:dyDescent="0.25">
      <c r="B12" s="385"/>
      <c r="C12" s="386"/>
      <c r="D12" s="386"/>
      <c r="E12" s="386"/>
      <c r="F12" s="386"/>
      <c r="G12" s="386"/>
      <c r="H12" s="386"/>
      <c r="I12" s="386"/>
      <c r="J12" s="386"/>
      <c r="K12" s="386"/>
      <c r="L12" s="386"/>
      <c r="M12" s="386"/>
      <c r="N12" s="386"/>
      <c r="O12" s="386"/>
      <c r="P12" s="386"/>
      <c r="Q12" s="386"/>
      <c r="R12" s="386"/>
      <c r="S12" s="386"/>
      <c r="T12" s="386"/>
      <c r="U12" s="386"/>
      <c r="V12" s="386"/>
      <c r="W12" s="386"/>
      <c r="X12" s="386"/>
      <c r="Y12" s="386"/>
      <c r="Z12" s="386"/>
      <c r="AA12" s="387"/>
    </row>
    <row r="13" spans="1:27" ht="15" customHeight="1" x14ac:dyDescent="0.2">
      <c r="B13" s="385"/>
      <c r="C13" s="638" t="s">
        <v>6</v>
      </c>
      <c r="D13" s="639"/>
      <c r="E13" s="639"/>
      <c r="F13" s="639"/>
      <c r="G13" s="639"/>
      <c r="H13" s="640"/>
      <c r="I13" s="644" t="s">
        <v>596</v>
      </c>
      <c r="J13" s="644"/>
      <c r="K13" s="645"/>
      <c r="L13" s="645"/>
      <c r="M13" s="645"/>
      <c r="N13" s="645"/>
      <c r="O13" s="645"/>
      <c r="P13" s="645"/>
      <c r="Q13" s="645"/>
      <c r="R13" s="645"/>
      <c r="S13" s="645"/>
      <c r="T13" s="646"/>
      <c r="U13" s="638" t="s">
        <v>7</v>
      </c>
      <c r="V13" s="639"/>
      <c r="W13" s="639"/>
      <c r="X13" s="639"/>
      <c r="Y13" s="639"/>
      <c r="Z13" s="640"/>
      <c r="AA13" s="387"/>
    </row>
    <row r="14" spans="1:27" ht="30" customHeight="1" thickBot="1" x14ac:dyDescent="0.25">
      <c r="B14" s="385"/>
      <c r="C14" s="641"/>
      <c r="D14" s="642"/>
      <c r="E14" s="642"/>
      <c r="F14" s="642"/>
      <c r="G14" s="642"/>
      <c r="H14" s="643"/>
      <c r="I14" s="647"/>
      <c r="J14" s="647"/>
      <c r="K14" s="648"/>
      <c r="L14" s="648"/>
      <c r="M14" s="648"/>
      <c r="N14" s="648"/>
      <c r="O14" s="648"/>
      <c r="P14" s="648"/>
      <c r="Q14" s="648"/>
      <c r="R14" s="648"/>
      <c r="S14" s="648"/>
      <c r="T14" s="649"/>
      <c r="U14" s="650" t="s">
        <v>67</v>
      </c>
      <c r="V14" s="651"/>
      <c r="W14" s="651"/>
      <c r="X14" s="651"/>
      <c r="Y14" s="651"/>
      <c r="Z14" s="652"/>
      <c r="AA14" s="387"/>
    </row>
    <row r="15" spans="1:27" ht="15" thickBot="1" x14ac:dyDescent="0.25">
      <c r="B15" s="385"/>
      <c r="C15" s="386"/>
      <c r="D15" s="386"/>
      <c r="E15" s="386"/>
      <c r="F15" s="386"/>
      <c r="G15" s="386"/>
      <c r="H15" s="386"/>
      <c r="I15" s="386"/>
      <c r="J15" s="386"/>
      <c r="K15" s="386"/>
      <c r="L15" s="386"/>
      <c r="M15" s="386"/>
      <c r="N15" s="386"/>
      <c r="O15" s="386"/>
      <c r="P15" s="386"/>
      <c r="Q15" s="386"/>
      <c r="R15" s="386"/>
      <c r="S15" s="386"/>
      <c r="T15" s="386"/>
      <c r="U15" s="386"/>
      <c r="V15" s="386"/>
      <c r="W15" s="386"/>
      <c r="X15" s="386"/>
      <c r="Y15" s="386"/>
      <c r="Z15" s="386"/>
      <c r="AA15" s="387"/>
    </row>
    <row r="16" spans="1:27" ht="57.75" customHeight="1" thickBot="1" x14ac:dyDescent="0.25">
      <c r="B16" s="385"/>
      <c r="C16" s="601" t="s">
        <v>8</v>
      </c>
      <c r="D16" s="602"/>
      <c r="E16" s="602"/>
      <c r="F16" s="602"/>
      <c r="G16" s="602"/>
      <c r="H16" s="603"/>
      <c r="I16" s="604" t="s">
        <v>597</v>
      </c>
      <c r="J16" s="604"/>
      <c r="K16" s="605"/>
      <c r="L16" s="605"/>
      <c r="M16" s="605"/>
      <c r="N16" s="605"/>
      <c r="O16" s="605"/>
      <c r="P16" s="605"/>
      <c r="Q16" s="605"/>
      <c r="R16" s="605"/>
      <c r="S16" s="605"/>
      <c r="T16" s="605"/>
      <c r="U16" s="605"/>
      <c r="V16" s="605"/>
      <c r="W16" s="605"/>
      <c r="X16" s="605"/>
      <c r="Y16" s="605"/>
      <c r="Z16" s="606"/>
      <c r="AA16" s="387"/>
    </row>
    <row r="17" spans="2:27" ht="16.5" customHeight="1" thickBot="1" x14ac:dyDescent="0.25">
      <c r="B17" s="385"/>
      <c r="C17" s="384"/>
      <c r="D17" s="384"/>
      <c r="E17" s="384"/>
      <c r="F17" s="384"/>
      <c r="G17" s="384"/>
      <c r="H17" s="384"/>
      <c r="I17" s="388"/>
      <c r="J17" s="388"/>
      <c r="K17" s="388"/>
      <c r="L17" s="388"/>
      <c r="M17" s="388"/>
      <c r="N17" s="388"/>
      <c r="O17" s="388"/>
      <c r="P17" s="388"/>
      <c r="Q17" s="388"/>
      <c r="R17" s="388"/>
      <c r="S17" s="388"/>
      <c r="T17" s="388"/>
      <c r="U17" s="388"/>
      <c r="V17" s="388"/>
      <c r="W17" s="388"/>
      <c r="X17" s="388"/>
      <c r="Y17" s="388"/>
      <c r="Z17" s="388"/>
      <c r="AA17" s="387"/>
    </row>
    <row r="18" spans="2:27" ht="52.5" customHeight="1" thickBot="1" x14ac:dyDescent="0.25">
      <c r="B18" s="385"/>
      <c r="C18" s="601" t="s">
        <v>9</v>
      </c>
      <c r="D18" s="602"/>
      <c r="E18" s="602"/>
      <c r="F18" s="602"/>
      <c r="G18" s="602"/>
      <c r="H18" s="603"/>
      <c r="I18" s="604" t="s">
        <v>598</v>
      </c>
      <c r="J18" s="604"/>
      <c r="K18" s="605"/>
      <c r="L18" s="605"/>
      <c r="M18" s="605"/>
      <c r="N18" s="605"/>
      <c r="O18" s="605"/>
      <c r="P18" s="605"/>
      <c r="Q18" s="605"/>
      <c r="R18" s="605"/>
      <c r="S18" s="605"/>
      <c r="T18" s="605"/>
      <c r="U18" s="605"/>
      <c r="V18" s="605"/>
      <c r="W18" s="605"/>
      <c r="X18" s="605"/>
      <c r="Y18" s="605"/>
      <c r="Z18" s="606"/>
      <c r="AA18" s="387"/>
    </row>
    <row r="19" spans="2:27" ht="16.5" customHeight="1" thickBot="1" x14ac:dyDescent="0.25">
      <c r="B19" s="385"/>
      <c r="C19" s="384"/>
      <c r="D19" s="384"/>
      <c r="E19" s="384"/>
      <c r="F19" s="384"/>
      <c r="G19" s="384"/>
      <c r="H19" s="384"/>
      <c r="I19" s="388"/>
      <c r="J19" s="388"/>
      <c r="K19" s="388"/>
      <c r="L19" s="388"/>
      <c r="M19" s="388"/>
      <c r="N19" s="388"/>
      <c r="O19" s="388"/>
      <c r="P19" s="388"/>
      <c r="Q19" s="388"/>
      <c r="R19" s="388"/>
      <c r="S19" s="388"/>
      <c r="T19" s="388"/>
      <c r="U19" s="388"/>
      <c r="V19" s="388"/>
      <c r="W19" s="388"/>
      <c r="X19" s="388"/>
      <c r="Y19" s="388"/>
      <c r="Z19" s="388"/>
      <c r="AA19" s="387"/>
    </row>
    <row r="20" spans="2:27" s="371" customFormat="1" ht="22.5" customHeight="1" x14ac:dyDescent="0.2">
      <c r="B20" s="385"/>
      <c r="C20" s="620" t="s">
        <v>10</v>
      </c>
      <c r="D20" s="621"/>
      <c r="E20" s="621"/>
      <c r="F20" s="621"/>
      <c r="G20" s="621"/>
      <c r="H20" s="622"/>
      <c r="I20" s="626" t="s">
        <v>235</v>
      </c>
      <c r="J20" s="627"/>
      <c r="K20" s="627"/>
      <c r="L20" s="627"/>
      <c r="M20" s="628"/>
      <c r="N20" s="608" t="s">
        <v>11</v>
      </c>
      <c r="O20" s="609"/>
      <c r="P20" s="609"/>
      <c r="Q20" s="609"/>
      <c r="R20" s="609"/>
      <c r="S20" s="609"/>
      <c r="T20" s="610"/>
      <c r="U20" s="608" t="s">
        <v>12</v>
      </c>
      <c r="V20" s="609"/>
      <c r="W20" s="609"/>
      <c r="X20" s="609"/>
      <c r="Y20" s="609"/>
      <c r="Z20" s="610"/>
      <c r="AA20" s="387"/>
    </row>
    <row r="21" spans="2:27" s="371" customFormat="1" ht="30.75" customHeight="1" thickBot="1" x14ac:dyDescent="0.25">
      <c r="B21" s="385"/>
      <c r="C21" s="623"/>
      <c r="D21" s="624"/>
      <c r="E21" s="624"/>
      <c r="F21" s="624"/>
      <c r="G21" s="624"/>
      <c r="H21" s="625"/>
      <c r="I21" s="629"/>
      <c r="J21" s="630"/>
      <c r="K21" s="630"/>
      <c r="L21" s="630"/>
      <c r="M21" s="631"/>
      <c r="N21" s="632" t="s">
        <v>70</v>
      </c>
      <c r="O21" s="633"/>
      <c r="P21" s="633"/>
      <c r="Q21" s="633"/>
      <c r="R21" s="633"/>
      <c r="S21" s="633"/>
      <c r="T21" s="634"/>
      <c r="U21" s="1001" t="s">
        <v>71</v>
      </c>
      <c r="V21" s="633"/>
      <c r="W21" s="633"/>
      <c r="X21" s="633"/>
      <c r="Y21" s="633"/>
      <c r="Z21" s="634"/>
      <c r="AA21" s="387"/>
    </row>
    <row r="22" spans="2:27" ht="15" thickBot="1" x14ac:dyDescent="0.25">
      <c r="B22" s="385"/>
      <c r="C22" s="386"/>
      <c r="D22" s="386"/>
      <c r="E22" s="386"/>
      <c r="F22" s="386"/>
      <c r="G22" s="386"/>
      <c r="H22" s="386"/>
      <c r="I22" s="386"/>
      <c r="J22" s="386"/>
      <c r="K22" s="386"/>
      <c r="L22" s="386"/>
      <c r="M22" s="386"/>
      <c r="N22" s="386"/>
      <c r="O22" s="386"/>
      <c r="P22" s="386"/>
      <c r="Q22" s="386"/>
      <c r="R22" s="386"/>
      <c r="S22" s="386"/>
      <c r="T22" s="386"/>
      <c r="U22" s="386"/>
      <c r="V22" s="386"/>
      <c r="W22" s="386"/>
      <c r="X22" s="386"/>
      <c r="Y22" s="386"/>
      <c r="Z22" s="386"/>
      <c r="AA22" s="387"/>
    </row>
    <row r="23" spans="2:27" ht="31.5" customHeight="1" x14ac:dyDescent="0.2">
      <c r="B23" s="385"/>
      <c r="C23" s="608" t="s">
        <v>13</v>
      </c>
      <c r="D23" s="609"/>
      <c r="E23" s="609"/>
      <c r="F23" s="609"/>
      <c r="G23" s="609"/>
      <c r="H23" s="609"/>
      <c r="I23" s="609"/>
      <c r="J23" s="610"/>
      <c r="K23" s="608" t="s">
        <v>14</v>
      </c>
      <c r="L23" s="609"/>
      <c r="M23" s="609"/>
      <c r="N23" s="609"/>
      <c r="O23" s="609"/>
      <c r="P23" s="609"/>
      <c r="Q23" s="610"/>
      <c r="R23" s="608" t="s">
        <v>15</v>
      </c>
      <c r="S23" s="609"/>
      <c r="T23" s="609"/>
      <c r="U23" s="609"/>
      <c r="V23" s="609"/>
      <c r="W23" s="609"/>
      <c r="X23" s="609"/>
      <c r="Y23" s="609"/>
      <c r="Z23" s="610"/>
      <c r="AA23" s="387"/>
    </row>
    <row r="24" spans="2:27" ht="15.75" customHeight="1" thickBot="1" x14ac:dyDescent="0.25">
      <c r="B24" s="385"/>
      <c r="C24" s="998" t="s">
        <v>599</v>
      </c>
      <c r="D24" s="999"/>
      <c r="E24" s="999"/>
      <c r="F24" s="999"/>
      <c r="G24" s="999"/>
      <c r="H24" s="999"/>
      <c r="I24" s="999"/>
      <c r="J24" s="1000"/>
      <c r="K24" s="611" t="s">
        <v>600</v>
      </c>
      <c r="L24" s="612"/>
      <c r="M24" s="612"/>
      <c r="N24" s="612"/>
      <c r="O24" s="612"/>
      <c r="P24" s="612"/>
      <c r="Q24" s="613"/>
      <c r="R24" s="614" t="s">
        <v>601</v>
      </c>
      <c r="S24" s="615"/>
      <c r="T24" s="615"/>
      <c r="U24" s="615"/>
      <c r="V24" s="615"/>
      <c r="W24" s="615"/>
      <c r="X24" s="615"/>
      <c r="Y24" s="615"/>
      <c r="Z24" s="616"/>
      <c r="AA24" s="387"/>
    </row>
    <row r="25" spans="2:27" ht="15" thickBot="1" x14ac:dyDescent="0.25">
      <c r="B25" s="385"/>
      <c r="C25" s="386"/>
      <c r="D25" s="386"/>
      <c r="E25" s="386"/>
      <c r="F25" s="386"/>
      <c r="G25" s="386"/>
      <c r="H25" s="386"/>
      <c r="I25" s="386"/>
      <c r="J25" s="386"/>
      <c r="K25" s="386"/>
      <c r="L25" s="386"/>
      <c r="M25" s="386"/>
      <c r="N25" s="386"/>
      <c r="O25" s="386"/>
      <c r="P25" s="386"/>
      <c r="Q25" s="386"/>
      <c r="R25" s="386"/>
      <c r="S25" s="386"/>
      <c r="T25" s="386"/>
      <c r="U25" s="386"/>
      <c r="V25" s="386"/>
      <c r="W25" s="386"/>
      <c r="X25" s="386"/>
      <c r="Y25" s="386"/>
      <c r="Z25" s="386"/>
      <c r="AA25" s="387"/>
    </row>
    <row r="26" spans="2:27" ht="33" customHeight="1" thickBot="1" x14ac:dyDescent="0.25">
      <c r="B26" s="385"/>
      <c r="C26" s="601" t="s">
        <v>16</v>
      </c>
      <c r="D26" s="602"/>
      <c r="E26" s="602"/>
      <c r="F26" s="602"/>
      <c r="G26" s="602"/>
      <c r="H26" s="603"/>
      <c r="I26" s="604" t="s">
        <v>602</v>
      </c>
      <c r="J26" s="604"/>
      <c r="K26" s="605"/>
      <c r="L26" s="605"/>
      <c r="M26" s="605"/>
      <c r="N26" s="605"/>
      <c r="O26" s="605"/>
      <c r="P26" s="605"/>
      <c r="Q26" s="605"/>
      <c r="R26" s="605"/>
      <c r="S26" s="605"/>
      <c r="T26" s="605"/>
      <c r="U26" s="605"/>
      <c r="V26" s="605"/>
      <c r="W26" s="605"/>
      <c r="X26" s="605"/>
      <c r="Y26" s="605"/>
      <c r="Z26" s="606"/>
      <c r="AA26" s="387"/>
    </row>
    <row r="27" spans="2:27" ht="15.75" thickBot="1" x14ac:dyDescent="0.25">
      <c r="B27" s="385"/>
      <c r="C27" s="384"/>
      <c r="D27" s="384"/>
      <c r="E27" s="384"/>
      <c r="F27" s="384"/>
      <c r="G27" s="384"/>
      <c r="H27" s="384"/>
      <c r="I27" s="388"/>
      <c r="J27" s="388"/>
      <c r="K27" s="388"/>
      <c r="L27" s="388"/>
      <c r="M27" s="388"/>
      <c r="N27" s="388"/>
      <c r="O27" s="388"/>
      <c r="P27" s="388"/>
      <c r="Q27" s="388"/>
      <c r="R27" s="388"/>
      <c r="S27" s="388"/>
      <c r="T27" s="388"/>
      <c r="U27" s="388"/>
      <c r="V27" s="388"/>
      <c r="W27" s="388"/>
      <c r="X27" s="388"/>
      <c r="Y27" s="388"/>
      <c r="Z27" s="388"/>
      <c r="AA27" s="387"/>
    </row>
    <row r="28" spans="2:27" ht="39.75" customHeight="1" thickBot="1" x14ac:dyDescent="0.25">
      <c r="B28" s="385"/>
      <c r="C28" s="601" t="s">
        <v>17</v>
      </c>
      <c r="D28" s="602"/>
      <c r="E28" s="602"/>
      <c r="F28" s="602"/>
      <c r="G28" s="602"/>
      <c r="H28" s="603"/>
      <c r="I28" s="607">
        <v>5</v>
      </c>
      <c r="J28" s="977"/>
      <c r="K28" s="604"/>
      <c r="L28" s="601" t="s">
        <v>18</v>
      </c>
      <c r="M28" s="602"/>
      <c r="N28" s="602"/>
      <c r="O28" s="602"/>
      <c r="P28" s="602"/>
      <c r="Q28" s="603"/>
      <c r="R28" s="619" t="s">
        <v>38</v>
      </c>
      <c r="S28" s="617"/>
      <c r="T28" s="618"/>
      <c r="U28" s="416" t="s">
        <v>77</v>
      </c>
      <c r="V28" s="617" t="s">
        <v>39</v>
      </c>
      <c r="W28" s="617"/>
      <c r="X28" s="617"/>
      <c r="Y28" s="618"/>
      <c r="Z28" s="389"/>
      <c r="AA28" s="387"/>
    </row>
    <row r="29" spans="2:27" ht="15" thickBot="1" x14ac:dyDescent="0.25">
      <c r="B29" s="385"/>
      <c r="C29" s="386"/>
      <c r="D29" s="386"/>
      <c r="E29" s="386"/>
      <c r="F29" s="386"/>
      <c r="G29" s="386"/>
      <c r="H29" s="386"/>
      <c r="I29" s="386"/>
      <c r="J29" s="386"/>
      <c r="K29" s="386"/>
      <c r="L29" s="386"/>
      <c r="M29" s="386"/>
      <c r="N29" s="386"/>
      <c r="O29" s="386"/>
      <c r="P29" s="386"/>
      <c r="Q29" s="386"/>
      <c r="R29" s="386"/>
      <c r="S29" s="386"/>
      <c r="T29" s="386"/>
      <c r="U29" s="386"/>
      <c r="V29" s="386"/>
      <c r="W29" s="386"/>
      <c r="X29" s="386"/>
      <c r="Y29" s="386"/>
      <c r="Z29" s="386"/>
      <c r="AA29" s="387"/>
    </row>
    <row r="30" spans="2:27" s="391" customFormat="1" x14ac:dyDescent="0.2">
      <c r="B30" s="39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2"/>
      <c r="Z30" s="593"/>
      <c r="AA30" s="387"/>
    </row>
    <row r="31" spans="2:27" s="391" customFormat="1" ht="15" thickBot="1" x14ac:dyDescent="0.25">
      <c r="B31" s="390"/>
      <c r="C31" s="594"/>
      <c r="D31" s="595"/>
      <c r="E31" s="595"/>
      <c r="F31" s="595"/>
      <c r="G31" s="595"/>
      <c r="H31" s="595"/>
      <c r="I31" s="595"/>
      <c r="J31" s="595"/>
      <c r="K31" s="595"/>
      <c r="L31" s="595"/>
      <c r="M31" s="595"/>
      <c r="N31" s="595"/>
      <c r="O31" s="595"/>
      <c r="P31" s="595"/>
      <c r="Q31" s="595"/>
      <c r="R31" s="595"/>
      <c r="S31" s="595"/>
      <c r="T31" s="595"/>
      <c r="U31" s="595"/>
      <c r="V31" s="595"/>
      <c r="W31" s="595"/>
      <c r="X31" s="595"/>
      <c r="Y31" s="595"/>
      <c r="Z31" s="596"/>
      <c r="AA31" s="387"/>
    </row>
    <row r="32" spans="2:27" s="391" customFormat="1" ht="60" customHeight="1" thickBot="1" x14ac:dyDescent="0.25">
      <c r="B32" s="390"/>
      <c r="C32" s="1002" t="s">
        <v>20</v>
      </c>
      <c r="D32" s="1003"/>
      <c r="E32" s="1003"/>
      <c r="F32" s="1003"/>
      <c r="G32" s="1004"/>
      <c r="H32" s="417" t="s">
        <v>603</v>
      </c>
      <c r="I32" s="417" t="s">
        <v>604</v>
      </c>
      <c r="J32" s="417" t="s">
        <v>605</v>
      </c>
      <c r="K32" s="417" t="s">
        <v>23</v>
      </c>
      <c r="L32" s="1005" t="s">
        <v>24</v>
      </c>
      <c r="M32" s="1006"/>
      <c r="N32" s="1006"/>
      <c r="O32" s="1006"/>
      <c r="P32" s="1006"/>
      <c r="Q32" s="1006"/>
      <c r="R32" s="1006"/>
      <c r="S32" s="1006"/>
      <c r="T32" s="1006"/>
      <c r="U32" s="1006"/>
      <c r="V32" s="1006"/>
      <c r="W32" s="1006"/>
      <c r="X32" s="1006"/>
      <c r="Y32" s="1006"/>
      <c r="Z32" s="1007"/>
      <c r="AA32" s="387"/>
    </row>
    <row r="33" spans="2:27" s="391" customFormat="1" ht="89.25" customHeight="1" x14ac:dyDescent="0.2">
      <c r="B33" s="390"/>
      <c r="C33" s="1008" t="s">
        <v>170</v>
      </c>
      <c r="D33" s="1009"/>
      <c r="E33" s="1009"/>
      <c r="F33" s="1009"/>
      <c r="G33" s="1010"/>
      <c r="H33" s="21">
        <v>9</v>
      </c>
      <c r="I33" s="21">
        <v>1</v>
      </c>
      <c r="J33" s="21">
        <v>5</v>
      </c>
      <c r="K33" s="392">
        <f>(H33+I33)/J33</f>
        <v>2</v>
      </c>
      <c r="L33" s="1011" t="s">
        <v>606</v>
      </c>
      <c r="M33" s="1012"/>
      <c r="N33" s="1012"/>
      <c r="O33" s="1012"/>
      <c r="P33" s="1012"/>
      <c r="Q33" s="1012"/>
      <c r="R33" s="1012"/>
      <c r="S33" s="1012"/>
      <c r="T33" s="1012"/>
      <c r="U33" s="1012"/>
      <c r="V33" s="1012"/>
      <c r="W33" s="1012"/>
      <c r="X33" s="1012"/>
      <c r="Y33" s="1012"/>
      <c r="Z33" s="1013"/>
      <c r="AA33" s="387"/>
    </row>
    <row r="34" spans="2:27" s="391" customFormat="1" ht="95.25" customHeight="1" x14ac:dyDescent="0.2">
      <c r="B34" s="390"/>
      <c r="C34" s="1014" t="s">
        <v>172</v>
      </c>
      <c r="D34" s="1015"/>
      <c r="E34" s="1015"/>
      <c r="F34" s="1015"/>
      <c r="G34" s="1016"/>
      <c r="H34" s="393">
        <v>7</v>
      </c>
      <c r="I34" s="393">
        <v>1</v>
      </c>
      <c r="J34" s="21">
        <v>5</v>
      </c>
      <c r="K34" s="392">
        <f>(H34+I34)/J34</f>
        <v>1.6</v>
      </c>
      <c r="L34" s="1017" t="s">
        <v>607</v>
      </c>
      <c r="M34" s="1018"/>
      <c r="N34" s="1018"/>
      <c r="O34" s="1018"/>
      <c r="P34" s="1018"/>
      <c r="Q34" s="1018"/>
      <c r="R34" s="1018"/>
      <c r="S34" s="1018"/>
      <c r="T34" s="1018"/>
      <c r="U34" s="1018"/>
      <c r="V34" s="1018"/>
      <c r="W34" s="1018"/>
      <c r="X34" s="1018"/>
      <c r="Y34" s="1018"/>
      <c r="Z34" s="1019"/>
      <c r="AA34" s="387"/>
    </row>
    <row r="35" spans="2:27" s="391" customFormat="1" ht="14.25" customHeight="1" x14ac:dyDescent="0.2">
      <c r="B35" s="390"/>
      <c r="C35" s="1014" t="s">
        <v>174</v>
      </c>
      <c r="D35" s="1015"/>
      <c r="E35" s="1015"/>
      <c r="F35" s="1015"/>
      <c r="G35" s="1016"/>
      <c r="H35" s="393"/>
      <c r="I35" s="393"/>
      <c r="J35" s="21"/>
      <c r="K35" s="392" t="e">
        <f t="shared" ref="K35:K36" si="0">+H35/I35</f>
        <v>#DIV/0!</v>
      </c>
      <c r="L35" s="1017"/>
      <c r="M35" s="1018"/>
      <c r="N35" s="1018"/>
      <c r="O35" s="1018"/>
      <c r="P35" s="1018"/>
      <c r="Q35" s="1018"/>
      <c r="R35" s="1018"/>
      <c r="S35" s="1018"/>
      <c r="T35" s="1018"/>
      <c r="U35" s="1018"/>
      <c r="V35" s="1018"/>
      <c r="W35" s="1018"/>
      <c r="X35" s="1018"/>
      <c r="Y35" s="1018"/>
      <c r="Z35" s="1019"/>
      <c r="AA35" s="387"/>
    </row>
    <row r="36" spans="2:27" s="391" customFormat="1" ht="14.25" customHeight="1" thickBot="1" x14ac:dyDescent="0.25">
      <c r="B36" s="390"/>
      <c r="C36" s="1014" t="s">
        <v>175</v>
      </c>
      <c r="D36" s="1015"/>
      <c r="E36" s="1015"/>
      <c r="F36" s="1015"/>
      <c r="G36" s="1016"/>
      <c r="H36" s="393"/>
      <c r="I36" s="393"/>
      <c r="J36" s="21"/>
      <c r="K36" s="392" t="e">
        <f t="shared" si="0"/>
        <v>#DIV/0!</v>
      </c>
      <c r="L36" s="1017"/>
      <c r="M36" s="1018"/>
      <c r="N36" s="1018"/>
      <c r="O36" s="1018"/>
      <c r="P36" s="1018"/>
      <c r="Q36" s="1018"/>
      <c r="R36" s="1018"/>
      <c r="S36" s="1018"/>
      <c r="T36" s="1018"/>
      <c r="U36" s="1018"/>
      <c r="V36" s="1018"/>
      <c r="W36" s="1018"/>
      <c r="X36" s="1018"/>
      <c r="Y36" s="1018"/>
      <c r="Z36" s="1019"/>
      <c r="AA36" s="387"/>
    </row>
    <row r="37" spans="2:27" s="391" customFormat="1" ht="15.75" customHeight="1" thickBot="1" x14ac:dyDescent="0.3">
      <c r="B37" s="390"/>
      <c r="C37" s="552" t="s">
        <v>25</v>
      </c>
      <c r="D37" s="553"/>
      <c r="E37" s="553"/>
      <c r="F37" s="553"/>
      <c r="G37" s="554"/>
      <c r="H37" s="394"/>
      <c r="I37" s="394"/>
      <c r="J37" s="394"/>
      <c r="K37" s="26"/>
      <c r="L37" s="555"/>
      <c r="M37" s="556"/>
      <c r="N37" s="556"/>
      <c r="O37" s="556"/>
      <c r="P37" s="556"/>
      <c r="Q37" s="556"/>
      <c r="R37" s="556"/>
      <c r="S37" s="556"/>
      <c r="T37" s="556"/>
      <c r="U37" s="556"/>
      <c r="V37" s="556"/>
      <c r="W37" s="556"/>
      <c r="X37" s="556"/>
      <c r="Y37" s="556"/>
      <c r="Z37" s="557"/>
      <c r="AA37" s="387"/>
    </row>
    <row r="38" spans="2:27" s="391" customFormat="1" ht="5.25" customHeight="1" x14ac:dyDescent="0.2">
      <c r="B38" s="390"/>
      <c r="C38" s="386"/>
      <c r="D38" s="386"/>
      <c r="E38" s="386"/>
      <c r="F38" s="386"/>
      <c r="G38" s="386"/>
      <c r="H38" s="395"/>
      <c r="I38" s="395"/>
      <c r="J38" s="395"/>
      <c r="K38" s="28"/>
      <c r="L38" s="386"/>
      <c r="M38" s="386"/>
      <c r="N38" s="386"/>
      <c r="O38" s="386"/>
      <c r="P38" s="386"/>
      <c r="Q38" s="386"/>
      <c r="R38" s="386"/>
      <c r="S38" s="386"/>
      <c r="T38" s="386"/>
      <c r="U38" s="386"/>
      <c r="V38" s="386"/>
      <c r="W38" s="386"/>
      <c r="X38" s="386"/>
      <c r="Y38" s="386"/>
      <c r="Z38" s="386"/>
      <c r="AA38" s="387"/>
    </row>
    <row r="39" spans="2:27" s="391" customFormat="1" ht="15" thickBot="1" x14ac:dyDescent="0.25">
      <c r="B39" s="390"/>
      <c r="C39" s="386"/>
      <c r="D39" s="386"/>
      <c r="E39" s="386"/>
      <c r="F39" s="386"/>
      <c r="G39" s="386"/>
      <c r="H39" s="395"/>
      <c r="I39" s="395"/>
      <c r="J39" s="395"/>
      <c r="K39" s="28"/>
      <c r="L39" s="386"/>
      <c r="M39" s="386"/>
      <c r="N39" s="386"/>
      <c r="O39" s="386"/>
      <c r="P39" s="386"/>
      <c r="Q39" s="386"/>
      <c r="R39" s="386"/>
      <c r="S39" s="386"/>
      <c r="T39" s="386"/>
      <c r="U39" s="386"/>
      <c r="V39" s="386"/>
      <c r="W39" s="386"/>
      <c r="X39" s="386"/>
      <c r="Y39" s="386"/>
      <c r="Z39" s="386"/>
      <c r="AA39" s="387"/>
    </row>
    <row r="40" spans="2:27" s="391" customFormat="1" x14ac:dyDescent="0.2">
      <c r="B40" s="390"/>
      <c r="C40" s="558" t="s">
        <v>26</v>
      </c>
      <c r="D40" s="559"/>
      <c r="E40" s="559"/>
      <c r="F40" s="559"/>
      <c r="G40" s="559"/>
      <c r="H40" s="559"/>
      <c r="I40" s="559"/>
      <c r="J40" s="559"/>
      <c r="K40" s="559"/>
      <c r="L40" s="559"/>
      <c r="M40" s="559"/>
      <c r="N40" s="559"/>
      <c r="O40" s="559"/>
      <c r="P40" s="559"/>
      <c r="Q40" s="559"/>
      <c r="R40" s="559"/>
      <c r="S40" s="559"/>
      <c r="T40" s="559"/>
      <c r="U40" s="559"/>
      <c r="V40" s="559"/>
      <c r="W40" s="559"/>
      <c r="X40" s="559"/>
      <c r="Y40" s="559"/>
      <c r="Z40" s="560"/>
      <c r="AA40" s="387"/>
    </row>
    <row r="41" spans="2:27" ht="15" thickBot="1" x14ac:dyDescent="0.25">
      <c r="B41" s="385"/>
      <c r="C41" s="561"/>
      <c r="D41" s="562"/>
      <c r="E41" s="562"/>
      <c r="F41" s="562"/>
      <c r="G41" s="562"/>
      <c r="H41" s="562"/>
      <c r="I41" s="562"/>
      <c r="J41" s="562"/>
      <c r="K41" s="562"/>
      <c r="L41" s="562"/>
      <c r="M41" s="562"/>
      <c r="N41" s="562"/>
      <c r="O41" s="562"/>
      <c r="P41" s="562"/>
      <c r="Q41" s="562"/>
      <c r="R41" s="562"/>
      <c r="S41" s="562"/>
      <c r="T41" s="562"/>
      <c r="U41" s="562"/>
      <c r="V41" s="562"/>
      <c r="W41" s="562"/>
      <c r="X41" s="562"/>
      <c r="Y41" s="562"/>
      <c r="Z41" s="563"/>
      <c r="AA41" s="387"/>
    </row>
    <row r="42" spans="2:27" x14ac:dyDescent="0.2">
      <c r="B42" s="385"/>
      <c r="C42" s="564" t="s">
        <v>27</v>
      </c>
      <c r="D42" s="565"/>
      <c r="E42" s="565"/>
      <c r="F42" s="565"/>
      <c r="G42" s="565"/>
      <c r="H42" s="565"/>
      <c r="I42" s="565"/>
      <c r="J42" s="565"/>
      <c r="K42" s="565"/>
      <c r="L42" s="565"/>
      <c r="M42" s="565"/>
      <c r="N42" s="565"/>
      <c r="O42" s="565"/>
      <c r="P42" s="565"/>
      <c r="Q42" s="565"/>
      <c r="R42" s="565"/>
      <c r="S42" s="565"/>
      <c r="T42" s="565"/>
      <c r="U42" s="565"/>
      <c r="V42" s="565"/>
      <c r="W42" s="565"/>
      <c r="X42" s="565"/>
      <c r="Y42" s="565"/>
      <c r="Z42" s="566"/>
      <c r="AA42" s="387"/>
    </row>
    <row r="43" spans="2:27" x14ac:dyDescent="0.2">
      <c r="B43" s="385"/>
      <c r="C43" s="567"/>
      <c r="D43" s="568"/>
      <c r="E43" s="568"/>
      <c r="F43" s="568"/>
      <c r="G43" s="568"/>
      <c r="H43" s="568"/>
      <c r="I43" s="568"/>
      <c r="J43" s="568"/>
      <c r="K43" s="568"/>
      <c r="L43" s="568"/>
      <c r="M43" s="568"/>
      <c r="N43" s="568"/>
      <c r="O43" s="568"/>
      <c r="P43" s="568"/>
      <c r="Q43" s="568"/>
      <c r="R43" s="568"/>
      <c r="S43" s="568"/>
      <c r="T43" s="568"/>
      <c r="U43" s="568"/>
      <c r="V43" s="568"/>
      <c r="W43" s="568"/>
      <c r="X43" s="568"/>
      <c r="Y43" s="568"/>
      <c r="Z43" s="569"/>
      <c r="AA43" s="387"/>
    </row>
    <row r="44" spans="2:27" x14ac:dyDescent="0.2">
      <c r="B44" s="385"/>
      <c r="C44" s="567"/>
      <c r="D44" s="568"/>
      <c r="E44" s="568"/>
      <c r="F44" s="568"/>
      <c r="G44" s="568"/>
      <c r="H44" s="568"/>
      <c r="I44" s="568"/>
      <c r="J44" s="568"/>
      <c r="K44" s="568"/>
      <c r="L44" s="568"/>
      <c r="M44" s="568"/>
      <c r="N44" s="568"/>
      <c r="O44" s="568"/>
      <c r="P44" s="568"/>
      <c r="Q44" s="568"/>
      <c r="R44" s="568"/>
      <c r="S44" s="568"/>
      <c r="T44" s="568"/>
      <c r="U44" s="568"/>
      <c r="V44" s="568"/>
      <c r="W44" s="568"/>
      <c r="X44" s="568"/>
      <c r="Y44" s="568"/>
      <c r="Z44" s="569"/>
      <c r="AA44" s="387"/>
    </row>
    <row r="45" spans="2:27" x14ac:dyDescent="0.2">
      <c r="B45" s="385"/>
      <c r="C45" s="567"/>
      <c r="D45" s="568"/>
      <c r="E45" s="568"/>
      <c r="F45" s="568"/>
      <c r="G45" s="568"/>
      <c r="H45" s="568"/>
      <c r="I45" s="568"/>
      <c r="J45" s="568"/>
      <c r="K45" s="568"/>
      <c r="L45" s="568"/>
      <c r="M45" s="568"/>
      <c r="N45" s="568"/>
      <c r="O45" s="568"/>
      <c r="P45" s="568"/>
      <c r="Q45" s="568"/>
      <c r="R45" s="568"/>
      <c r="S45" s="568"/>
      <c r="T45" s="568"/>
      <c r="U45" s="568"/>
      <c r="V45" s="568"/>
      <c r="W45" s="568"/>
      <c r="X45" s="568"/>
      <c r="Y45" s="568"/>
      <c r="Z45" s="569"/>
      <c r="AA45" s="387"/>
    </row>
    <row r="46" spans="2:27" x14ac:dyDescent="0.2">
      <c r="B46" s="385"/>
      <c r="C46" s="567"/>
      <c r="D46" s="568"/>
      <c r="E46" s="568"/>
      <c r="F46" s="568"/>
      <c r="G46" s="568"/>
      <c r="H46" s="568"/>
      <c r="I46" s="568"/>
      <c r="J46" s="568"/>
      <c r="K46" s="568"/>
      <c r="L46" s="568"/>
      <c r="M46" s="568"/>
      <c r="N46" s="568"/>
      <c r="O46" s="568"/>
      <c r="P46" s="568"/>
      <c r="Q46" s="568"/>
      <c r="R46" s="568"/>
      <c r="S46" s="568"/>
      <c r="T46" s="568"/>
      <c r="U46" s="568"/>
      <c r="V46" s="568"/>
      <c r="W46" s="568"/>
      <c r="X46" s="568"/>
      <c r="Y46" s="568"/>
      <c r="Z46" s="569"/>
      <c r="AA46" s="387"/>
    </row>
    <row r="47" spans="2:27" x14ac:dyDescent="0.2">
      <c r="B47" s="385"/>
      <c r="C47" s="567"/>
      <c r="D47" s="568"/>
      <c r="E47" s="568"/>
      <c r="F47" s="568"/>
      <c r="G47" s="568"/>
      <c r="H47" s="568"/>
      <c r="I47" s="568"/>
      <c r="J47" s="568"/>
      <c r="K47" s="568"/>
      <c r="L47" s="568"/>
      <c r="M47" s="568"/>
      <c r="N47" s="568"/>
      <c r="O47" s="568"/>
      <c r="P47" s="568"/>
      <c r="Q47" s="568"/>
      <c r="R47" s="568"/>
      <c r="S47" s="568"/>
      <c r="T47" s="568"/>
      <c r="U47" s="568"/>
      <c r="V47" s="568"/>
      <c r="W47" s="568"/>
      <c r="X47" s="568"/>
      <c r="Y47" s="568"/>
      <c r="Z47" s="569"/>
      <c r="AA47" s="387"/>
    </row>
    <row r="48" spans="2:27" x14ac:dyDescent="0.2">
      <c r="B48" s="385"/>
      <c r="C48" s="567"/>
      <c r="D48" s="568"/>
      <c r="E48" s="568"/>
      <c r="F48" s="568"/>
      <c r="G48" s="568"/>
      <c r="H48" s="568"/>
      <c r="I48" s="568"/>
      <c r="J48" s="568"/>
      <c r="K48" s="568"/>
      <c r="L48" s="568"/>
      <c r="M48" s="568"/>
      <c r="N48" s="568"/>
      <c r="O48" s="568"/>
      <c r="P48" s="568"/>
      <c r="Q48" s="568"/>
      <c r="R48" s="568"/>
      <c r="S48" s="568"/>
      <c r="T48" s="568"/>
      <c r="U48" s="568"/>
      <c r="V48" s="568"/>
      <c r="W48" s="568"/>
      <c r="X48" s="568"/>
      <c r="Y48" s="568"/>
      <c r="Z48" s="569"/>
      <c r="AA48" s="387"/>
    </row>
    <row r="49" spans="1:27" x14ac:dyDescent="0.2">
      <c r="B49" s="385"/>
      <c r="C49" s="567"/>
      <c r="D49" s="568"/>
      <c r="E49" s="568"/>
      <c r="F49" s="568"/>
      <c r="G49" s="568"/>
      <c r="H49" s="568"/>
      <c r="I49" s="568"/>
      <c r="J49" s="568"/>
      <c r="K49" s="568"/>
      <c r="L49" s="568"/>
      <c r="M49" s="568"/>
      <c r="N49" s="568"/>
      <c r="O49" s="568"/>
      <c r="P49" s="568"/>
      <c r="Q49" s="568"/>
      <c r="R49" s="568"/>
      <c r="S49" s="568"/>
      <c r="T49" s="568"/>
      <c r="U49" s="568"/>
      <c r="V49" s="568"/>
      <c r="W49" s="568"/>
      <c r="X49" s="568"/>
      <c r="Y49" s="568"/>
      <c r="Z49" s="569"/>
      <c r="AA49" s="387"/>
    </row>
    <row r="50" spans="1:27" x14ac:dyDescent="0.2">
      <c r="B50" s="385"/>
      <c r="C50" s="567"/>
      <c r="D50" s="568"/>
      <c r="E50" s="568"/>
      <c r="F50" s="568"/>
      <c r="G50" s="568"/>
      <c r="H50" s="568"/>
      <c r="I50" s="568"/>
      <c r="J50" s="568"/>
      <c r="K50" s="568"/>
      <c r="L50" s="568"/>
      <c r="M50" s="568"/>
      <c r="N50" s="568"/>
      <c r="O50" s="568"/>
      <c r="P50" s="568"/>
      <c r="Q50" s="568"/>
      <c r="R50" s="568"/>
      <c r="S50" s="568"/>
      <c r="T50" s="568"/>
      <c r="U50" s="568"/>
      <c r="V50" s="568"/>
      <c r="W50" s="568"/>
      <c r="X50" s="568"/>
      <c r="Y50" s="568"/>
      <c r="Z50" s="569"/>
      <c r="AA50" s="387"/>
    </row>
    <row r="51" spans="1:27" x14ac:dyDescent="0.2">
      <c r="B51" s="385"/>
      <c r="C51" s="567"/>
      <c r="D51" s="568"/>
      <c r="E51" s="568"/>
      <c r="F51" s="568"/>
      <c r="G51" s="568"/>
      <c r="H51" s="568"/>
      <c r="I51" s="568"/>
      <c r="J51" s="568"/>
      <c r="K51" s="568"/>
      <c r="L51" s="568"/>
      <c r="M51" s="568"/>
      <c r="N51" s="568"/>
      <c r="O51" s="568"/>
      <c r="P51" s="568"/>
      <c r="Q51" s="568"/>
      <c r="R51" s="568"/>
      <c r="S51" s="568"/>
      <c r="T51" s="568"/>
      <c r="U51" s="568"/>
      <c r="V51" s="568"/>
      <c r="W51" s="568"/>
      <c r="X51" s="568"/>
      <c r="Y51" s="568"/>
      <c r="Z51" s="569"/>
      <c r="AA51" s="387"/>
    </row>
    <row r="52" spans="1:27" x14ac:dyDescent="0.2">
      <c r="B52" s="385"/>
      <c r="C52" s="567"/>
      <c r="D52" s="568"/>
      <c r="E52" s="568"/>
      <c r="F52" s="568"/>
      <c r="G52" s="568"/>
      <c r="H52" s="568"/>
      <c r="I52" s="568"/>
      <c r="J52" s="568"/>
      <c r="K52" s="568"/>
      <c r="L52" s="568"/>
      <c r="M52" s="568"/>
      <c r="N52" s="568"/>
      <c r="O52" s="568"/>
      <c r="P52" s="568"/>
      <c r="Q52" s="568"/>
      <c r="R52" s="568"/>
      <c r="S52" s="568"/>
      <c r="T52" s="568"/>
      <c r="U52" s="568"/>
      <c r="V52" s="568"/>
      <c r="W52" s="568"/>
      <c r="X52" s="568"/>
      <c r="Y52" s="568"/>
      <c r="Z52" s="569"/>
      <c r="AA52" s="387"/>
    </row>
    <row r="53" spans="1:27" x14ac:dyDescent="0.2">
      <c r="B53" s="385"/>
      <c r="C53" s="567"/>
      <c r="D53" s="568"/>
      <c r="E53" s="568"/>
      <c r="F53" s="568"/>
      <c r="G53" s="568"/>
      <c r="H53" s="568"/>
      <c r="I53" s="568"/>
      <c r="J53" s="568"/>
      <c r="K53" s="568"/>
      <c r="L53" s="568"/>
      <c r="M53" s="568"/>
      <c r="N53" s="568"/>
      <c r="O53" s="568"/>
      <c r="P53" s="568"/>
      <c r="Q53" s="568"/>
      <c r="R53" s="568"/>
      <c r="S53" s="568"/>
      <c r="T53" s="568"/>
      <c r="U53" s="568"/>
      <c r="V53" s="568"/>
      <c r="W53" s="568"/>
      <c r="X53" s="568"/>
      <c r="Y53" s="568"/>
      <c r="Z53" s="569"/>
      <c r="AA53" s="387"/>
    </row>
    <row r="54" spans="1:27" ht="15" thickBot="1" x14ac:dyDescent="0.25">
      <c r="B54" s="385"/>
      <c r="C54" s="570"/>
      <c r="D54" s="571"/>
      <c r="E54" s="571"/>
      <c r="F54" s="571"/>
      <c r="G54" s="571"/>
      <c r="H54" s="571"/>
      <c r="I54" s="571"/>
      <c r="J54" s="571"/>
      <c r="K54" s="571"/>
      <c r="L54" s="571"/>
      <c r="M54" s="571"/>
      <c r="N54" s="571"/>
      <c r="O54" s="571"/>
      <c r="P54" s="571"/>
      <c r="Q54" s="571"/>
      <c r="R54" s="571"/>
      <c r="S54" s="571"/>
      <c r="T54" s="571"/>
      <c r="U54" s="571"/>
      <c r="V54" s="571"/>
      <c r="W54" s="571"/>
      <c r="X54" s="571"/>
      <c r="Y54" s="571"/>
      <c r="Z54" s="572"/>
      <c r="AA54" s="387"/>
    </row>
    <row r="55" spans="1:27" x14ac:dyDescent="0.2">
      <c r="B55" s="396"/>
      <c r="C55" s="397"/>
      <c r="D55" s="397"/>
      <c r="E55" s="397"/>
      <c r="F55" s="397"/>
      <c r="G55" s="397"/>
      <c r="H55" s="397"/>
      <c r="I55" s="397"/>
      <c r="J55" s="397"/>
      <c r="K55" s="397"/>
      <c r="L55" s="397"/>
      <c r="M55" s="397"/>
      <c r="N55" s="397"/>
      <c r="O55" s="397"/>
      <c r="P55" s="397"/>
      <c r="Q55" s="397"/>
      <c r="R55" s="397"/>
      <c r="S55" s="397"/>
      <c r="T55" s="397"/>
      <c r="U55" s="397"/>
      <c r="V55" s="397"/>
      <c r="W55" s="397"/>
      <c r="X55" s="397"/>
      <c r="Y55" s="397"/>
      <c r="Z55" s="397"/>
      <c r="AA55" s="398"/>
    </row>
    <row r="56" spans="1:27" ht="15" thickBot="1" x14ac:dyDescent="0.25">
      <c r="B56" s="399"/>
      <c r="C56" s="400"/>
      <c r="D56" s="400"/>
      <c r="E56" s="400"/>
      <c r="F56" s="400"/>
      <c r="G56" s="400"/>
      <c r="H56" s="400"/>
      <c r="I56" s="400"/>
      <c r="J56" s="400"/>
      <c r="K56" s="400"/>
      <c r="L56" s="400"/>
      <c r="M56" s="400"/>
      <c r="N56" s="400"/>
      <c r="O56" s="400"/>
      <c r="P56" s="400"/>
      <c r="Q56" s="400"/>
      <c r="R56" s="400"/>
      <c r="S56" s="400"/>
      <c r="T56" s="400"/>
      <c r="U56" s="400"/>
      <c r="V56" s="400"/>
      <c r="W56" s="400"/>
      <c r="X56" s="400"/>
      <c r="Y56" s="400"/>
      <c r="Z56" s="400"/>
      <c r="AA56" s="401"/>
    </row>
    <row r="57" spans="1:27" ht="14.25" customHeight="1" x14ac:dyDescent="0.2">
      <c r="B57" s="402"/>
      <c r="C57" s="573" t="s">
        <v>20</v>
      </c>
      <c r="D57" s="574"/>
      <c r="E57" s="574"/>
      <c r="F57" s="574"/>
      <c r="G57" s="575"/>
      <c r="H57" s="573" t="s">
        <v>34</v>
      </c>
      <c r="I57" s="575"/>
      <c r="J57" s="573" t="s">
        <v>35</v>
      </c>
      <c r="K57" s="574"/>
      <c r="L57" s="574"/>
      <c r="M57" s="574"/>
      <c r="N57" s="575"/>
      <c r="O57" s="573" t="s">
        <v>33</v>
      </c>
      <c r="P57" s="574"/>
      <c r="Q57" s="574"/>
      <c r="R57" s="574"/>
      <c r="S57" s="574"/>
      <c r="T57" s="574"/>
      <c r="U57" s="574"/>
      <c r="V57" s="574"/>
      <c r="W57" s="574"/>
      <c r="X57" s="574"/>
      <c r="Y57" s="574"/>
      <c r="Z57" s="575"/>
      <c r="AA57" s="403"/>
    </row>
    <row r="58" spans="1:27" ht="14.25" customHeight="1" x14ac:dyDescent="0.2">
      <c r="A58" s="371"/>
      <c r="B58" s="404"/>
      <c r="C58" s="576"/>
      <c r="D58" s="577"/>
      <c r="E58" s="577"/>
      <c r="F58" s="577"/>
      <c r="G58" s="578"/>
      <c r="H58" s="576"/>
      <c r="I58" s="578"/>
      <c r="J58" s="576"/>
      <c r="K58" s="577"/>
      <c r="L58" s="577"/>
      <c r="M58" s="577"/>
      <c r="N58" s="578"/>
      <c r="O58" s="576"/>
      <c r="P58" s="577"/>
      <c r="Q58" s="577"/>
      <c r="R58" s="577"/>
      <c r="S58" s="577"/>
      <c r="T58" s="577"/>
      <c r="U58" s="577"/>
      <c r="V58" s="577"/>
      <c r="W58" s="577"/>
      <c r="X58" s="577"/>
      <c r="Y58" s="577"/>
      <c r="Z58" s="578"/>
      <c r="AA58" s="403"/>
    </row>
    <row r="59" spans="1:27" ht="15" customHeight="1" thickBot="1" x14ac:dyDescent="0.25">
      <c r="A59" s="371"/>
      <c r="B59" s="404"/>
      <c r="C59" s="864"/>
      <c r="D59" s="865"/>
      <c r="E59" s="865"/>
      <c r="F59" s="865"/>
      <c r="G59" s="866"/>
      <c r="H59" s="576"/>
      <c r="I59" s="578"/>
      <c r="J59" s="864"/>
      <c r="K59" s="865"/>
      <c r="L59" s="865"/>
      <c r="M59" s="865"/>
      <c r="N59" s="866"/>
      <c r="O59" s="576"/>
      <c r="P59" s="577"/>
      <c r="Q59" s="577"/>
      <c r="R59" s="577"/>
      <c r="S59" s="577"/>
      <c r="T59" s="577"/>
      <c r="U59" s="577"/>
      <c r="V59" s="577"/>
      <c r="W59" s="577"/>
      <c r="X59" s="577"/>
      <c r="Y59" s="577"/>
      <c r="Z59" s="578"/>
      <c r="AA59" s="403"/>
    </row>
    <row r="60" spans="1:27" ht="15" customHeight="1" x14ac:dyDescent="0.2">
      <c r="B60" s="402"/>
      <c r="C60" s="1008" t="s">
        <v>170</v>
      </c>
      <c r="D60" s="1009"/>
      <c r="E60" s="1009"/>
      <c r="F60" s="1009"/>
      <c r="G60" s="1010"/>
      <c r="H60" s="1020">
        <v>2.4</v>
      </c>
      <c r="I60" s="1021"/>
      <c r="J60" s="1026">
        <v>2</v>
      </c>
      <c r="K60" s="1027"/>
      <c r="L60" s="1027"/>
      <c r="M60" s="1027"/>
      <c r="N60" s="1028"/>
      <c r="O60" s="550"/>
      <c r="P60" s="550"/>
      <c r="Q60" s="550"/>
      <c r="R60" s="550"/>
      <c r="S60" s="550"/>
      <c r="T60" s="550"/>
      <c r="U60" s="550"/>
      <c r="V60" s="550"/>
      <c r="W60" s="550"/>
      <c r="X60" s="550"/>
      <c r="Y60" s="550"/>
      <c r="Z60" s="551"/>
      <c r="AA60" s="405"/>
    </row>
    <row r="61" spans="1:27" ht="30.75" customHeight="1" x14ac:dyDescent="0.2">
      <c r="B61" s="402"/>
      <c r="C61" s="1014" t="s">
        <v>172</v>
      </c>
      <c r="D61" s="1015"/>
      <c r="E61" s="1015"/>
      <c r="F61" s="1015"/>
      <c r="G61" s="1016"/>
      <c r="H61" s="1022">
        <v>3</v>
      </c>
      <c r="I61" s="1023"/>
      <c r="J61" s="1029">
        <v>1.6</v>
      </c>
      <c r="K61" s="1030"/>
      <c r="L61" s="1030"/>
      <c r="M61" s="1030"/>
      <c r="N61" s="1031"/>
      <c r="O61" s="1024" t="s">
        <v>705</v>
      </c>
      <c r="P61" s="1024"/>
      <c r="Q61" s="1024"/>
      <c r="R61" s="1024"/>
      <c r="S61" s="1024"/>
      <c r="T61" s="1024"/>
      <c r="U61" s="1024"/>
      <c r="V61" s="1024"/>
      <c r="W61" s="1024"/>
      <c r="X61" s="1024"/>
      <c r="Y61" s="1024"/>
      <c r="Z61" s="1025"/>
      <c r="AA61" s="405"/>
    </row>
    <row r="62" spans="1:27" x14ac:dyDescent="0.2">
      <c r="B62" s="402"/>
      <c r="C62" s="543"/>
      <c r="D62" s="544"/>
      <c r="E62" s="544"/>
      <c r="F62" s="544"/>
      <c r="G62" s="544"/>
      <c r="H62" s="544"/>
      <c r="I62" s="544"/>
      <c r="J62" s="846"/>
      <c r="K62" s="847"/>
      <c r="L62" s="847"/>
      <c r="M62" s="847"/>
      <c r="N62" s="848"/>
      <c r="O62" s="544"/>
      <c r="P62" s="544"/>
      <c r="Q62" s="544"/>
      <c r="R62" s="544"/>
      <c r="S62" s="544"/>
      <c r="T62" s="544"/>
      <c r="U62" s="544"/>
      <c r="V62" s="544"/>
      <c r="W62" s="544"/>
      <c r="X62" s="544"/>
      <c r="Y62" s="544"/>
      <c r="Z62" s="545"/>
      <c r="AA62" s="405"/>
    </row>
    <row r="63" spans="1:27" x14ac:dyDescent="0.2">
      <c r="B63" s="402"/>
      <c r="C63" s="543"/>
      <c r="D63" s="544"/>
      <c r="E63" s="544"/>
      <c r="F63" s="544"/>
      <c r="G63" s="544"/>
      <c r="H63" s="544"/>
      <c r="I63" s="544"/>
      <c r="J63" s="846"/>
      <c r="K63" s="847"/>
      <c r="L63" s="847"/>
      <c r="M63" s="847"/>
      <c r="N63" s="848"/>
      <c r="O63" s="544"/>
      <c r="P63" s="544"/>
      <c r="Q63" s="544"/>
      <c r="R63" s="544"/>
      <c r="S63" s="544"/>
      <c r="T63" s="544"/>
      <c r="U63" s="544"/>
      <c r="V63" s="544"/>
      <c r="W63" s="544"/>
      <c r="X63" s="544"/>
      <c r="Y63" s="544"/>
      <c r="Z63" s="545"/>
      <c r="AA63" s="405"/>
    </row>
    <row r="64" spans="1:27" x14ac:dyDescent="0.2">
      <c r="B64" s="402"/>
      <c r="C64" s="543"/>
      <c r="D64" s="544"/>
      <c r="E64" s="544"/>
      <c r="F64" s="544"/>
      <c r="G64" s="544"/>
      <c r="H64" s="544"/>
      <c r="I64" s="544"/>
      <c r="J64" s="846"/>
      <c r="K64" s="847"/>
      <c r="L64" s="847"/>
      <c r="M64" s="847"/>
      <c r="N64" s="848"/>
      <c r="O64" s="544"/>
      <c r="P64" s="544"/>
      <c r="Q64" s="544"/>
      <c r="R64" s="544"/>
      <c r="S64" s="544"/>
      <c r="T64" s="544"/>
      <c r="U64" s="544"/>
      <c r="V64" s="544"/>
      <c r="W64" s="544"/>
      <c r="X64" s="544"/>
      <c r="Y64" s="544"/>
      <c r="Z64" s="545"/>
      <c r="AA64" s="405"/>
    </row>
    <row r="65" spans="2:27" x14ac:dyDescent="0.2">
      <c r="B65" s="402"/>
      <c r="C65" s="543"/>
      <c r="D65" s="544"/>
      <c r="E65" s="544"/>
      <c r="F65" s="544"/>
      <c r="G65" s="544"/>
      <c r="H65" s="544"/>
      <c r="I65" s="544"/>
      <c r="J65" s="846"/>
      <c r="K65" s="847"/>
      <c r="L65" s="847"/>
      <c r="M65" s="847"/>
      <c r="N65" s="848"/>
      <c r="O65" s="544"/>
      <c r="P65" s="544"/>
      <c r="Q65" s="544"/>
      <c r="R65" s="544"/>
      <c r="S65" s="544"/>
      <c r="T65" s="544"/>
      <c r="U65" s="544"/>
      <c r="V65" s="544"/>
      <c r="W65" s="544"/>
      <c r="X65" s="544"/>
      <c r="Y65" s="544"/>
      <c r="Z65" s="545"/>
      <c r="AA65" s="405"/>
    </row>
    <row r="66" spans="2:27" x14ac:dyDescent="0.2">
      <c r="B66" s="402"/>
      <c r="C66" s="543"/>
      <c r="D66" s="544"/>
      <c r="E66" s="544"/>
      <c r="F66" s="544"/>
      <c r="G66" s="544"/>
      <c r="H66" s="544"/>
      <c r="I66" s="544"/>
      <c r="J66" s="846"/>
      <c r="K66" s="847"/>
      <c r="L66" s="847"/>
      <c r="M66" s="847"/>
      <c r="N66" s="848"/>
      <c r="O66" s="544"/>
      <c r="P66" s="544"/>
      <c r="Q66" s="544"/>
      <c r="R66" s="544"/>
      <c r="S66" s="544"/>
      <c r="T66" s="544"/>
      <c r="U66" s="544"/>
      <c r="V66" s="544"/>
      <c r="W66" s="544"/>
      <c r="X66" s="544"/>
      <c r="Y66" s="544"/>
      <c r="Z66" s="545"/>
      <c r="AA66" s="405"/>
    </row>
    <row r="67" spans="2:27" x14ac:dyDescent="0.2">
      <c r="B67" s="402"/>
      <c r="C67" s="543"/>
      <c r="D67" s="544"/>
      <c r="E67" s="544"/>
      <c r="F67" s="544"/>
      <c r="G67" s="544"/>
      <c r="H67" s="544"/>
      <c r="I67" s="544"/>
      <c r="J67" s="846"/>
      <c r="K67" s="847"/>
      <c r="L67" s="847"/>
      <c r="M67" s="847"/>
      <c r="N67" s="848"/>
      <c r="O67" s="544"/>
      <c r="P67" s="544"/>
      <c r="Q67" s="544"/>
      <c r="R67" s="544"/>
      <c r="S67" s="544"/>
      <c r="T67" s="544"/>
      <c r="U67" s="544"/>
      <c r="V67" s="544"/>
      <c r="W67" s="544"/>
      <c r="X67" s="544"/>
      <c r="Y67" s="544"/>
      <c r="Z67" s="545"/>
      <c r="AA67" s="405"/>
    </row>
    <row r="68" spans="2:27" x14ac:dyDescent="0.2">
      <c r="B68" s="402"/>
      <c r="C68" s="543"/>
      <c r="D68" s="544"/>
      <c r="E68" s="544"/>
      <c r="F68" s="544"/>
      <c r="G68" s="544"/>
      <c r="H68" s="544"/>
      <c r="I68" s="544"/>
      <c r="J68" s="846"/>
      <c r="K68" s="847"/>
      <c r="L68" s="847"/>
      <c r="M68" s="847"/>
      <c r="N68" s="848"/>
      <c r="O68" s="544"/>
      <c r="P68" s="544"/>
      <c r="Q68" s="544"/>
      <c r="R68" s="544"/>
      <c r="S68" s="544"/>
      <c r="T68" s="544"/>
      <c r="U68" s="544"/>
      <c r="V68" s="544"/>
      <c r="W68" s="544"/>
      <c r="X68" s="544"/>
      <c r="Y68" s="544"/>
      <c r="Z68" s="545"/>
      <c r="AA68" s="405"/>
    </row>
    <row r="69" spans="2:27" x14ac:dyDescent="0.2">
      <c r="B69" s="402"/>
      <c r="C69" s="543"/>
      <c r="D69" s="544"/>
      <c r="E69" s="544"/>
      <c r="F69" s="544"/>
      <c r="G69" s="544"/>
      <c r="H69" s="544"/>
      <c r="I69" s="544"/>
      <c r="J69" s="846"/>
      <c r="K69" s="847"/>
      <c r="L69" s="847"/>
      <c r="M69" s="847"/>
      <c r="N69" s="848"/>
      <c r="O69" s="544"/>
      <c r="P69" s="544"/>
      <c r="Q69" s="544"/>
      <c r="R69" s="544"/>
      <c r="S69" s="544"/>
      <c r="T69" s="544"/>
      <c r="U69" s="544"/>
      <c r="V69" s="544"/>
      <c r="W69" s="544"/>
      <c r="X69" s="544"/>
      <c r="Y69" s="544"/>
      <c r="Z69" s="545"/>
      <c r="AA69" s="405"/>
    </row>
    <row r="70" spans="2:27" x14ac:dyDescent="0.2">
      <c r="B70" s="402"/>
      <c r="C70" s="543"/>
      <c r="D70" s="544"/>
      <c r="E70" s="544"/>
      <c r="F70" s="544"/>
      <c r="G70" s="544"/>
      <c r="H70" s="544"/>
      <c r="I70" s="544"/>
      <c r="J70" s="846"/>
      <c r="K70" s="847"/>
      <c r="L70" s="847"/>
      <c r="M70" s="847"/>
      <c r="N70" s="848"/>
      <c r="O70" s="544"/>
      <c r="P70" s="544"/>
      <c r="Q70" s="544"/>
      <c r="R70" s="544"/>
      <c r="S70" s="544"/>
      <c r="T70" s="544"/>
      <c r="U70" s="544"/>
      <c r="V70" s="544"/>
      <c r="W70" s="544"/>
      <c r="X70" s="544"/>
      <c r="Y70" s="544"/>
      <c r="Z70" s="545"/>
      <c r="AA70" s="405"/>
    </row>
    <row r="71" spans="2:27" ht="15.75" customHeight="1" thickBot="1" x14ac:dyDescent="0.25">
      <c r="B71" s="402"/>
      <c r="C71" s="546"/>
      <c r="D71" s="547"/>
      <c r="E71" s="547"/>
      <c r="F71" s="547"/>
      <c r="G71" s="547"/>
      <c r="H71" s="547"/>
      <c r="I71" s="547"/>
      <c r="J71" s="849"/>
      <c r="K71" s="850"/>
      <c r="L71" s="850"/>
      <c r="M71" s="850"/>
      <c r="N71" s="851"/>
      <c r="O71" s="547"/>
      <c r="P71" s="547"/>
      <c r="Q71" s="547"/>
      <c r="R71" s="547"/>
      <c r="S71" s="547"/>
      <c r="T71" s="547"/>
      <c r="U71" s="547"/>
      <c r="V71" s="547"/>
      <c r="W71" s="547"/>
      <c r="X71" s="547"/>
      <c r="Y71" s="547"/>
      <c r="Z71" s="548"/>
      <c r="AA71" s="405"/>
    </row>
    <row r="72" spans="2:27" x14ac:dyDescent="0.2">
      <c r="B72" s="406"/>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397"/>
      <c r="AA72" s="407"/>
    </row>
    <row r="111" ht="6" customHeight="1" x14ac:dyDescent="0.2"/>
  </sheetData>
  <mergeCells count="107">
    <mergeCell ref="C70:G70"/>
    <mergeCell ref="H70:I70"/>
    <mergeCell ref="O70:Z70"/>
    <mergeCell ref="C71:G71"/>
    <mergeCell ref="H71:I71"/>
    <mergeCell ref="O71:Z71"/>
    <mergeCell ref="C68:G68"/>
    <mergeCell ref="H68:I68"/>
    <mergeCell ref="O68:Z68"/>
    <mergeCell ref="C69:G69"/>
    <mergeCell ref="H69:I69"/>
    <mergeCell ref="O69:Z69"/>
    <mergeCell ref="J68:N68"/>
    <mergeCell ref="J69:N69"/>
    <mergeCell ref="J70:N70"/>
    <mergeCell ref="J71:N71"/>
    <mergeCell ref="C66:G66"/>
    <mergeCell ref="H66:I66"/>
    <mergeCell ref="O66:Z66"/>
    <mergeCell ref="C67:G67"/>
    <mergeCell ref="H67:I67"/>
    <mergeCell ref="O67:Z67"/>
    <mergeCell ref="C64:G64"/>
    <mergeCell ref="H64:I64"/>
    <mergeCell ref="O64:Z64"/>
    <mergeCell ref="C65:G65"/>
    <mergeCell ref="H65:I65"/>
    <mergeCell ref="O65:Z65"/>
    <mergeCell ref="J64:N64"/>
    <mergeCell ref="J65:N65"/>
    <mergeCell ref="J66:N66"/>
    <mergeCell ref="J67:N67"/>
    <mergeCell ref="C62:G62"/>
    <mergeCell ref="H62:I62"/>
    <mergeCell ref="O62:Z62"/>
    <mergeCell ref="C63:G63"/>
    <mergeCell ref="H63:I63"/>
    <mergeCell ref="O63:Z63"/>
    <mergeCell ref="C60:G60"/>
    <mergeCell ref="H60:I60"/>
    <mergeCell ref="O60:Z60"/>
    <mergeCell ref="C61:G61"/>
    <mergeCell ref="H61:I61"/>
    <mergeCell ref="O61:Z61"/>
    <mergeCell ref="J60:N60"/>
    <mergeCell ref="J61:N61"/>
    <mergeCell ref="J62:N62"/>
    <mergeCell ref="J63:N63"/>
    <mergeCell ref="C40:Z41"/>
    <mergeCell ref="C42:Z54"/>
    <mergeCell ref="C57:G59"/>
    <mergeCell ref="H57:I59"/>
    <mergeCell ref="O57:Z59"/>
    <mergeCell ref="J57:N59"/>
    <mergeCell ref="C35:G35"/>
    <mergeCell ref="L35:Z35"/>
    <mergeCell ref="C36:G36"/>
    <mergeCell ref="L36:Z36"/>
    <mergeCell ref="C37:G37"/>
    <mergeCell ref="L37:Z37"/>
    <mergeCell ref="C30:Z31"/>
    <mergeCell ref="C32:G32"/>
    <mergeCell ref="L32:Z32"/>
    <mergeCell ref="C33:G33"/>
    <mergeCell ref="L33:Z33"/>
    <mergeCell ref="C34:G34"/>
    <mergeCell ref="L34:Z34"/>
    <mergeCell ref="C26:H26"/>
    <mergeCell ref="I26:Z26"/>
    <mergeCell ref="C28:H28"/>
    <mergeCell ref="I28:K28"/>
    <mergeCell ref="L28:Q28"/>
    <mergeCell ref="R28:T28"/>
    <mergeCell ref="V28:Y28"/>
    <mergeCell ref="C24:J24"/>
    <mergeCell ref="K24:Q24"/>
    <mergeCell ref="R24:Z24"/>
    <mergeCell ref="C18:H18"/>
    <mergeCell ref="I18:Z18"/>
    <mergeCell ref="C20:H21"/>
    <mergeCell ref="I20:M21"/>
    <mergeCell ref="N20:T20"/>
    <mergeCell ref="U20:Z20"/>
    <mergeCell ref="N21:T21"/>
    <mergeCell ref="U21:Z21"/>
    <mergeCell ref="C16:H16"/>
    <mergeCell ref="I16:Z16"/>
    <mergeCell ref="C10:H11"/>
    <mergeCell ref="I10:R11"/>
    <mergeCell ref="S10:V10"/>
    <mergeCell ref="W10:Z10"/>
    <mergeCell ref="S11:V11"/>
    <mergeCell ref="W11:Z11"/>
    <mergeCell ref="C23:J23"/>
    <mergeCell ref="K23:Q23"/>
    <mergeCell ref="R23:Z23"/>
    <mergeCell ref="B2:G4"/>
    <mergeCell ref="H2:AA2"/>
    <mergeCell ref="H3:P3"/>
    <mergeCell ref="Q3:AA3"/>
    <mergeCell ref="H4:AA4"/>
    <mergeCell ref="C7:H8"/>
    <mergeCell ref="I7:Z8"/>
    <mergeCell ref="C13:H14"/>
    <mergeCell ref="I13:T14"/>
    <mergeCell ref="U13:Z13"/>
    <mergeCell ref="U14:Z14"/>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19"/>
  <sheetViews>
    <sheetView topLeftCell="A62" workbookViewId="0">
      <selection activeCell="AA73" sqref="AA73"/>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27" width="65.140625" style="3" customWidth="1"/>
    <col min="28" max="16384" width="3.7109375" style="3"/>
  </cols>
  <sheetData>
    <row r="1" spans="1:26" ht="15" thickBot="1" x14ac:dyDescent="0.25">
      <c r="A1" s="1"/>
      <c r="B1" s="2"/>
      <c r="C1" s="2"/>
      <c r="D1" s="2"/>
      <c r="E1" s="2"/>
      <c r="F1" s="2"/>
    </row>
    <row r="2" spans="1:26" ht="15.75"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x14ac:dyDescent="0.2">
      <c r="B7" s="10"/>
      <c r="C7" s="638" t="s">
        <v>2</v>
      </c>
      <c r="D7" s="639"/>
      <c r="E7" s="639"/>
      <c r="F7" s="639"/>
      <c r="G7" s="639"/>
      <c r="H7" s="640"/>
      <c r="I7" s="665" t="s">
        <v>406</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75" thickBot="1" x14ac:dyDescent="0.25">
      <c r="B10" s="10"/>
      <c r="C10" s="638" t="s">
        <v>4</v>
      </c>
      <c r="D10" s="639"/>
      <c r="E10" s="639"/>
      <c r="F10" s="639"/>
      <c r="G10" s="639"/>
      <c r="H10" s="640"/>
      <c r="I10" s="1039" t="s">
        <v>407</v>
      </c>
      <c r="J10" s="678"/>
      <c r="K10" s="678"/>
      <c r="L10" s="678"/>
      <c r="M10" s="678"/>
      <c r="N10" s="678"/>
      <c r="O10" s="678"/>
      <c r="P10" s="678"/>
      <c r="Q10" s="679"/>
      <c r="R10" s="674" t="s">
        <v>3</v>
      </c>
      <c r="S10" s="675"/>
      <c r="T10" s="675"/>
      <c r="U10" s="676"/>
      <c r="V10" s="608" t="s">
        <v>5</v>
      </c>
      <c r="W10" s="609"/>
      <c r="X10" s="609"/>
      <c r="Y10" s="610"/>
      <c r="Z10" s="11"/>
    </row>
    <row r="11" spans="1:26" ht="15.75" thickBot="1" x14ac:dyDescent="0.25">
      <c r="B11" s="10"/>
      <c r="C11" s="641"/>
      <c r="D11" s="642"/>
      <c r="E11" s="642"/>
      <c r="F11" s="642"/>
      <c r="G11" s="642"/>
      <c r="H11" s="643"/>
      <c r="I11" s="680"/>
      <c r="J11" s="681"/>
      <c r="K11" s="681"/>
      <c r="L11" s="681"/>
      <c r="M11" s="681"/>
      <c r="N11" s="681"/>
      <c r="O11" s="681"/>
      <c r="P11" s="681"/>
      <c r="Q11" s="682"/>
      <c r="R11" s="683" t="s">
        <v>408</v>
      </c>
      <c r="S11" s="684"/>
      <c r="T11" s="684"/>
      <c r="U11" s="685"/>
      <c r="V11" s="671" t="s">
        <v>392</v>
      </c>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x14ac:dyDescent="0.2">
      <c r="B13" s="15"/>
      <c r="C13" s="638" t="s">
        <v>6</v>
      </c>
      <c r="D13" s="639"/>
      <c r="E13" s="639"/>
      <c r="F13" s="639"/>
      <c r="G13" s="639"/>
      <c r="H13" s="640"/>
      <c r="I13" s="644" t="s">
        <v>409</v>
      </c>
      <c r="J13" s="645"/>
      <c r="K13" s="645"/>
      <c r="L13" s="645"/>
      <c r="M13" s="645"/>
      <c r="N13" s="645"/>
      <c r="O13" s="645"/>
      <c r="P13" s="645"/>
      <c r="Q13" s="645"/>
      <c r="R13" s="645"/>
      <c r="S13" s="646"/>
      <c r="T13" s="638" t="s">
        <v>7</v>
      </c>
      <c r="U13" s="639"/>
      <c r="V13" s="639"/>
      <c r="W13" s="639"/>
      <c r="X13" s="639"/>
      <c r="Y13" s="640"/>
      <c r="Z13" s="17"/>
    </row>
    <row r="14" spans="1:26" ht="15" thickBot="1" x14ac:dyDescent="0.25">
      <c r="B14" s="15"/>
      <c r="C14" s="641"/>
      <c r="D14" s="642"/>
      <c r="E14" s="642"/>
      <c r="F14" s="642"/>
      <c r="G14" s="642"/>
      <c r="H14" s="643"/>
      <c r="I14" s="647"/>
      <c r="J14" s="648"/>
      <c r="K14" s="648"/>
      <c r="L14" s="648"/>
      <c r="M14" s="648"/>
      <c r="N14" s="648"/>
      <c r="O14" s="648"/>
      <c r="P14" s="648"/>
      <c r="Q14" s="648"/>
      <c r="R14" s="648"/>
      <c r="S14" s="649"/>
      <c r="T14" s="650" t="s">
        <v>67</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37.5" customHeight="1" thickBot="1" x14ac:dyDescent="0.25">
      <c r="B16" s="15"/>
      <c r="C16" s="601" t="s">
        <v>8</v>
      </c>
      <c r="D16" s="602"/>
      <c r="E16" s="602"/>
      <c r="F16" s="602"/>
      <c r="G16" s="602"/>
      <c r="H16" s="603"/>
      <c r="I16" s="604" t="s">
        <v>410</v>
      </c>
      <c r="J16" s="605"/>
      <c r="K16" s="605"/>
      <c r="L16" s="605"/>
      <c r="M16" s="605"/>
      <c r="N16" s="605"/>
      <c r="O16" s="605"/>
      <c r="P16" s="605"/>
      <c r="Q16" s="605"/>
      <c r="R16" s="605"/>
      <c r="S16" s="605"/>
      <c r="T16" s="605"/>
      <c r="U16" s="605"/>
      <c r="V16" s="605"/>
      <c r="W16" s="605"/>
      <c r="X16" s="605"/>
      <c r="Y16" s="606"/>
      <c r="Z16" s="17"/>
    </row>
    <row r="17" spans="2:26" ht="15.75"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72.75" customHeight="1" thickBot="1" x14ac:dyDescent="0.25">
      <c r="B18" s="15"/>
      <c r="C18" s="601" t="s">
        <v>47</v>
      </c>
      <c r="D18" s="602"/>
      <c r="E18" s="602"/>
      <c r="F18" s="602"/>
      <c r="G18" s="602"/>
      <c r="H18" s="603"/>
      <c r="I18" s="908" t="s">
        <v>439</v>
      </c>
      <c r="J18" s="909"/>
      <c r="K18" s="909"/>
      <c r="L18" s="909"/>
      <c r="M18" s="909"/>
      <c r="N18" s="909"/>
      <c r="O18" s="909"/>
      <c r="P18" s="909"/>
      <c r="Q18" s="909"/>
      <c r="R18" s="909"/>
      <c r="S18" s="909"/>
      <c r="T18" s="909"/>
      <c r="U18" s="909"/>
      <c r="V18" s="909"/>
      <c r="W18" s="909"/>
      <c r="X18" s="909"/>
      <c r="Y18" s="910"/>
      <c r="Z18" s="17"/>
    </row>
    <row r="19" spans="2:26" ht="15.75"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15" x14ac:dyDescent="0.2">
      <c r="B20" s="15"/>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17"/>
    </row>
    <row r="21" spans="2:26" s="1" customFormat="1" ht="15" thickBot="1" x14ac:dyDescent="0.25">
      <c r="B21" s="15"/>
      <c r="C21" s="623"/>
      <c r="D21" s="624"/>
      <c r="E21" s="624"/>
      <c r="F21" s="624"/>
      <c r="G21" s="624"/>
      <c r="H21" s="625"/>
      <c r="I21" s="629"/>
      <c r="J21" s="630"/>
      <c r="K21" s="630"/>
      <c r="L21" s="631"/>
      <c r="M21" s="701" t="s">
        <v>411</v>
      </c>
      <c r="N21" s="702"/>
      <c r="O21" s="702"/>
      <c r="P21" s="702"/>
      <c r="Q21" s="702"/>
      <c r="R21" s="702"/>
      <c r="S21" s="703"/>
      <c r="T21" s="671" t="s">
        <v>71</v>
      </c>
      <c r="U21" s="705"/>
      <c r="V21" s="705"/>
      <c r="W21" s="705"/>
      <c r="X21" s="705"/>
      <c r="Y21" s="706"/>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15"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15" thickBot="1" x14ac:dyDescent="0.25">
      <c r="B24" s="15"/>
      <c r="C24" s="611"/>
      <c r="D24" s="612"/>
      <c r="E24" s="612"/>
      <c r="F24" s="612"/>
      <c r="G24" s="612"/>
      <c r="H24" s="612"/>
      <c r="I24" s="613"/>
      <c r="J24" s="611"/>
      <c r="K24" s="612"/>
      <c r="L24" s="612"/>
      <c r="M24" s="612"/>
      <c r="N24" s="612"/>
      <c r="O24" s="612"/>
      <c r="P24" s="613"/>
      <c r="Q24" s="614"/>
      <c r="R24" s="615"/>
      <c r="S24" s="615"/>
      <c r="T24" s="615"/>
      <c r="U24" s="615"/>
      <c r="V24" s="615"/>
      <c r="W24" s="615"/>
      <c r="X24" s="615"/>
      <c r="Y24" s="616"/>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8.25" customHeight="1" thickBot="1" x14ac:dyDescent="0.25">
      <c r="B26" s="15"/>
      <c r="C26" s="601" t="s">
        <v>16</v>
      </c>
      <c r="D26" s="602"/>
      <c r="E26" s="602"/>
      <c r="F26" s="602"/>
      <c r="G26" s="602"/>
      <c r="H26" s="603"/>
      <c r="I26" s="604" t="s">
        <v>412</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15.75" thickBot="1" x14ac:dyDescent="0.25">
      <c r="B28" s="15"/>
      <c r="C28" s="601" t="s">
        <v>17</v>
      </c>
      <c r="D28" s="602"/>
      <c r="E28" s="602"/>
      <c r="F28" s="602"/>
      <c r="G28" s="602"/>
      <c r="H28" s="603"/>
      <c r="I28" s="607">
        <v>60106</v>
      </c>
      <c r="J28" s="604"/>
      <c r="K28" s="601" t="s">
        <v>18</v>
      </c>
      <c r="L28" s="602"/>
      <c r="M28" s="602"/>
      <c r="N28" s="602"/>
      <c r="O28" s="602"/>
      <c r="P28" s="603"/>
      <c r="Q28" s="619" t="s">
        <v>38</v>
      </c>
      <c r="R28" s="617"/>
      <c r="S28" s="618"/>
      <c r="T28" s="42"/>
      <c r="U28" s="617" t="s">
        <v>39</v>
      </c>
      <c r="V28" s="617"/>
      <c r="W28" s="617"/>
      <c r="X28" s="618"/>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ht="56.25" x14ac:dyDescent="0.2">
      <c r="B32" s="20"/>
      <c r="C32" s="591" t="s">
        <v>20</v>
      </c>
      <c r="D32" s="592"/>
      <c r="E32" s="592"/>
      <c r="F32" s="592"/>
      <c r="G32" s="593"/>
      <c r="H32" s="96" t="s">
        <v>413</v>
      </c>
      <c r="I32" s="95" t="s">
        <v>414</v>
      </c>
      <c r="J32" s="96" t="s">
        <v>415</v>
      </c>
      <c r="K32" s="599" t="s">
        <v>24</v>
      </c>
      <c r="L32" s="592"/>
      <c r="M32" s="592"/>
      <c r="N32" s="592"/>
      <c r="O32" s="592"/>
      <c r="P32" s="592"/>
      <c r="Q32" s="592"/>
      <c r="R32" s="592"/>
      <c r="S32" s="592"/>
      <c r="T32" s="592"/>
      <c r="U32" s="592"/>
      <c r="V32" s="592"/>
      <c r="W32" s="592"/>
      <c r="X32" s="592"/>
      <c r="Y32" s="593"/>
      <c r="Z32" s="17"/>
    </row>
    <row r="33" spans="2:28" s="19" customFormat="1" ht="30" customHeight="1" x14ac:dyDescent="0.2">
      <c r="B33" s="20"/>
      <c r="C33" s="579" t="s">
        <v>416</v>
      </c>
      <c r="D33" s="580"/>
      <c r="E33" s="580"/>
      <c r="F33" s="580"/>
      <c r="G33" s="581"/>
      <c r="H33" s="21">
        <f>18546+41560</f>
        <v>60106</v>
      </c>
      <c r="I33" s="21">
        <v>0</v>
      </c>
      <c r="J33" s="22"/>
      <c r="K33" s="588" t="s">
        <v>417</v>
      </c>
      <c r="L33" s="589"/>
      <c r="M33" s="589"/>
      <c r="N33" s="589"/>
      <c r="O33" s="589"/>
      <c r="P33" s="589"/>
      <c r="Q33" s="589"/>
      <c r="R33" s="589"/>
      <c r="S33" s="589"/>
      <c r="T33" s="589"/>
      <c r="U33" s="589"/>
      <c r="V33" s="589"/>
      <c r="W33" s="589"/>
      <c r="X33" s="589"/>
      <c r="Y33" s="590"/>
      <c r="Z33" s="17"/>
      <c r="AA33" s="113" t="s">
        <v>418</v>
      </c>
      <c r="AB33" s="19" t="s">
        <v>419</v>
      </c>
    </row>
    <row r="34" spans="2:28" s="19" customFormat="1" ht="27" customHeight="1" x14ac:dyDescent="0.2">
      <c r="B34" s="20"/>
      <c r="C34" s="579" t="s">
        <v>420</v>
      </c>
      <c r="D34" s="580"/>
      <c r="E34" s="580"/>
      <c r="F34" s="580"/>
      <c r="G34" s="581"/>
      <c r="H34" s="23">
        <f>18678+37980</f>
        <v>56658</v>
      </c>
      <c r="I34" s="23">
        <f>+H33</f>
        <v>60106</v>
      </c>
      <c r="J34" s="22">
        <f>+(H34/I34)-1</f>
        <v>-5.7365321265763769E-2</v>
      </c>
      <c r="K34" s="582" t="s">
        <v>421</v>
      </c>
      <c r="L34" s="583"/>
      <c r="M34" s="583"/>
      <c r="N34" s="583"/>
      <c r="O34" s="583"/>
      <c r="P34" s="583"/>
      <c r="Q34" s="583"/>
      <c r="R34" s="583"/>
      <c r="S34" s="583"/>
      <c r="T34" s="583"/>
      <c r="U34" s="583"/>
      <c r="V34" s="583"/>
      <c r="W34" s="583"/>
      <c r="X34" s="583"/>
      <c r="Y34" s="584"/>
      <c r="Z34" s="17"/>
    </row>
    <row r="35" spans="2:28" s="19" customFormat="1" ht="29.25" customHeight="1" x14ac:dyDescent="0.2">
      <c r="B35" s="20"/>
      <c r="C35" s="579" t="s">
        <v>422</v>
      </c>
      <c r="D35" s="580"/>
      <c r="E35" s="580"/>
      <c r="F35" s="580"/>
      <c r="G35" s="581"/>
      <c r="H35" s="23">
        <f>18879+44450</f>
        <v>63329</v>
      </c>
      <c r="I35" s="23">
        <f t="shared" ref="I35:I39" si="0">+H34</f>
        <v>56658</v>
      </c>
      <c r="J35" s="22">
        <f t="shared" ref="J35:J44" si="1">+(H35/I35)-1</f>
        <v>0.1177415369409438</v>
      </c>
      <c r="K35" s="582" t="s">
        <v>423</v>
      </c>
      <c r="L35" s="583"/>
      <c r="M35" s="583"/>
      <c r="N35" s="583"/>
      <c r="O35" s="583"/>
      <c r="P35" s="583"/>
      <c r="Q35" s="583"/>
      <c r="R35" s="583"/>
      <c r="S35" s="583"/>
      <c r="T35" s="583"/>
      <c r="U35" s="583"/>
      <c r="V35" s="583"/>
      <c r="W35" s="583"/>
      <c r="X35" s="583"/>
      <c r="Y35" s="584"/>
      <c r="Z35" s="17"/>
    </row>
    <row r="36" spans="2:28" s="19" customFormat="1" ht="32.25" customHeight="1" x14ac:dyDescent="0.2">
      <c r="B36" s="20"/>
      <c r="C36" s="579" t="s">
        <v>424</v>
      </c>
      <c r="D36" s="580"/>
      <c r="E36" s="580"/>
      <c r="F36" s="580"/>
      <c r="G36" s="581"/>
      <c r="H36" s="23">
        <f>19129+54190</f>
        <v>73319</v>
      </c>
      <c r="I36" s="23">
        <f t="shared" si="0"/>
        <v>63329</v>
      </c>
      <c r="J36" s="22">
        <f t="shared" si="1"/>
        <v>0.15774763536452485</v>
      </c>
      <c r="K36" s="582" t="s">
        <v>425</v>
      </c>
      <c r="L36" s="583"/>
      <c r="M36" s="583"/>
      <c r="N36" s="583"/>
      <c r="O36" s="583"/>
      <c r="P36" s="583"/>
      <c r="Q36" s="583"/>
      <c r="R36" s="583"/>
      <c r="S36" s="583"/>
      <c r="T36" s="583"/>
      <c r="U36" s="583"/>
      <c r="V36" s="583"/>
      <c r="W36" s="583"/>
      <c r="X36" s="583"/>
      <c r="Y36" s="584"/>
      <c r="Z36" s="17"/>
    </row>
    <row r="37" spans="2:28" s="19" customFormat="1" ht="33.75" customHeight="1" x14ac:dyDescent="0.2">
      <c r="B37" s="20"/>
      <c r="C37" s="579" t="s">
        <v>426</v>
      </c>
      <c r="D37" s="580"/>
      <c r="E37" s="580"/>
      <c r="F37" s="580"/>
      <c r="G37" s="581"/>
      <c r="H37" s="23">
        <f>19324+51350</f>
        <v>70674</v>
      </c>
      <c r="I37" s="23">
        <f t="shared" si="0"/>
        <v>73319</v>
      </c>
      <c r="J37" s="22">
        <f t="shared" si="1"/>
        <v>-3.6075232886427777E-2</v>
      </c>
      <c r="K37" s="582" t="s">
        <v>427</v>
      </c>
      <c r="L37" s="583"/>
      <c r="M37" s="583"/>
      <c r="N37" s="583"/>
      <c r="O37" s="583"/>
      <c r="P37" s="583"/>
      <c r="Q37" s="583"/>
      <c r="R37" s="583"/>
      <c r="S37" s="583"/>
      <c r="T37" s="583"/>
      <c r="U37" s="583"/>
      <c r="V37" s="583"/>
      <c r="W37" s="583"/>
      <c r="X37" s="583"/>
      <c r="Y37" s="584"/>
      <c r="Z37" s="17"/>
    </row>
    <row r="38" spans="2:28" s="19" customFormat="1" ht="28.5" customHeight="1" x14ac:dyDescent="0.2">
      <c r="B38" s="20"/>
      <c r="C38" s="579" t="s">
        <v>428</v>
      </c>
      <c r="D38" s="580"/>
      <c r="E38" s="580"/>
      <c r="F38" s="580"/>
      <c r="G38" s="581"/>
      <c r="H38" s="23">
        <f>20009+62760</f>
        <v>82769</v>
      </c>
      <c r="I38" s="23">
        <f t="shared" si="0"/>
        <v>70674</v>
      </c>
      <c r="J38" s="22">
        <f t="shared" si="1"/>
        <v>0.17113790078388091</v>
      </c>
      <c r="K38" s="582" t="s">
        <v>429</v>
      </c>
      <c r="L38" s="583"/>
      <c r="M38" s="583"/>
      <c r="N38" s="583"/>
      <c r="O38" s="583"/>
      <c r="P38" s="583"/>
      <c r="Q38" s="583"/>
      <c r="R38" s="583"/>
      <c r="S38" s="583"/>
      <c r="T38" s="583"/>
      <c r="U38" s="583"/>
      <c r="V38" s="583"/>
      <c r="W38" s="583"/>
      <c r="X38" s="583"/>
      <c r="Y38" s="584"/>
      <c r="Z38" s="17"/>
    </row>
    <row r="39" spans="2:28" s="19" customFormat="1" ht="29.25" customHeight="1" x14ac:dyDescent="0.2">
      <c r="B39" s="20"/>
      <c r="C39" s="579" t="s">
        <v>430</v>
      </c>
      <c r="D39" s="580"/>
      <c r="E39" s="580"/>
      <c r="F39" s="580"/>
      <c r="G39" s="581"/>
      <c r="H39" s="23">
        <f>20633+81650</f>
        <v>102283</v>
      </c>
      <c r="I39" s="23">
        <f t="shared" si="0"/>
        <v>82769</v>
      </c>
      <c r="J39" s="22">
        <f t="shared" si="1"/>
        <v>0.23576459785668558</v>
      </c>
      <c r="K39" s="582" t="s">
        <v>431</v>
      </c>
      <c r="L39" s="583"/>
      <c r="M39" s="583"/>
      <c r="N39" s="583"/>
      <c r="O39" s="583"/>
      <c r="P39" s="583"/>
      <c r="Q39" s="583"/>
      <c r="R39" s="583"/>
      <c r="S39" s="583"/>
      <c r="T39" s="583"/>
      <c r="U39" s="583"/>
      <c r="V39" s="583"/>
      <c r="W39" s="583"/>
      <c r="X39" s="583"/>
      <c r="Y39" s="584"/>
      <c r="Z39" s="17"/>
    </row>
    <row r="40" spans="2:28" s="19" customFormat="1" ht="29.25" customHeight="1" x14ac:dyDescent="0.2">
      <c r="B40" s="20"/>
      <c r="C40" s="579" t="s">
        <v>432</v>
      </c>
      <c r="D40" s="580"/>
      <c r="E40" s="580"/>
      <c r="F40" s="580"/>
      <c r="G40" s="581"/>
      <c r="H40" s="23"/>
      <c r="I40" s="23"/>
      <c r="J40" s="22" t="e">
        <f t="shared" si="1"/>
        <v>#DIV/0!</v>
      </c>
      <c r="K40" s="582"/>
      <c r="L40" s="583"/>
      <c r="M40" s="583"/>
      <c r="N40" s="583"/>
      <c r="O40" s="583"/>
      <c r="P40" s="583"/>
      <c r="Q40" s="583"/>
      <c r="R40" s="583"/>
      <c r="S40" s="583"/>
      <c r="T40" s="583"/>
      <c r="U40" s="583"/>
      <c r="V40" s="583"/>
      <c r="W40" s="583"/>
      <c r="X40" s="583"/>
      <c r="Y40" s="584"/>
      <c r="Z40" s="17"/>
    </row>
    <row r="41" spans="2:28" s="19" customFormat="1" ht="32.25" customHeight="1" x14ac:dyDescent="0.2">
      <c r="B41" s="20"/>
      <c r="C41" s="579" t="s">
        <v>433</v>
      </c>
      <c r="D41" s="580"/>
      <c r="E41" s="580"/>
      <c r="F41" s="580"/>
      <c r="G41" s="581"/>
      <c r="H41" s="23"/>
      <c r="I41" s="23"/>
      <c r="J41" s="22" t="e">
        <f t="shared" si="1"/>
        <v>#DIV/0!</v>
      </c>
      <c r="K41" s="582"/>
      <c r="L41" s="583"/>
      <c r="M41" s="583"/>
      <c r="N41" s="583"/>
      <c r="O41" s="583"/>
      <c r="P41" s="583"/>
      <c r="Q41" s="583"/>
      <c r="R41" s="583"/>
      <c r="S41" s="583"/>
      <c r="T41" s="583"/>
      <c r="U41" s="583"/>
      <c r="V41" s="583"/>
      <c r="W41" s="583"/>
      <c r="X41" s="583"/>
      <c r="Y41" s="584"/>
      <c r="Z41" s="17"/>
    </row>
    <row r="42" spans="2:28" s="19" customFormat="1" ht="36" customHeight="1" x14ac:dyDescent="0.2">
      <c r="B42" s="20"/>
      <c r="C42" s="579" t="s">
        <v>434</v>
      </c>
      <c r="D42" s="580"/>
      <c r="E42" s="580"/>
      <c r="F42" s="580"/>
      <c r="G42" s="581"/>
      <c r="H42" s="23"/>
      <c r="I42" s="23"/>
      <c r="J42" s="22" t="e">
        <f t="shared" si="1"/>
        <v>#DIV/0!</v>
      </c>
      <c r="K42" s="582"/>
      <c r="L42" s="583"/>
      <c r="M42" s="583"/>
      <c r="N42" s="583"/>
      <c r="O42" s="583"/>
      <c r="P42" s="583"/>
      <c r="Q42" s="583"/>
      <c r="R42" s="583"/>
      <c r="S42" s="583"/>
      <c r="T42" s="583"/>
      <c r="U42" s="583"/>
      <c r="V42" s="583"/>
      <c r="W42" s="583"/>
      <c r="X42" s="583"/>
      <c r="Y42" s="584"/>
      <c r="Z42" s="17"/>
    </row>
    <row r="43" spans="2:28" s="19" customFormat="1" ht="27" customHeight="1" x14ac:dyDescent="0.2">
      <c r="B43" s="20"/>
      <c r="C43" s="579" t="s">
        <v>435</v>
      </c>
      <c r="D43" s="580"/>
      <c r="E43" s="580"/>
      <c r="F43" s="580"/>
      <c r="G43" s="581"/>
      <c r="H43" s="23"/>
      <c r="I43" s="23"/>
      <c r="J43" s="22" t="e">
        <f t="shared" si="1"/>
        <v>#DIV/0!</v>
      </c>
      <c r="K43" s="582"/>
      <c r="L43" s="583"/>
      <c r="M43" s="583"/>
      <c r="N43" s="583"/>
      <c r="O43" s="583"/>
      <c r="P43" s="583"/>
      <c r="Q43" s="583"/>
      <c r="R43" s="583"/>
      <c r="S43" s="583"/>
      <c r="T43" s="583"/>
      <c r="U43" s="583"/>
      <c r="V43" s="583"/>
      <c r="W43" s="583"/>
      <c r="X43" s="583"/>
      <c r="Y43" s="584"/>
      <c r="Z43" s="17"/>
    </row>
    <row r="44" spans="2:28" s="19" customFormat="1" ht="27.75" customHeight="1" thickBot="1" x14ac:dyDescent="0.25">
      <c r="B44" s="20"/>
      <c r="C44" s="579" t="s">
        <v>436</v>
      </c>
      <c r="D44" s="580"/>
      <c r="E44" s="580"/>
      <c r="F44" s="580"/>
      <c r="G44" s="581"/>
      <c r="H44" s="24"/>
      <c r="I44" s="23"/>
      <c r="J44" s="22" t="e">
        <f t="shared" si="1"/>
        <v>#DIV/0!</v>
      </c>
      <c r="K44" s="585"/>
      <c r="L44" s="586"/>
      <c r="M44" s="586"/>
      <c r="N44" s="586"/>
      <c r="O44" s="586"/>
      <c r="P44" s="586"/>
      <c r="Q44" s="586"/>
      <c r="R44" s="586"/>
      <c r="S44" s="586"/>
      <c r="T44" s="586"/>
      <c r="U44" s="586"/>
      <c r="V44" s="586"/>
      <c r="W44" s="586"/>
      <c r="X44" s="586"/>
      <c r="Y44" s="587"/>
      <c r="Z44" s="17"/>
    </row>
    <row r="45" spans="2:28" s="19" customFormat="1" ht="15.75" customHeight="1" thickBot="1" x14ac:dyDescent="0.3">
      <c r="B45" s="20"/>
      <c r="C45" s="552" t="s">
        <v>25</v>
      </c>
      <c r="D45" s="553"/>
      <c r="E45" s="553"/>
      <c r="F45" s="553"/>
      <c r="G45" s="554"/>
      <c r="H45" s="25"/>
      <c r="I45" s="25"/>
      <c r="J45" s="26"/>
      <c r="K45" s="555"/>
      <c r="L45" s="556"/>
      <c r="M45" s="556"/>
      <c r="N45" s="556"/>
      <c r="O45" s="556"/>
      <c r="P45" s="556"/>
      <c r="Q45" s="556"/>
      <c r="R45" s="556"/>
      <c r="S45" s="556"/>
      <c r="T45" s="556"/>
      <c r="U45" s="556"/>
      <c r="V45" s="556"/>
      <c r="W45" s="556"/>
      <c r="X45" s="556"/>
      <c r="Y45" s="557"/>
      <c r="Z45" s="17"/>
    </row>
    <row r="46" spans="2:28" s="19" customFormat="1" ht="5.25" customHeight="1" x14ac:dyDescent="0.2">
      <c r="B46" s="20"/>
      <c r="C46" s="16"/>
      <c r="D46" s="16"/>
      <c r="E46" s="16"/>
      <c r="F46" s="16"/>
      <c r="G46" s="16"/>
      <c r="H46" s="27"/>
      <c r="I46" s="27"/>
      <c r="J46" s="28"/>
      <c r="K46" s="16"/>
      <c r="L46" s="16"/>
      <c r="M46" s="16"/>
      <c r="N46" s="16"/>
      <c r="O46" s="16"/>
      <c r="P46" s="16"/>
      <c r="Q46" s="16"/>
      <c r="R46" s="16"/>
      <c r="S46" s="16"/>
      <c r="T46" s="16"/>
      <c r="U46" s="16"/>
      <c r="V46" s="16"/>
      <c r="W46" s="16"/>
      <c r="X46" s="16"/>
      <c r="Y46" s="16"/>
      <c r="Z46" s="17"/>
    </row>
    <row r="47" spans="2:28" s="19" customFormat="1" ht="15" thickBot="1" x14ac:dyDescent="0.25">
      <c r="B47" s="20"/>
      <c r="C47" s="16"/>
      <c r="D47" s="16"/>
      <c r="E47" s="16"/>
      <c r="F47" s="16"/>
      <c r="G47" s="16"/>
      <c r="H47" s="27"/>
      <c r="I47" s="27"/>
      <c r="J47" s="28"/>
      <c r="K47" s="16"/>
      <c r="L47" s="16"/>
      <c r="M47" s="16"/>
      <c r="N47" s="16"/>
      <c r="O47" s="16"/>
      <c r="P47" s="16"/>
      <c r="Q47" s="16"/>
      <c r="R47" s="16"/>
      <c r="S47" s="16"/>
      <c r="T47" s="16"/>
      <c r="U47" s="16"/>
      <c r="V47" s="16"/>
      <c r="W47" s="16"/>
      <c r="X47" s="16"/>
      <c r="Y47" s="16"/>
      <c r="Z47" s="17"/>
    </row>
    <row r="48" spans="2:28" s="19" customFormat="1" x14ac:dyDescent="0.2">
      <c r="B48" s="20"/>
      <c r="C48" s="558" t="s">
        <v>26</v>
      </c>
      <c r="D48" s="559"/>
      <c r="E48" s="559"/>
      <c r="F48" s="559"/>
      <c r="G48" s="559"/>
      <c r="H48" s="559"/>
      <c r="I48" s="559"/>
      <c r="J48" s="559"/>
      <c r="K48" s="559"/>
      <c r="L48" s="559"/>
      <c r="M48" s="559"/>
      <c r="N48" s="559"/>
      <c r="O48" s="559"/>
      <c r="P48" s="559"/>
      <c r="Q48" s="559"/>
      <c r="R48" s="559"/>
      <c r="S48" s="559"/>
      <c r="T48" s="559"/>
      <c r="U48" s="559"/>
      <c r="V48" s="559"/>
      <c r="W48" s="559"/>
      <c r="X48" s="559"/>
      <c r="Y48" s="560"/>
      <c r="Z48" s="17"/>
    </row>
    <row r="49" spans="2:26" ht="15" thickBot="1" x14ac:dyDescent="0.25">
      <c r="B49" s="15"/>
      <c r="C49" s="561"/>
      <c r="D49" s="562"/>
      <c r="E49" s="562"/>
      <c r="F49" s="562"/>
      <c r="G49" s="562"/>
      <c r="H49" s="562"/>
      <c r="I49" s="562"/>
      <c r="J49" s="562"/>
      <c r="K49" s="562"/>
      <c r="L49" s="562"/>
      <c r="M49" s="562"/>
      <c r="N49" s="562"/>
      <c r="O49" s="562"/>
      <c r="P49" s="562"/>
      <c r="Q49" s="562"/>
      <c r="R49" s="562"/>
      <c r="S49" s="562"/>
      <c r="T49" s="562"/>
      <c r="U49" s="562"/>
      <c r="V49" s="562"/>
      <c r="W49" s="562"/>
      <c r="X49" s="562"/>
      <c r="Y49" s="563"/>
      <c r="Z49" s="17"/>
    </row>
    <row r="50" spans="2:26" x14ac:dyDescent="0.2">
      <c r="B50" s="15"/>
      <c r="C50" s="564" t="s">
        <v>27</v>
      </c>
      <c r="D50" s="565"/>
      <c r="E50" s="565"/>
      <c r="F50" s="565"/>
      <c r="G50" s="565"/>
      <c r="H50" s="565"/>
      <c r="I50" s="565"/>
      <c r="J50" s="565"/>
      <c r="K50" s="565"/>
      <c r="L50" s="565"/>
      <c r="M50" s="565"/>
      <c r="N50" s="565"/>
      <c r="O50" s="565"/>
      <c r="P50" s="565"/>
      <c r="Q50" s="565"/>
      <c r="R50" s="565"/>
      <c r="S50" s="565"/>
      <c r="T50" s="565"/>
      <c r="U50" s="565"/>
      <c r="V50" s="565"/>
      <c r="W50" s="565"/>
      <c r="X50" s="565"/>
      <c r="Y50" s="566"/>
      <c r="Z50" s="17"/>
    </row>
    <row r="51" spans="2:26" x14ac:dyDescent="0.2">
      <c r="B51" s="15"/>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17"/>
    </row>
    <row r="52" spans="2:26" x14ac:dyDescent="0.2">
      <c r="B52" s="15"/>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17"/>
    </row>
    <row r="53" spans="2:26" x14ac:dyDescent="0.2">
      <c r="B53" s="15"/>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17"/>
    </row>
    <row r="54" spans="2:26" x14ac:dyDescent="0.2">
      <c r="B54" s="15"/>
      <c r="C54" s="567"/>
      <c r="D54" s="568"/>
      <c r="E54" s="568"/>
      <c r="F54" s="568"/>
      <c r="G54" s="568"/>
      <c r="H54" s="568"/>
      <c r="I54" s="568"/>
      <c r="J54" s="568"/>
      <c r="K54" s="568"/>
      <c r="L54" s="568"/>
      <c r="M54" s="568"/>
      <c r="N54" s="568"/>
      <c r="O54" s="568"/>
      <c r="P54" s="568"/>
      <c r="Q54" s="568"/>
      <c r="R54" s="568"/>
      <c r="S54" s="568"/>
      <c r="T54" s="568"/>
      <c r="U54" s="568"/>
      <c r="V54" s="568"/>
      <c r="W54" s="568"/>
      <c r="X54" s="568"/>
      <c r="Y54" s="569"/>
      <c r="Z54" s="17"/>
    </row>
    <row r="55" spans="2:26" x14ac:dyDescent="0.2">
      <c r="B55" s="15"/>
      <c r="C55" s="567"/>
      <c r="D55" s="568"/>
      <c r="E55" s="568"/>
      <c r="F55" s="568"/>
      <c r="G55" s="568"/>
      <c r="H55" s="568"/>
      <c r="I55" s="568"/>
      <c r="J55" s="568"/>
      <c r="K55" s="568"/>
      <c r="L55" s="568"/>
      <c r="M55" s="568"/>
      <c r="N55" s="568"/>
      <c r="O55" s="568"/>
      <c r="P55" s="568"/>
      <c r="Q55" s="568"/>
      <c r="R55" s="568"/>
      <c r="S55" s="568"/>
      <c r="T55" s="568"/>
      <c r="U55" s="568"/>
      <c r="V55" s="568"/>
      <c r="W55" s="568"/>
      <c r="X55" s="568"/>
      <c r="Y55" s="569"/>
      <c r="Z55" s="17"/>
    </row>
    <row r="56" spans="2:26" x14ac:dyDescent="0.2">
      <c r="B56" s="15"/>
      <c r="C56" s="567"/>
      <c r="D56" s="568"/>
      <c r="E56" s="568"/>
      <c r="F56" s="568"/>
      <c r="G56" s="568"/>
      <c r="H56" s="568"/>
      <c r="I56" s="568"/>
      <c r="J56" s="568"/>
      <c r="K56" s="568"/>
      <c r="L56" s="568"/>
      <c r="M56" s="568"/>
      <c r="N56" s="568"/>
      <c r="O56" s="568"/>
      <c r="P56" s="568"/>
      <c r="Q56" s="568"/>
      <c r="R56" s="568"/>
      <c r="S56" s="568"/>
      <c r="T56" s="568"/>
      <c r="U56" s="568"/>
      <c r="V56" s="568"/>
      <c r="W56" s="568"/>
      <c r="X56" s="568"/>
      <c r="Y56" s="569"/>
      <c r="Z56" s="17"/>
    </row>
    <row r="57" spans="2:26" x14ac:dyDescent="0.2">
      <c r="B57" s="15"/>
      <c r="C57" s="567"/>
      <c r="D57" s="568"/>
      <c r="E57" s="568"/>
      <c r="F57" s="568"/>
      <c r="G57" s="568"/>
      <c r="H57" s="568"/>
      <c r="I57" s="568"/>
      <c r="J57" s="568"/>
      <c r="K57" s="568"/>
      <c r="L57" s="568"/>
      <c r="M57" s="568"/>
      <c r="N57" s="568"/>
      <c r="O57" s="568"/>
      <c r="P57" s="568"/>
      <c r="Q57" s="568"/>
      <c r="R57" s="568"/>
      <c r="S57" s="568"/>
      <c r="T57" s="568"/>
      <c r="U57" s="568"/>
      <c r="V57" s="568"/>
      <c r="W57" s="568"/>
      <c r="X57" s="568"/>
      <c r="Y57" s="569"/>
      <c r="Z57" s="17"/>
    </row>
    <row r="58" spans="2:26" x14ac:dyDescent="0.2">
      <c r="B58" s="15"/>
      <c r="C58" s="567"/>
      <c r="D58" s="568"/>
      <c r="E58" s="568"/>
      <c r="F58" s="568"/>
      <c r="G58" s="568"/>
      <c r="H58" s="568"/>
      <c r="I58" s="568"/>
      <c r="J58" s="568"/>
      <c r="K58" s="568"/>
      <c r="L58" s="568"/>
      <c r="M58" s="568"/>
      <c r="N58" s="568"/>
      <c r="O58" s="568"/>
      <c r="P58" s="568"/>
      <c r="Q58" s="568"/>
      <c r="R58" s="568"/>
      <c r="S58" s="568"/>
      <c r="T58" s="568"/>
      <c r="U58" s="568"/>
      <c r="V58" s="568"/>
      <c r="W58" s="568"/>
      <c r="X58" s="568"/>
      <c r="Y58" s="569"/>
      <c r="Z58" s="17"/>
    </row>
    <row r="59" spans="2:26" x14ac:dyDescent="0.2">
      <c r="B59" s="15"/>
      <c r="C59" s="567"/>
      <c r="D59" s="568"/>
      <c r="E59" s="568"/>
      <c r="F59" s="568"/>
      <c r="G59" s="568"/>
      <c r="H59" s="568"/>
      <c r="I59" s="568"/>
      <c r="J59" s="568"/>
      <c r="K59" s="568"/>
      <c r="L59" s="568"/>
      <c r="M59" s="568"/>
      <c r="N59" s="568"/>
      <c r="O59" s="568"/>
      <c r="P59" s="568"/>
      <c r="Q59" s="568"/>
      <c r="R59" s="568"/>
      <c r="S59" s="568"/>
      <c r="T59" s="568"/>
      <c r="U59" s="568"/>
      <c r="V59" s="568"/>
      <c r="W59" s="568"/>
      <c r="X59" s="568"/>
      <c r="Y59" s="569"/>
      <c r="Z59" s="17"/>
    </row>
    <row r="60" spans="2:26" x14ac:dyDescent="0.2">
      <c r="B60" s="15"/>
      <c r="C60" s="567"/>
      <c r="D60" s="568"/>
      <c r="E60" s="568"/>
      <c r="F60" s="568"/>
      <c r="G60" s="568"/>
      <c r="H60" s="568"/>
      <c r="I60" s="568"/>
      <c r="J60" s="568"/>
      <c r="K60" s="568"/>
      <c r="L60" s="568"/>
      <c r="M60" s="568"/>
      <c r="N60" s="568"/>
      <c r="O60" s="568"/>
      <c r="P60" s="568"/>
      <c r="Q60" s="568"/>
      <c r="R60" s="568"/>
      <c r="S60" s="568"/>
      <c r="T60" s="568"/>
      <c r="U60" s="568"/>
      <c r="V60" s="568"/>
      <c r="W60" s="568"/>
      <c r="X60" s="568"/>
      <c r="Y60" s="569"/>
      <c r="Z60" s="17"/>
    </row>
    <row r="61" spans="2:26" x14ac:dyDescent="0.2">
      <c r="B61" s="15"/>
      <c r="C61" s="567"/>
      <c r="D61" s="568"/>
      <c r="E61" s="568"/>
      <c r="F61" s="568"/>
      <c r="G61" s="568"/>
      <c r="H61" s="568"/>
      <c r="I61" s="568"/>
      <c r="J61" s="568"/>
      <c r="K61" s="568"/>
      <c r="L61" s="568"/>
      <c r="M61" s="568"/>
      <c r="N61" s="568"/>
      <c r="O61" s="568"/>
      <c r="P61" s="568"/>
      <c r="Q61" s="568"/>
      <c r="R61" s="568"/>
      <c r="S61" s="568"/>
      <c r="T61" s="568"/>
      <c r="U61" s="568"/>
      <c r="V61" s="568"/>
      <c r="W61" s="568"/>
      <c r="X61" s="568"/>
      <c r="Y61" s="569"/>
      <c r="Z61" s="17"/>
    </row>
    <row r="62" spans="2:26" ht="15" thickBot="1" x14ac:dyDescent="0.25">
      <c r="B62" s="15"/>
      <c r="C62" s="570"/>
      <c r="D62" s="571"/>
      <c r="E62" s="571"/>
      <c r="F62" s="571"/>
      <c r="G62" s="571"/>
      <c r="H62" s="571"/>
      <c r="I62" s="571"/>
      <c r="J62" s="571"/>
      <c r="K62" s="571"/>
      <c r="L62" s="571"/>
      <c r="M62" s="571"/>
      <c r="N62" s="571"/>
      <c r="O62" s="571"/>
      <c r="P62" s="571"/>
      <c r="Q62" s="571"/>
      <c r="R62" s="571"/>
      <c r="S62" s="571"/>
      <c r="T62" s="571"/>
      <c r="U62" s="571"/>
      <c r="V62" s="571"/>
      <c r="W62" s="571"/>
      <c r="X62" s="571"/>
      <c r="Y62" s="572"/>
      <c r="Z62" s="17"/>
    </row>
    <row r="63" spans="2:26" x14ac:dyDescent="0.2">
      <c r="B63" s="29"/>
      <c r="C63" s="30"/>
      <c r="D63" s="30"/>
      <c r="E63" s="30"/>
      <c r="F63" s="30"/>
      <c r="G63" s="30"/>
      <c r="H63" s="30"/>
      <c r="I63" s="30"/>
      <c r="J63" s="30"/>
      <c r="K63" s="30"/>
      <c r="L63" s="30"/>
      <c r="M63" s="30"/>
      <c r="N63" s="30"/>
      <c r="O63" s="30"/>
      <c r="P63" s="30"/>
      <c r="Q63" s="30"/>
      <c r="R63" s="30"/>
      <c r="S63" s="30"/>
      <c r="T63" s="30"/>
      <c r="U63" s="30"/>
      <c r="V63" s="30"/>
      <c r="W63" s="30"/>
      <c r="X63" s="30"/>
      <c r="Y63" s="30"/>
      <c r="Z63" s="31"/>
    </row>
    <row r="64" spans="2:26" ht="15" thickBot="1" x14ac:dyDescent="0.25">
      <c r="B64" s="32"/>
      <c r="C64" s="33"/>
      <c r="D64" s="33"/>
      <c r="E64" s="33"/>
      <c r="F64" s="33"/>
      <c r="G64" s="33"/>
      <c r="H64" s="33"/>
      <c r="I64" s="33"/>
      <c r="J64" s="33"/>
      <c r="K64" s="33"/>
      <c r="L64" s="33"/>
      <c r="M64" s="33"/>
      <c r="N64" s="33"/>
      <c r="O64" s="33"/>
      <c r="P64" s="33"/>
      <c r="Q64" s="33"/>
      <c r="R64" s="33"/>
      <c r="S64" s="33"/>
      <c r="T64" s="33"/>
      <c r="U64" s="33"/>
      <c r="V64" s="33"/>
      <c r="W64" s="33"/>
      <c r="X64" s="33"/>
      <c r="Y64" s="33"/>
      <c r="Z64" s="34"/>
    </row>
    <row r="65" spans="1:26" ht="14.25" customHeight="1" x14ac:dyDescent="0.2">
      <c r="B65" s="35"/>
      <c r="C65" s="573" t="s">
        <v>20</v>
      </c>
      <c r="D65" s="574"/>
      <c r="E65" s="574"/>
      <c r="F65" s="574"/>
      <c r="G65" s="575"/>
      <c r="H65" s="573" t="s">
        <v>34</v>
      </c>
      <c r="I65" s="575"/>
      <c r="J65" s="573" t="s">
        <v>35</v>
      </c>
      <c r="K65" s="574"/>
      <c r="L65" s="574"/>
      <c r="M65" s="575"/>
      <c r="N65" s="573" t="s">
        <v>33</v>
      </c>
      <c r="O65" s="574"/>
      <c r="P65" s="574"/>
      <c r="Q65" s="574"/>
      <c r="R65" s="574"/>
      <c r="S65" s="574"/>
      <c r="T65" s="574"/>
      <c r="U65" s="574"/>
      <c r="V65" s="574"/>
      <c r="W65" s="574"/>
      <c r="X65" s="574"/>
      <c r="Y65" s="575"/>
      <c r="Z65" s="36"/>
    </row>
    <row r="66" spans="1:26" ht="14.25" customHeight="1" x14ac:dyDescent="0.2">
      <c r="A66" s="1"/>
      <c r="B66" s="37"/>
      <c r="C66" s="576"/>
      <c r="D66" s="577"/>
      <c r="E66" s="577"/>
      <c r="F66" s="577"/>
      <c r="G66" s="578"/>
      <c r="H66" s="576"/>
      <c r="I66" s="578"/>
      <c r="J66" s="576"/>
      <c r="K66" s="577"/>
      <c r="L66" s="577"/>
      <c r="M66" s="578"/>
      <c r="N66" s="576"/>
      <c r="O66" s="577"/>
      <c r="P66" s="577"/>
      <c r="Q66" s="577"/>
      <c r="R66" s="577"/>
      <c r="S66" s="577"/>
      <c r="T66" s="577"/>
      <c r="U66" s="577"/>
      <c r="V66" s="577"/>
      <c r="W66" s="577"/>
      <c r="X66" s="577"/>
      <c r="Y66" s="578"/>
      <c r="Z66" s="36"/>
    </row>
    <row r="67" spans="1:26" ht="15" customHeight="1" thickBot="1" x14ac:dyDescent="0.25">
      <c r="A67" s="1"/>
      <c r="B67" s="37"/>
      <c r="C67" s="576"/>
      <c r="D67" s="577"/>
      <c r="E67" s="577"/>
      <c r="F67" s="577"/>
      <c r="G67" s="578"/>
      <c r="H67" s="576"/>
      <c r="I67" s="578"/>
      <c r="J67" s="576"/>
      <c r="K67" s="577"/>
      <c r="L67" s="577"/>
      <c r="M67" s="578"/>
      <c r="N67" s="576"/>
      <c r="O67" s="577"/>
      <c r="P67" s="577"/>
      <c r="Q67" s="577"/>
      <c r="R67" s="577"/>
      <c r="S67" s="577"/>
      <c r="T67" s="577"/>
      <c r="U67" s="577"/>
      <c r="V67" s="577"/>
      <c r="W67" s="577"/>
      <c r="X67" s="577"/>
      <c r="Y67" s="578"/>
      <c r="Z67" s="36"/>
    </row>
    <row r="68" spans="1:26" ht="15.75" customHeight="1" x14ac:dyDescent="0.2">
      <c r="B68" s="35"/>
      <c r="C68" s="1034" t="s">
        <v>416</v>
      </c>
      <c r="D68" s="1035"/>
      <c r="E68" s="1035"/>
      <c r="F68" s="1035"/>
      <c r="G68" s="1035"/>
      <c r="H68" s="550"/>
      <c r="I68" s="550"/>
      <c r="J68" s="550"/>
      <c r="K68" s="550"/>
      <c r="L68" s="550"/>
      <c r="M68" s="550"/>
      <c r="N68" s="1036" t="s">
        <v>437</v>
      </c>
      <c r="O68" s="565"/>
      <c r="P68" s="565"/>
      <c r="Q68" s="565"/>
      <c r="R68" s="565"/>
      <c r="S68" s="565"/>
      <c r="T68" s="565"/>
      <c r="U68" s="565"/>
      <c r="V68" s="565"/>
      <c r="W68" s="565"/>
      <c r="X68" s="565"/>
      <c r="Y68" s="566"/>
      <c r="Z68" s="38"/>
    </row>
    <row r="69" spans="1:26" ht="15" customHeight="1" x14ac:dyDescent="0.2">
      <c r="B69" s="35"/>
      <c r="C69" s="1032" t="s">
        <v>420</v>
      </c>
      <c r="D69" s="1033"/>
      <c r="E69" s="1033"/>
      <c r="F69" s="1033"/>
      <c r="G69" s="1033"/>
      <c r="H69" s="544"/>
      <c r="I69" s="544"/>
      <c r="J69" s="544"/>
      <c r="K69" s="544"/>
      <c r="L69" s="544"/>
      <c r="M69" s="544"/>
      <c r="N69" s="1037"/>
      <c r="O69" s="568"/>
      <c r="P69" s="568"/>
      <c r="Q69" s="568"/>
      <c r="R69" s="568"/>
      <c r="S69" s="568"/>
      <c r="T69" s="568"/>
      <c r="U69" s="568"/>
      <c r="V69" s="568"/>
      <c r="W69" s="568"/>
      <c r="X69" s="568"/>
      <c r="Y69" s="569"/>
      <c r="Z69" s="38"/>
    </row>
    <row r="70" spans="1:26" ht="15" customHeight="1" x14ac:dyDescent="0.2">
      <c r="B70" s="35"/>
      <c r="C70" s="1032" t="s">
        <v>422</v>
      </c>
      <c r="D70" s="1033"/>
      <c r="E70" s="1033"/>
      <c r="F70" s="1033"/>
      <c r="G70" s="1033"/>
      <c r="H70" s="544"/>
      <c r="I70" s="544"/>
      <c r="J70" s="544"/>
      <c r="K70" s="544"/>
      <c r="L70" s="544"/>
      <c r="M70" s="544"/>
      <c r="N70" s="1037"/>
      <c r="O70" s="568"/>
      <c r="P70" s="568"/>
      <c r="Q70" s="568"/>
      <c r="R70" s="568"/>
      <c r="S70" s="568"/>
      <c r="T70" s="568"/>
      <c r="U70" s="568"/>
      <c r="V70" s="568"/>
      <c r="W70" s="568"/>
      <c r="X70" s="568"/>
      <c r="Y70" s="569"/>
      <c r="Z70" s="38"/>
    </row>
    <row r="71" spans="1:26" ht="15" customHeight="1" x14ac:dyDescent="0.2">
      <c r="B71" s="35"/>
      <c r="C71" s="1032" t="s">
        <v>424</v>
      </c>
      <c r="D71" s="1033"/>
      <c r="E71" s="1033"/>
      <c r="F71" s="1033"/>
      <c r="G71" s="1033"/>
      <c r="H71" s="544"/>
      <c r="I71" s="544"/>
      <c r="J71" s="544"/>
      <c r="K71" s="544"/>
      <c r="L71" s="544"/>
      <c r="M71" s="544"/>
      <c r="N71" s="1037"/>
      <c r="O71" s="568"/>
      <c r="P71" s="568"/>
      <c r="Q71" s="568"/>
      <c r="R71" s="568"/>
      <c r="S71" s="568"/>
      <c r="T71" s="568"/>
      <c r="U71" s="568"/>
      <c r="V71" s="568"/>
      <c r="W71" s="568"/>
      <c r="X71" s="568"/>
      <c r="Y71" s="569"/>
      <c r="Z71" s="38"/>
    </row>
    <row r="72" spans="1:26" ht="15" customHeight="1" x14ac:dyDescent="0.2">
      <c r="B72" s="35"/>
      <c r="C72" s="1032" t="s">
        <v>426</v>
      </c>
      <c r="D72" s="1033"/>
      <c r="E72" s="1033"/>
      <c r="F72" s="1033"/>
      <c r="G72" s="1033"/>
      <c r="H72" s="544"/>
      <c r="I72" s="544"/>
      <c r="J72" s="544"/>
      <c r="K72" s="544"/>
      <c r="L72" s="544"/>
      <c r="M72" s="544"/>
      <c r="N72" s="1037"/>
      <c r="O72" s="568"/>
      <c r="P72" s="568"/>
      <c r="Q72" s="568"/>
      <c r="R72" s="568"/>
      <c r="S72" s="568"/>
      <c r="T72" s="568"/>
      <c r="U72" s="568"/>
      <c r="V72" s="568"/>
      <c r="W72" s="568"/>
      <c r="X72" s="568"/>
      <c r="Y72" s="569"/>
      <c r="Z72" s="38"/>
    </row>
    <row r="73" spans="1:26" ht="15" customHeight="1" x14ac:dyDescent="0.2">
      <c r="B73" s="35"/>
      <c r="C73" s="1032" t="s">
        <v>428</v>
      </c>
      <c r="D73" s="1033"/>
      <c r="E73" s="1033"/>
      <c r="F73" s="1033"/>
      <c r="G73" s="1033"/>
      <c r="H73" s="544"/>
      <c r="I73" s="544"/>
      <c r="J73" s="544"/>
      <c r="K73" s="544"/>
      <c r="L73" s="544"/>
      <c r="M73" s="544"/>
      <c r="N73" s="1037"/>
      <c r="O73" s="568"/>
      <c r="P73" s="568"/>
      <c r="Q73" s="568"/>
      <c r="R73" s="568"/>
      <c r="S73" s="568"/>
      <c r="T73" s="568"/>
      <c r="U73" s="568"/>
      <c r="V73" s="568"/>
      <c r="W73" s="568"/>
      <c r="X73" s="568"/>
      <c r="Y73" s="569"/>
      <c r="Z73" s="38"/>
    </row>
    <row r="74" spans="1:26" ht="15" customHeight="1" x14ac:dyDescent="0.2">
      <c r="B74" s="35"/>
      <c r="C74" s="1032" t="s">
        <v>430</v>
      </c>
      <c r="D74" s="1033"/>
      <c r="E74" s="1033"/>
      <c r="F74" s="1033"/>
      <c r="G74" s="1033"/>
      <c r="H74" s="544"/>
      <c r="I74" s="544"/>
      <c r="J74" s="544"/>
      <c r="K74" s="544"/>
      <c r="L74" s="544"/>
      <c r="M74" s="544"/>
      <c r="N74" s="1037"/>
      <c r="O74" s="568"/>
      <c r="P74" s="568"/>
      <c r="Q74" s="568"/>
      <c r="R74" s="568"/>
      <c r="S74" s="568"/>
      <c r="T74" s="568"/>
      <c r="U74" s="568"/>
      <c r="V74" s="568"/>
      <c r="W74" s="568"/>
      <c r="X74" s="568"/>
      <c r="Y74" s="569"/>
      <c r="Z74" s="38"/>
    </row>
    <row r="75" spans="1:26" ht="15" customHeight="1" x14ac:dyDescent="0.2">
      <c r="B75" s="35"/>
      <c r="C75" s="1032" t="s">
        <v>432</v>
      </c>
      <c r="D75" s="1033"/>
      <c r="E75" s="1033"/>
      <c r="F75" s="1033"/>
      <c r="G75" s="1033"/>
      <c r="H75" s="544"/>
      <c r="I75" s="544"/>
      <c r="J75" s="544"/>
      <c r="K75" s="544"/>
      <c r="L75" s="544"/>
      <c r="M75" s="544"/>
      <c r="N75" s="1037"/>
      <c r="O75" s="568"/>
      <c r="P75" s="568"/>
      <c r="Q75" s="568"/>
      <c r="R75" s="568"/>
      <c r="S75" s="568"/>
      <c r="T75" s="568"/>
      <c r="U75" s="568"/>
      <c r="V75" s="568"/>
      <c r="W75" s="568"/>
      <c r="X75" s="568"/>
      <c r="Y75" s="569"/>
      <c r="Z75" s="38"/>
    </row>
    <row r="76" spans="1:26" ht="15" customHeight="1" x14ac:dyDescent="0.2">
      <c r="B76" s="35"/>
      <c r="C76" s="1032" t="s">
        <v>433</v>
      </c>
      <c r="D76" s="1033"/>
      <c r="E76" s="1033"/>
      <c r="F76" s="1033"/>
      <c r="G76" s="1033"/>
      <c r="H76" s="544"/>
      <c r="I76" s="544"/>
      <c r="J76" s="544"/>
      <c r="K76" s="544"/>
      <c r="L76" s="544"/>
      <c r="M76" s="544"/>
      <c r="N76" s="1037"/>
      <c r="O76" s="568"/>
      <c r="P76" s="568"/>
      <c r="Q76" s="568"/>
      <c r="R76" s="568"/>
      <c r="S76" s="568"/>
      <c r="T76" s="568"/>
      <c r="U76" s="568"/>
      <c r="V76" s="568"/>
      <c r="W76" s="568"/>
      <c r="X76" s="568"/>
      <c r="Y76" s="569"/>
      <c r="Z76" s="38"/>
    </row>
    <row r="77" spans="1:26" ht="15" customHeight="1" x14ac:dyDescent="0.2">
      <c r="B77" s="35"/>
      <c r="C77" s="1032" t="s">
        <v>434</v>
      </c>
      <c r="D77" s="1033"/>
      <c r="E77" s="1033"/>
      <c r="F77" s="1033"/>
      <c r="G77" s="1033"/>
      <c r="H77" s="544"/>
      <c r="I77" s="544"/>
      <c r="J77" s="544"/>
      <c r="K77" s="544"/>
      <c r="L77" s="544"/>
      <c r="M77" s="544"/>
      <c r="N77" s="1037"/>
      <c r="O77" s="568"/>
      <c r="P77" s="568"/>
      <c r="Q77" s="568"/>
      <c r="R77" s="568"/>
      <c r="S77" s="568"/>
      <c r="T77" s="568"/>
      <c r="U77" s="568"/>
      <c r="V77" s="568"/>
      <c r="W77" s="568"/>
      <c r="X77" s="568"/>
      <c r="Y77" s="569"/>
      <c r="Z77" s="38"/>
    </row>
    <row r="78" spans="1:26" ht="15" customHeight="1" x14ac:dyDescent="0.2">
      <c r="B78" s="35"/>
      <c r="C78" s="1032" t="s">
        <v>438</v>
      </c>
      <c r="D78" s="1033"/>
      <c r="E78" s="1033"/>
      <c r="F78" s="1033"/>
      <c r="G78" s="1033"/>
      <c r="H78" s="544"/>
      <c r="I78" s="544"/>
      <c r="J78" s="544"/>
      <c r="K78" s="544"/>
      <c r="L78" s="544"/>
      <c r="M78" s="544"/>
      <c r="N78" s="1037"/>
      <c r="O78" s="568"/>
      <c r="P78" s="568"/>
      <c r="Q78" s="568"/>
      <c r="R78" s="568"/>
      <c r="S78" s="568"/>
      <c r="T78" s="568"/>
      <c r="U78" s="568"/>
      <c r="V78" s="568"/>
      <c r="W78" s="568"/>
      <c r="X78" s="568"/>
      <c r="Y78" s="569"/>
      <c r="Z78" s="38"/>
    </row>
    <row r="79" spans="1:26" ht="15" customHeight="1" thickBot="1" x14ac:dyDescent="0.25">
      <c r="B79" s="35"/>
      <c r="C79" s="917" t="s">
        <v>436</v>
      </c>
      <c r="D79" s="615"/>
      <c r="E79" s="615"/>
      <c r="F79" s="615"/>
      <c r="G79" s="615"/>
      <c r="H79" s="547"/>
      <c r="I79" s="547"/>
      <c r="J79" s="547"/>
      <c r="K79" s="547"/>
      <c r="L79" s="547"/>
      <c r="M79" s="547"/>
      <c r="N79" s="1038"/>
      <c r="O79" s="571"/>
      <c r="P79" s="571"/>
      <c r="Q79" s="571"/>
      <c r="R79" s="571"/>
      <c r="S79" s="571"/>
      <c r="T79" s="571"/>
      <c r="U79" s="571"/>
      <c r="V79" s="571"/>
      <c r="W79" s="571"/>
      <c r="X79" s="571"/>
      <c r="Y79" s="572"/>
      <c r="Z79" s="38"/>
    </row>
    <row r="80" spans="1:26" x14ac:dyDescent="0.2">
      <c r="B80" s="39"/>
      <c r="C80" s="30"/>
      <c r="D80" s="30"/>
      <c r="E80" s="30"/>
      <c r="F80" s="30"/>
      <c r="G80" s="30"/>
      <c r="H80" s="30"/>
      <c r="I80" s="30"/>
      <c r="J80" s="30"/>
      <c r="K80" s="30"/>
      <c r="L80" s="30"/>
      <c r="M80" s="30"/>
      <c r="N80" s="30"/>
      <c r="O80" s="30"/>
      <c r="P80" s="30"/>
      <c r="Q80" s="30"/>
      <c r="R80" s="30"/>
      <c r="S80" s="30"/>
      <c r="T80" s="30"/>
      <c r="U80" s="30"/>
      <c r="V80" s="30"/>
      <c r="W80" s="30"/>
      <c r="X80" s="30"/>
      <c r="Y80" s="30"/>
      <c r="Z80" s="40"/>
    </row>
    <row r="119" ht="6" customHeight="1" x14ac:dyDescent="0.2"/>
  </sheetData>
  <mergeCells count="112">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5:G35"/>
    <mergeCell ref="K35:Y35"/>
    <mergeCell ref="C36:G36"/>
    <mergeCell ref="K36:Y36"/>
    <mergeCell ref="C37:G37"/>
    <mergeCell ref="K37:Y37"/>
    <mergeCell ref="C30:Y31"/>
    <mergeCell ref="C32:G32"/>
    <mergeCell ref="K32:Y32"/>
    <mergeCell ref="C33:G33"/>
    <mergeCell ref="K33:Y33"/>
    <mergeCell ref="C34:G34"/>
    <mergeCell ref="K34:Y34"/>
    <mergeCell ref="C41:G41"/>
    <mergeCell ref="K41:Y41"/>
    <mergeCell ref="C42:G42"/>
    <mergeCell ref="K42:Y42"/>
    <mergeCell ref="C43:G43"/>
    <mergeCell ref="K43:Y43"/>
    <mergeCell ref="C38:G38"/>
    <mergeCell ref="K38:Y38"/>
    <mergeCell ref="C39:G39"/>
    <mergeCell ref="K39:Y39"/>
    <mergeCell ref="C40:G40"/>
    <mergeCell ref="K40:Y40"/>
    <mergeCell ref="C65:G67"/>
    <mergeCell ref="H65:I67"/>
    <mergeCell ref="J65:M67"/>
    <mergeCell ref="N65:Y67"/>
    <mergeCell ref="C68:G68"/>
    <mergeCell ref="H68:I68"/>
    <mergeCell ref="J68:M68"/>
    <mergeCell ref="C44:G44"/>
    <mergeCell ref="K44:Y44"/>
    <mergeCell ref="C45:G45"/>
    <mergeCell ref="K45:Y45"/>
    <mergeCell ref="C48:Y49"/>
    <mergeCell ref="C50:Y62"/>
    <mergeCell ref="N68:Y79"/>
    <mergeCell ref="C71:G71"/>
    <mergeCell ref="H71:I71"/>
    <mergeCell ref="J71:M71"/>
    <mergeCell ref="C72:G72"/>
    <mergeCell ref="H72:I72"/>
    <mergeCell ref="J72:M72"/>
    <mergeCell ref="C69:G69"/>
    <mergeCell ref="H69:I69"/>
    <mergeCell ref="J69:M69"/>
    <mergeCell ref="C70:G70"/>
    <mergeCell ref="H70:I70"/>
    <mergeCell ref="J70:M70"/>
    <mergeCell ref="C75:G75"/>
    <mergeCell ref="H75:I75"/>
    <mergeCell ref="J75:M75"/>
    <mergeCell ref="C76:G76"/>
    <mergeCell ref="H76:I76"/>
    <mergeCell ref="J76:M76"/>
    <mergeCell ref="C73:G73"/>
    <mergeCell ref="H73:I73"/>
    <mergeCell ref="J73:M73"/>
    <mergeCell ref="C74:G74"/>
    <mergeCell ref="H74:I74"/>
    <mergeCell ref="J74:M74"/>
    <mergeCell ref="C79:G79"/>
    <mergeCell ref="H79:I79"/>
    <mergeCell ref="J79:M79"/>
    <mergeCell ref="C77:G77"/>
    <mergeCell ref="H77:I77"/>
    <mergeCell ref="J77:M77"/>
    <mergeCell ref="C78:G78"/>
    <mergeCell ref="H78:I78"/>
    <mergeCell ref="J78:M78"/>
  </mergeCells>
  <pageMargins left="0.7" right="0.7" top="0.75" bottom="0.75" header="0.3" footer="0.3"/>
  <pageSetup orientation="portrait" verticalDpi="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DC173-1C1A-4C58-A627-9BC54DB09EC8}">
  <dimension ref="A1:Z111"/>
  <sheetViews>
    <sheetView topLeftCell="A37" workbookViewId="0">
      <selection activeCell="H62" sqref="H62:I62"/>
    </sheetView>
  </sheetViews>
  <sheetFormatPr baseColWidth="10" defaultColWidth="3.7109375" defaultRowHeight="14.25" x14ac:dyDescent="0.2"/>
  <cols>
    <col min="1" max="1" width="3.7109375" style="373"/>
    <col min="2" max="2" width="2.85546875" style="373" customWidth="1"/>
    <col min="3" max="6" width="2.7109375" style="373" customWidth="1"/>
    <col min="7" max="7" width="4.28515625" style="373" customWidth="1"/>
    <col min="8" max="8" width="14.28515625" style="373" customWidth="1"/>
    <col min="9" max="9" width="13.42578125" style="373" customWidth="1"/>
    <col min="10" max="10" width="15" style="373" customWidth="1"/>
    <col min="11" max="12" width="3.42578125" style="373" customWidth="1"/>
    <col min="13" max="15" width="2.7109375" style="373" customWidth="1"/>
    <col min="16" max="16" width="7.7109375" style="373" customWidth="1"/>
    <col min="17" max="17" width="3.5703125" style="373" customWidth="1"/>
    <col min="18" max="18" width="3.7109375" style="373"/>
    <col min="19" max="19" width="3.28515625" style="373" customWidth="1"/>
    <col min="20" max="21" width="6.42578125" style="373" customWidth="1"/>
    <col min="22" max="22" width="3.7109375" style="373"/>
    <col min="23" max="25" width="5" style="373" customWidth="1"/>
    <col min="26" max="26" width="2.85546875" style="373" customWidth="1"/>
    <col min="27" max="16384" width="3.7109375" style="373"/>
  </cols>
  <sheetData>
    <row r="1" spans="1:26" ht="15" thickBot="1" x14ac:dyDescent="0.25">
      <c r="A1" s="371"/>
      <c r="B1" s="372"/>
      <c r="C1" s="372"/>
      <c r="D1" s="372"/>
      <c r="E1" s="372"/>
      <c r="F1" s="372"/>
    </row>
    <row r="2" spans="1:26" ht="45.75" customHeight="1" x14ac:dyDescent="0.2">
      <c r="A2" s="37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37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37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371"/>
      <c r="B5" s="371"/>
      <c r="C5" s="371"/>
      <c r="D5" s="371"/>
      <c r="E5" s="371"/>
      <c r="F5" s="371"/>
      <c r="G5" s="371"/>
      <c r="H5" s="374"/>
      <c r="I5" s="374"/>
      <c r="J5" s="374"/>
      <c r="K5" s="374"/>
      <c r="L5" s="374"/>
      <c r="M5" s="374"/>
      <c r="N5" s="374"/>
      <c r="O5" s="374"/>
      <c r="P5" s="374"/>
      <c r="Q5" s="374"/>
      <c r="R5" s="374"/>
      <c r="S5" s="374"/>
      <c r="T5" s="374"/>
      <c r="U5" s="374"/>
      <c r="V5" s="374"/>
      <c r="W5" s="374"/>
      <c r="X5" s="374"/>
      <c r="Y5" s="374"/>
      <c r="Z5" s="374"/>
    </row>
    <row r="6" spans="1:26" ht="15.75" thickBot="1" x14ac:dyDescent="0.25">
      <c r="B6" s="375"/>
      <c r="C6" s="376"/>
      <c r="D6" s="376"/>
      <c r="E6" s="376"/>
      <c r="F6" s="376"/>
      <c r="G6" s="376"/>
      <c r="H6" s="376"/>
      <c r="I6" s="377"/>
      <c r="J6" s="377"/>
      <c r="K6" s="377"/>
      <c r="L6" s="377"/>
      <c r="M6" s="377"/>
      <c r="N6" s="377"/>
      <c r="O6" s="377"/>
      <c r="P6" s="377"/>
      <c r="Q6" s="377"/>
      <c r="R6" s="378"/>
      <c r="S6" s="378"/>
      <c r="T6" s="378"/>
      <c r="U6" s="378"/>
      <c r="V6" s="378"/>
      <c r="W6" s="376"/>
      <c r="X6" s="376"/>
      <c r="Y6" s="376"/>
      <c r="Z6" s="379"/>
    </row>
    <row r="7" spans="1:26" ht="15" customHeight="1" x14ac:dyDescent="0.2">
      <c r="B7" s="380"/>
      <c r="C7" s="638" t="s">
        <v>2</v>
      </c>
      <c r="D7" s="639"/>
      <c r="E7" s="639"/>
      <c r="F7" s="639"/>
      <c r="G7" s="639"/>
      <c r="H7" s="640"/>
      <c r="I7" s="665" t="s">
        <v>406</v>
      </c>
      <c r="J7" s="666"/>
      <c r="K7" s="666"/>
      <c r="L7" s="666"/>
      <c r="M7" s="666"/>
      <c r="N7" s="666"/>
      <c r="O7" s="666"/>
      <c r="P7" s="666"/>
      <c r="Q7" s="666"/>
      <c r="R7" s="666"/>
      <c r="S7" s="666"/>
      <c r="T7" s="666"/>
      <c r="U7" s="666"/>
      <c r="V7" s="666"/>
      <c r="W7" s="666"/>
      <c r="X7" s="666"/>
      <c r="Y7" s="667"/>
      <c r="Z7" s="381"/>
    </row>
    <row r="8" spans="1:26" ht="15.75" thickBot="1" x14ac:dyDescent="0.25">
      <c r="B8" s="380"/>
      <c r="C8" s="641"/>
      <c r="D8" s="642"/>
      <c r="E8" s="642"/>
      <c r="F8" s="642"/>
      <c r="G8" s="642"/>
      <c r="H8" s="643"/>
      <c r="I8" s="668"/>
      <c r="J8" s="669"/>
      <c r="K8" s="669"/>
      <c r="L8" s="669"/>
      <c r="M8" s="669"/>
      <c r="N8" s="669"/>
      <c r="O8" s="669"/>
      <c r="P8" s="669"/>
      <c r="Q8" s="669"/>
      <c r="R8" s="669"/>
      <c r="S8" s="669"/>
      <c r="T8" s="669"/>
      <c r="U8" s="669"/>
      <c r="V8" s="669"/>
      <c r="W8" s="669"/>
      <c r="X8" s="669"/>
      <c r="Y8" s="670"/>
      <c r="Z8" s="381"/>
    </row>
    <row r="9" spans="1:26" ht="15.75" thickBot="1" x14ac:dyDescent="0.25">
      <c r="B9" s="380"/>
      <c r="C9" s="382"/>
      <c r="D9" s="382"/>
      <c r="E9" s="382"/>
      <c r="F9" s="382"/>
      <c r="G9" s="382"/>
      <c r="H9" s="382"/>
      <c r="I9" s="383"/>
      <c r="J9" s="383"/>
      <c r="K9" s="383"/>
      <c r="L9" s="383"/>
      <c r="M9" s="383"/>
      <c r="N9" s="383"/>
      <c r="O9" s="383"/>
      <c r="P9" s="383"/>
      <c r="Q9" s="383"/>
      <c r="R9" s="384"/>
      <c r="S9" s="384"/>
      <c r="T9" s="384"/>
      <c r="U9" s="384"/>
      <c r="V9" s="384"/>
      <c r="W9" s="382"/>
      <c r="X9" s="382"/>
      <c r="Y9" s="382"/>
      <c r="Z9" s="381"/>
    </row>
    <row r="10" spans="1:26" ht="15" customHeight="1" thickBot="1" x14ac:dyDescent="0.25">
      <c r="B10" s="380"/>
      <c r="C10" s="638" t="s">
        <v>4</v>
      </c>
      <c r="D10" s="639"/>
      <c r="E10" s="639"/>
      <c r="F10" s="639"/>
      <c r="G10" s="639"/>
      <c r="H10" s="640"/>
      <c r="I10" s="1039" t="s">
        <v>608</v>
      </c>
      <c r="J10" s="1040"/>
      <c r="K10" s="1040"/>
      <c r="L10" s="1040"/>
      <c r="M10" s="1040"/>
      <c r="N10" s="1040"/>
      <c r="O10" s="1040"/>
      <c r="P10" s="1040"/>
      <c r="Q10" s="1041"/>
      <c r="R10" s="674" t="s">
        <v>3</v>
      </c>
      <c r="S10" s="675"/>
      <c r="T10" s="675"/>
      <c r="U10" s="676"/>
      <c r="V10" s="608" t="s">
        <v>5</v>
      </c>
      <c r="W10" s="609"/>
      <c r="X10" s="609"/>
      <c r="Y10" s="610"/>
      <c r="Z10" s="381"/>
    </row>
    <row r="11" spans="1:26" ht="28.5" customHeight="1" thickBot="1" x14ac:dyDescent="0.25">
      <c r="B11" s="380"/>
      <c r="C11" s="641"/>
      <c r="D11" s="642"/>
      <c r="E11" s="642"/>
      <c r="F11" s="642"/>
      <c r="G11" s="642"/>
      <c r="H11" s="643"/>
      <c r="I11" s="1042"/>
      <c r="J11" s="1043"/>
      <c r="K11" s="1043"/>
      <c r="L11" s="1043"/>
      <c r="M11" s="1043"/>
      <c r="N11" s="1043"/>
      <c r="O11" s="1043"/>
      <c r="P11" s="1043"/>
      <c r="Q11" s="1044"/>
      <c r="R11" s="683" t="s">
        <v>609</v>
      </c>
      <c r="S11" s="684"/>
      <c r="T11" s="684"/>
      <c r="U11" s="685"/>
      <c r="V11" s="671" t="s">
        <v>65</v>
      </c>
      <c r="W11" s="672"/>
      <c r="X11" s="672"/>
      <c r="Y11" s="673"/>
      <c r="Z11" s="381"/>
    </row>
    <row r="12" spans="1:26" ht="15" thickBot="1" x14ac:dyDescent="0.25">
      <c r="B12" s="385"/>
      <c r="C12" s="386"/>
      <c r="D12" s="386"/>
      <c r="E12" s="386"/>
      <c r="F12" s="386"/>
      <c r="G12" s="386"/>
      <c r="H12" s="386"/>
      <c r="I12" s="386"/>
      <c r="J12" s="386"/>
      <c r="K12" s="386"/>
      <c r="L12" s="386"/>
      <c r="M12" s="386"/>
      <c r="N12" s="386"/>
      <c r="O12" s="386"/>
      <c r="P12" s="386"/>
      <c r="Q12" s="386"/>
      <c r="R12" s="386"/>
      <c r="S12" s="386"/>
      <c r="T12" s="386"/>
      <c r="U12" s="386"/>
      <c r="V12" s="386"/>
      <c r="W12" s="386"/>
      <c r="X12" s="386"/>
      <c r="Y12" s="386"/>
      <c r="Z12" s="387"/>
    </row>
    <row r="13" spans="1:26" ht="15" customHeight="1" x14ac:dyDescent="0.2">
      <c r="B13" s="385"/>
      <c r="C13" s="638" t="s">
        <v>6</v>
      </c>
      <c r="D13" s="639"/>
      <c r="E13" s="639"/>
      <c r="F13" s="639"/>
      <c r="G13" s="639"/>
      <c r="H13" s="640"/>
      <c r="I13" s="644" t="s">
        <v>610</v>
      </c>
      <c r="J13" s="645"/>
      <c r="K13" s="645"/>
      <c r="L13" s="645"/>
      <c r="M13" s="645"/>
      <c r="N13" s="645"/>
      <c r="O13" s="645"/>
      <c r="P13" s="645"/>
      <c r="Q13" s="645"/>
      <c r="R13" s="645"/>
      <c r="S13" s="646"/>
      <c r="T13" s="638" t="s">
        <v>7</v>
      </c>
      <c r="U13" s="639"/>
      <c r="V13" s="639"/>
      <c r="W13" s="639"/>
      <c r="X13" s="639"/>
      <c r="Y13" s="640"/>
      <c r="Z13" s="387"/>
    </row>
    <row r="14" spans="1:26" ht="30" customHeight="1" thickBot="1" x14ac:dyDescent="0.25">
      <c r="B14" s="385"/>
      <c r="C14" s="641"/>
      <c r="D14" s="642"/>
      <c r="E14" s="642"/>
      <c r="F14" s="642"/>
      <c r="G14" s="642"/>
      <c r="H14" s="643"/>
      <c r="I14" s="647"/>
      <c r="J14" s="648"/>
      <c r="K14" s="648"/>
      <c r="L14" s="648"/>
      <c r="M14" s="648"/>
      <c r="N14" s="648"/>
      <c r="O14" s="648"/>
      <c r="P14" s="648"/>
      <c r="Q14" s="648"/>
      <c r="R14" s="648"/>
      <c r="S14" s="649"/>
      <c r="T14" s="650" t="s">
        <v>67</v>
      </c>
      <c r="U14" s="651"/>
      <c r="V14" s="651"/>
      <c r="W14" s="651"/>
      <c r="X14" s="651"/>
      <c r="Y14" s="652"/>
      <c r="Z14" s="387"/>
    </row>
    <row r="15" spans="1:26" ht="15" thickBot="1" x14ac:dyDescent="0.25">
      <c r="B15" s="385"/>
      <c r="C15" s="386"/>
      <c r="D15" s="386"/>
      <c r="E15" s="386"/>
      <c r="F15" s="386"/>
      <c r="G15" s="386"/>
      <c r="H15" s="386"/>
      <c r="I15" s="386"/>
      <c r="J15" s="386"/>
      <c r="K15" s="386"/>
      <c r="L15" s="386"/>
      <c r="M15" s="386"/>
      <c r="N15" s="386"/>
      <c r="O15" s="386"/>
      <c r="P15" s="386"/>
      <c r="Q15" s="386"/>
      <c r="R15" s="386"/>
      <c r="S15" s="386"/>
      <c r="T15" s="386"/>
      <c r="U15" s="386"/>
      <c r="V15" s="386"/>
      <c r="W15" s="386"/>
      <c r="X15" s="386"/>
      <c r="Y15" s="386"/>
      <c r="Z15" s="387"/>
    </row>
    <row r="16" spans="1:26" ht="57.75" customHeight="1" thickBot="1" x14ac:dyDescent="0.25">
      <c r="B16" s="385"/>
      <c r="C16" s="601" t="s">
        <v>8</v>
      </c>
      <c r="D16" s="602"/>
      <c r="E16" s="602"/>
      <c r="F16" s="602"/>
      <c r="G16" s="602"/>
      <c r="H16" s="603"/>
      <c r="I16" s="604" t="s">
        <v>611</v>
      </c>
      <c r="J16" s="605"/>
      <c r="K16" s="605"/>
      <c r="L16" s="605"/>
      <c r="M16" s="605"/>
      <c r="N16" s="605"/>
      <c r="O16" s="605"/>
      <c r="P16" s="605"/>
      <c r="Q16" s="605"/>
      <c r="R16" s="605"/>
      <c r="S16" s="605"/>
      <c r="T16" s="605"/>
      <c r="U16" s="605"/>
      <c r="V16" s="605"/>
      <c r="W16" s="605"/>
      <c r="X16" s="605"/>
      <c r="Y16" s="606"/>
      <c r="Z16" s="387"/>
    </row>
    <row r="17" spans="2:26" ht="16.5" customHeight="1" thickBot="1" x14ac:dyDescent="0.25">
      <c r="B17" s="385"/>
      <c r="C17" s="384"/>
      <c r="D17" s="384"/>
      <c r="E17" s="384"/>
      <c r="F17" s="384"/>
      <c r="G17" s="384"/>
      <c r="H17" s="384"/>
      <c r="I17" s="388"/>
      <c r="J17" s="388"/>
      <c r="K17" s="388"/>
      <c r="L17" s="388"/>
      <c r="M17" s="388"/>
      <c r="N17" s="388"/>
      <c r="O17" s="388"/>
      <c r="P17" s="388"/>
      <c r="Q17" s="388"/>
      <c r="R17" s="388"/>
      <c r="S17" s="388"/>
      <c r="T17" s="388"/>
      <c r="U17" s="388"/>
      <c r="V17" s="388"/>
      <c r="W17" s="388"/>
      <c r="X17" s="388"/>
      <c r="Y17" s="388"/>
      <c r="Z17" s="387"/>
    </row>
    <row r="18" spans="2:26" ht="87" customHeight="1" thickBot="1" x14ac:dyDescent="0.25">
      <c r="B18" s="385"/>
      <c r="C18" s="601" t="s">
        <v>9</v>
      </c>
      <c r="D18" s="602"/>
      <c r="E18" s="602"/>
      <c r="F18" s="602"/>
      <c r="G18" s="602"/>
      <c r="H18" s="603"/>
      <c r="I18" s="604" t="s">
        <v>612</v>
      </c>
      <c r="J18" s="605"/>
      <c r="K18" s="605"/>
      <c r="L18" s="605"/>
      <c r="M18" s="605"/>
      <c r="N18" s="605"/>
      <c r="O18" s="605"/>
      <c r="P18" s="605"/>
      <c r="Q18" s="605"/>
      <c r="R18" s="605"/>
      <c r="S18" s="605"/>
      <c r="T18" s="605"/>
      <c r="U18" s="605"/>
      <c r="V18" s="605"/>
      <c r="W18" s="605"/>
      <c r="X18" s="605"/>
      <c r="Y18" s="606"/>
      <c r="Z18" s="387"/>
    </row>
    <row r="19" spans="2:26" ht="16.5" customHeight="1" thickBot="1" x14ac:dyDescent="0.25">
      <c r="B19" s="385"/>
      <c r="C19" s="384"/>
      <c r="D19" s="384"/>
      <c r="E19" s="384"/>
      <c r="F19" s="384"/>
      <c r="G19" s="384"/>
      <c r="H19" s="384"/>
      <c r="I19" s="388"/>
      <c r="J19" s="388"/>
      <c r="K19" s="388"/>
      <c r="L19" s="388"/>
      <c r="M19" s="388"/>
      <c r="N19" s="388"/>
      <c r="O19" s="388"/>
      <c r="P19" s="388"/>
      <c r="Q19" s="388"/>
      <c r="R19" s="388"/>
      <c r="S19" s="388"/>
      <c r="T19" s="388"/>
      <c r="U19" s="388"/>
      <c r="V19" s="388"/>
      <c r="W19" s="388"/>
      <c r="X19" s="388"/>
      <c r="Y19" s="388"/>
      <c r="Z19" s="387"/>
    </row>
    <row r="20" spans="2:26" s="371" customFormat="1" ht="22.5" customHeight="1" x14ac:dyDescent="0.2">
      <c r="B20" s="385"/>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387"/>
    </row>
    <row r="21" spans="2:26" s="371" customFormat="1" ht="30.75" customHeight="1" thickBot="1" x14ac:dyDescent="0.25">
      <c r="B21" s="385"/>
      <c r="C21" s="623"/>
      <c r="D21" s="624"/>
      <c r="E21" s="624"/>
      <c r="F21" s="624"/>
      <c r="G21" s="624"/>
      <c r="H21" s="625"/>
      <c r="I21" s="629"/>
      <c r="J21" s="630"/>
      <c r="K21" s="630"/>
      <c r="L21" s="631"/>
      <c r="M21" s="701" t="s">
        <v>70</v>
      </c>
      <c r="N21" s="702"/>
      <c r="O21" s="702"/>
      <c r="P21" s="702"/>
      <c r="Q21" s="702"/>
      <c r="R21" s="702"/>
      <c r="S21" s="703"/>
      <c r="T21" s="671" t="s">
        <v>71</v>
      </c>
      <c r="U21" s="702"/>
      <c r="V21" s="702"/>
      <c r="W21" s="702"/>
      <c r="X21" s="702"/>
      <c r="Y21" s="703"/>
      <c r="Z21" s="387"/>
    </row>
    <row r="22" spans="2:26" ht="15" thickBot="1" x14ac:dyDescent="0.25">
      <c r="B22" s="385"/>
      <c r="C22" s="386"/>
      <c r="D22" s="386"/>
      <c r="E22" s="386"/>
      <c r="F22" s="386"/>
      <c r="G22" s="386"/>
      <c r="H22" s="386"/>
      <c r="I22" s="386"/>
      <c r="J22" s="386"/>
      <c r="K22" s="386"/>
      <c r="L22" s="386"/>
      <c r="M22" s="386"/>
      <c r="N22" s="386"/>
      <c r="O22" s="386"/>
      <c r="P22" s="386"/>
      <c r="Q22" s="386"/>
      <c r="R22" s="386"/>
      <c r="S22" s="386"/>
      <c r="T22" s="386"/>
      <c r="U22" s="386"/>
      <c r="V22" s="386"/>
      <c r="W22" s="386"/>
      <c r="X22" s="386"/>
      <c r="Y22" s="386"/>
      <c r="Z22" s="387"/>
    </row>
    <row r="23" spans="2:26" ht="31.5" customHeight="1" x14ac:dyDescent="0.2">
      <c r="B23" s="38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387"/>
    </row>
    <row r="24" spans="2:26" ht="15.75" customHeight="1" thickBot="1" x14ac:dyDescent="0.25">
      <c r="B24" s="385"/>
      <c r="C24" s="611" t="s">
        <v>613</v>
      </c>
      <c r="D24" s="612"/>
      <c r="E24" s="612"/>
      <c r="F24" s="612"/>
      <c r="G24" s="612"/>
      <c r="H24" s="612"/>
      <c r="I24" s="613"/>
      <c r="J24" s="611" t="s">
        <v>406</v>
      </c>
      <c r="K24" s="612"/>
      <c r="L24" s="612"/>
      <c r="M24" s="612"/>
      <c r="N24" s="612"/>
      <c r="O24" s="612"/>
      <c r="P24" s="613"/>
      <c r="Q24" s="614" t="s">
        <v>614</v>
      </c>
      <c r="R24" s="615"/>
      <c r="S24" s="615"/>
      <c r="T24" s="615"/>
      <c r="U24" s="615"/>
      <c r="V24" s="615"/>
      <c r="W24" s="615"/>
      <c r="X24" s="615"/>
      <c r="Y24" s="616"/>
      <c r="Z24" s="387"/>
    </row>
    <row r="25" spans="2:26" ht="15" thickBot="1" x14ac:dyDescent="0.25">
      <c r="B25" s="385"/>
      <c r="C25" s="386"/>
      <c r="D25" s="386"/>
      <c r="E25" s="386"/>
      <c r="F25" s="386"/>
      <c r="G25" s="386"/>
      <c r="H25" s="386"/>
      <c r="I25" s="386"/>
      <c r="J25" s="386"/>
      <c r="K25" s="386"/>
      <c r="L25" s="386"/>
      <c r="M25" s="386"/>
      <c r="N25" s="386"/>
      <c r="O25" s="386"/>
      <c r="P25" s="386"/>
      <c r="Q25" s="386"/>
      <c r="R25" s="386"/>
      <c r="S25" s="386"/>
      <c r="T25" s="386"/>
      <c r="U25" s="386"/>
      <c r="V25" s="386"/>
      <c r="W25" s="386"/>
      <c r="X25" s="386"/>
      <c r="Y25" s="386"/>
      <c r="Z25" s="387"/>
    </row>
    <row r="26" spans="2:26" ht="33" customHeight="1" thickBot="1" x14ac:dyDescent="0.25">
      <c r="B26" s="385"/>
      <c r="C26" s="601" t="s">
        <v>16</v>
      </c>
      <c r="D26" s="602"/>
      <c r="E26" s="602"/>
      <c r="F26" s="602"/>
      <c r="G26" s="602"/>
      <c r="H26" s="603"/>
      <c r="I26" s="604" t="s">
        <v>615</v>
      </c>
      <c r="J26" s="605"/>
      <c r="K26" s="605"/>
      <c r="L26" s="605"/>
      <c r="M26" s="605"/>
      <c r="N26" s="605"/>
      <c r="O26" s="605"/>
      <c r="P26" s="605"/>
      <c r="Q26" s="605"/>
      <c r="R26" s="605"/>
      <c r="S26" s="605"/>
      <c r="T26" s="605"/>
      <c r="U26" s="605"/>
      <c r="V26" s="605"/>
      <c r="W26" s="605"/>
      <c r="X26" s="605"/>
      <c r="Y26" s="606"/>
      <c r="Z26" s="387"/>
    </row>
    <row r="27" spans="2:26" ht="15.75" thickBot="1" x14ac:dyDescent="0.25">
      <c r="B27" s="385"/>
      <c r="C27" s="384"/>
      <c r="D27" s="384"/>
      <c r="E27" s="384"/>
      <c r="F27" s="384"/>
      <c r="G27" s="384"/>
      <c r="H27" s="384"/>
      <c r="I27" s="388"/>
      <c r="J27" s="388"/>
      <c r="K27" s="388"/>
      <c r="L27" s="388"/>
      <c r="M27" s="388"/>
      <c r="N27" s="388"/>
      <c r="O27" s="388"/>
      <c r="P27" s="388"/>
      <c r="Q27" s="388"/>
      <c r="R27" s="388"/>
      <c r="S27" s="388"/>
      <c r="T27" s="388"/>
      <c r="U27" s="388"/>
      <c r="V27" s="388"/>
      <c r="W27" s="388"/>
      <c r="X27" s="388"/>
      <c r="Y27" s="388"/>
      <c r="Z27" s="387"/>
    </row>
    <row r="28" spans="2:26" ht="39.75" customHeight="1" thickBot="1" x14ac:dyDescent="0.25">
      <c r="B28" s="385"/>
      <c r="C28" s="601" t="s">
        <v>17</v>
      </c>
      <c r="D28" s="602"/>
      <c r="E28" s="602"/>
      <c r="F28" s="602"/>
      <c r="G28" s="602"/>
      <c r="H28" s="603"/>
      <c r="I28" s="607">
        <v>10</v>
      </c>
      <c r="J28" s="604"/>
      <c r="K28" s="601" t="s">
        <v>18</v>
      </c>
      <c r="L28" s="602"/>
      <c r="M28" s="602"/>
      <c r="N28" s="602"/>
      <c r="O28" s="602"/>
      <c r="P28" s="603"/>
      <c r="Q28" s="619" t="s">
        <v>38</v>
      </c>
      <c r="R28" s="617"/>
      <c r="S28" s="618"/>
      <c r="T28" s="416" t="s">
        <v>77</v>
      </c>
      <c r="U28" s="617" t="s">
        <v>39</v>
      </c>
      <c r="V28" s="617"/>
      <c r="W28" s="617"/>
      <c r="X28" s="618"/>
      <c r="Y28" s="389"/>
      <c r="Z28" s="387"/>
    </row>
    <row r="29" spans="2:26" ht="15" thickBot="1" x14ac:dyDescent="0.25">
      <c r="B29" s="385"/>
      <c r="C29" s="386"/>
      <c r="D29" s="386"/>
      <c r="E29" s="386"/>
      <c r="F29" s="386"/>
      <c r="G29" s="386"/>
      <c r="H29" s="386"/>
      <c r="I29" s="386"/>
      <c r="J29" s="386"/>
      <c r="K29" s="386"/>
      <c r="L29" s="386"/>
      <c r="M29" s="386"/>
      <c r="N29" s="386"/>
      <c r="O29" s="386"/>
      <c r="P29" s="386"/>
      <c r="Q29" s="386"/>
      <c r="R29" s="386"/>
      <c r="S29" s="386"/>
      <c r="T29" s="386"/>
      <c r="U29" s="386"/>
      <c r="V29" s="386"/>
      <c r="W29" s="386"/>
      <c r="X29" s="386"/>
      <c r="Y29" s="386"/>
      <c r="Z29" s="387"/>
    </row>
    <row r="30" spans="2:26" s="391" customFormat="1" x14ac:dyDescent="0.2">
      <c r="B30" s="39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387"/>
    </row>
    <row r="31" spans="2:26" s="391" customFormat="1" ht="15" thickBot="1" x14ac:dyDescent="0.25">
      <c r="B31" s="39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387"/>
    </row>
    <row r="32" spans="2:26" s="391" customFormat="1" ht="46.5" customHeight="1" x14ac:dyDescent="0.2">
      <c r="B32" s="390"/>
      <c r="C32" s="1045" t="s">
        <v>20</v>
      </c>
      <c r="D32" s="1046"/>
      <c r="E32" s="1046"/>
      <c r="F32" s="1046"/>
      <c r="G32" s="1047"/>
      <c r="H32" s="325" t="s">
        <v>616</v>
      </c>
      <c r="I32" s="325" t="s">
        <v>617</v>
      </c>
      <c r="J32" s="325" t="s">
        <v>618</v>
      </c>
      <c r="K32" s="599" t="s">
        <v>24</v>
      </c>
      <c r="L32" s="592"/>
      <c r="M32" s="592"/>
      <c r="N32" s="592"/>
      <c r="O32" s="592"/>
      <c r="P32" s="592"/>
      <c r="Q32" s="592"/>
      <c r="R32" s="592"/>
      <c r="S32" s="592"/>
      <c r="T32" s="592"/>
      <c r="U32" s="592"/>
      <c r="V32" s="592"/>
      <c r="W32" s="592"/>
      <c r="X32" s="592"/>
      <c r="Y32" s="593"/>
      <c r="Z32" s="387"/>
    </row>
    <row r="33" spans="2:26" s="391" customFormat="1" ht="135.75" customHeight="1" x14ac:dyDescent="0.2">
      <c r="B33" s="390"/>
      <c r="C33" s="579" t="s">
        <v>36</v>
      </c>
      <c r="D33" s="580"/>
      <c r="E33" s="580"/>
      <c r="F33" s="580"/>
      <c r="G33" s="581"/>
      <c r="H33" s="21">
        <v>12</v>
      </c>
      <c r="I33" s="21">
        <v>10</v>
      </c>
      <c r="J33" s="392">
        <f>+H33/I33</f>
        <v>1.2</v>
      </c>
      <c r="K33" s="1048" t="s">
        <v>619</v>
      </c>
      <c r="L33" s="1049"/>
      <c r="M33" s="1049"/>
      <c r="N33" s="1049"/>
      <c r="O33" s="1049"/>
      <c r="P33" s="1049"/>
      <c r="Q33" s="1049"/>
      <c r="R33" s="1049"/>
      <c r="S33" s="1049"/>
      <c r="T33" s="1049"/>
      <c r="U33" s="1049"/>
      <c r="V33" s="1049"/>
      <c r="W33" s="1049"/>
      <c r="X33" s="1049"/>
      <c r="Y33" s="1050"/>
      <c r="Z33" s="387"/>
    </row>
    <row r="34" spans="2:26" s="391" customFormat="1" ht="139.5" customHeight="1" x14ac:dyDescent="0.2">
      <c r="B34" s="390"/>
      <c r="C34" s="579" t="s">
        <v>93</v>
      </c>
      <c r="D34" s="580"/>
      <c r="E34" s="580"/>
      <c r="F34" s="580"/>
      <c r="G34" s="581"/>
      <c r="H34" s="393">
        <v>15</v>
      </c>
      <c r="I34" s="393">
        <v>10</v>
      </c>
      <c r="J34" s="392">
        <f t="shared" ref="J34:J36" si="0">+H34/I34</f>
        <v>1.5</v>
      </c>
      <c r="K34" s="1051" t="s">
        <v>620</v>
      </c>
      <c r="L34" s="1052"/>
      <c r="M34" s="1052"/>
      <c r="N34" s="1052"/>
      <c r="O34" s="1052"/>
      <c r="P34" s="1052"/>
      <c r="Q34" s="1052"/>
      <c r="R34" s="1052"/>
      <c r="S34" s="1052"/>
      <c r="T34" s="1052"/>
      <c r="U34" s="1052"/>
      <c r="V34" s="1052"/>
      <c r="W34" s="1052"/>
      <c r="X34" s="1052"/>
      <c r="Y34" s="1053"/>
      <c r="Z34" s="387"/>
    </row>
    <row r="35" spans="2:26" s="391" customFormat="1" x14ac:dyDescent="0.2">
      <c r="B35" s="390"/>
      <c r="C35" s="579" t="s">
        <v>94</v>
      </c>
      <c r="D35" s="580"/>
      <c r="E35" s="580"/>
      <c r="F35" s="580"/>
      <c r="G35" s="581"/>
      <c r="H35" s="393"/>
      <c r="I35" s="393"/>
      <c r="J35" s="392" t="e">
        <f t="shared" si="0"/>
        <v>#DIV/0!</v>
      </c>
      <c r="K35" s="582"/>
      <c r="L35" s="583"/>
      <c r="M35" s="583"/>
      <c r="N35" s="583"/>
      <c r="O35" s="583"/>
      <c r="P35" s="583"/>
      <c r="Q35" s="583"/>
      <c r="R35" s="583"/>
      <c r="S35" s="583"/>
      <c r="T35" s="583"/>
      <c r="U35" s="583"/>
      <c r="V35" s="583"/>
      <c r="W35" s="583"/>
      <c r="X35" s="583"/>
      <c r="Y35" s="584"/>
      <c r="Z35" s="387"/>
    </row>
    <row r="36" spans="2:26" s="391" customFormat="1" ht="15" thickBot="1" x14ac:dyDescent="0.25">
      <c r="B36" s="390"/>
      <c r="C36" s="579" t="s">
        <v>95</v>
      </c>
      <c r="D36" s="580"/>
      <c r="E36" s="580"/>
      <c r="F36" s="580"/>
      <c r="G36" s="581"/>
      <c r="H36" s="393"/>
      <c r="I36" s="393"/>
      <c r="J36" s="392" t="e">
        <f t="shared" si="0"/>
        <v>#DIV/0!</v>
      </c>
      <c r="K36" s="582"/>
      <c r="L36" s="583"/>
      <c r="M36" s="583"/>
      <c r="N36" s="583"/>
      <c r="O36" s="583"/>
      <c r="P36" s="583"/>
      <c r="Q36" s="583"/>
      <c r="R36" s="583"/>
      <c r="S36" s="583"/>
      <c r="T36" s="583"/>
      <c r="U36" s="583"/>
      <c r="V36" s="583"/>
      <c r="W36" s="583"/>
      <c r="X36" s="583"/>
      <c r="Y36" s="584"/>
      <c r="Z36" s="387"/>
    </row>
    <row r="37" spans="2:26" s="391" customFormat="1" ht="15.75" customHeight="1" thickBot="1" x14ac:dyDescent="0.3">
      <c r="B37" s="390"/>
      <c r="C37" s="552" t="s">
        <v>25</v>
      </c>
      <c r="D37" s="553"/>
      <c r="E37" s="553"/>
      <c r="F37" s="553"/>
      <c r="G37" s="554"/>
      <c r="H37" s="394"/>
      <c r="I37" s="394"/>
      <c r="J37" s="26"/>
      <c r="K37" s="555"/>
      <c r="L37" s="556"/>
      <c r="M37" s="556"/>
      <c r="N37" s="556"/>
      <c r="O37" s="556"/>
      <c r="P37" s="556"/>
      <c r="Q37" s="556"/>
      <c r="R37" s="556"/>
      <c r="S37" s="556"/>
      <c r="T37" s="556"/>
      <c r="U37" s="556"/>
      <c r="V37" s="556"/>
      <c r="W37" s="556"/>
      <c r="X37" s="556"/>
      <c r="Y37" s="557"/>
      <c r="Z37" s="387"/>
    </row>
    <row r="38" spans="2:26" s="391" customFormat="1" ht="5.25" customHeight="1" x14ac:dyDescent="0.2">
      <c r="B38" s="390"/>
      <c r="C38" s="386"/>
      <c r="D38" s="386"/>
      <c r="E38" s="386"/>
      <c r="F38" s="386"/>
      <c r="G38" s="386"/>
      <c r="H38" s="395"/>
      <c r="I38" s="395"/>
      <c r="J38" s="28"/>
      <c r="K38" s="386"/>
      <c r="L38" s="386"/>
      <c r="M38" s="386"/>
      <c r="N38" s="386"/>
      <c r="O38" s="386"/>
      <c r="P38" s="386"/>
      <c r="Q38" s="386"/>
      <c r="R38" s="386"/>
      <c r="S38" s="386"/>
      <c r="T38" s="386"/>
      <c r="U38" s="386"/>
      <c r="V38" s="386"/>
      <c r="W38" s="386"/>
      <c r="X38" s="386"/>
      <c r="Y38" s="386"/>
      <c r="Z38" s="387"/>
    </row>
    <row r="39" spans="2:26" s="391" customFormat="1" ht="15" thickBot="1" x14ac:dyDescent="0.25">
      <c r="B39" s="390"/>
      <c r="C39" s="386"/>
      <c r="D39" s="386"/>
      <c r="E39" s="386"/>
      <c r="F39" s="386"/>
      <c r="G39" s="386"/>
      <c r="H39" s="395"/>
      <c r="I39" s="395"/>
      <c r="J39" s="28"/>
      <c r="K39" s="386"/>
      <c r="L39" s="386"/>
      <c r="M39" s="386"/>
      <c r="N39" s="386"/>
      <c r="O39" s="386"/>
      <c r="P39" s="386"/>
      <c r="Q39" s="386"/>
      <c r="R39" s="386"/>
      <c r="S39" s="386"/>
      <c r="T39" s="386"/>
      <c r="U39" s="386"/>
      <c r="V39" s="386"/>
      <c r="W39" s="386"/>
      <c r="X39" s="386"/>
      <c r="Y39" s="386"/>
      <c r="Z39" s="387"/>
    </row>
    <row r="40" spans="2:26" s="391" customFormat="1" x14ac:dyDescent="0.2">
      <c r="B40" s="390"/>
      <c r="C40" s="558" t="s">
        <v>26</v>
      </c>
      <c r="D40" s="559"/>
      <c r="E40" s="559"/>
      <c r="F40" s="559"/>
      <c r="G40" s="559"/>
      <c r="H40" s="559"/>
      <c r="I40" s="559"/>
      <c r="J40" s="559"/>
      <c r="K40" s="559"/>
      <c r="L40" s="559"/>
      <c r="M40" s="559"/>
      <c r="N40" s="559"/>
      <c r="O40" s="559"/>
      <c r="P40" s="559"/>
      <c r="Q40" s="559"/>
      <c r="R40" s="559"/>
      <c r="S40" s="559"/>
      <c r="T40" s="559"/>
      <c r="U40" s="559"/>
      <c r="V40" s="559"/>
      <c r="W40" s="559"/>
      <c r="X40" s="559"/>
      <c r="Y40" s="560"/>
      <c r="Z40" s="387"/>
    </row>
    <row r="41" spans="2:26" ht="15" thickBot="1" x14ac:dyDescent="0.25">
      <c r="B41" s="385"/>
      <c r="C41" s="561"/>
      <c r="D41" s="562"/>
      <c r="E41" s="562"/>
      <c r="F41" s="562"/>
      <c r="G41" s="562"/>
      <c r="H41" s="562"/>
      <c r="I41" s="562"/>
      <c r="J41" s="562"/>
      <c r="K41" s="562"/>
      <c r="L41" s="562"/>
      <c r="M41" s="562"/>
      <c r="N41" s="562"/>
      <c r="O41" s="562"/>
      <c r="P41" s="562"/>
      <c r="Q41" s="562"/>
      <c r="R41" s="562"/>
      <c r="S41" s="562"/>
      <c r="T41" s="562"/>
      <c r="U41" s="562"/>
      <c r="V41" s="562"/>
      <c r="W41" s="562"/>
      <c r="X41" s="562"/>
      <c r="Y41" s="563"/>
      <c r="Z41" s="387"/>
    </row>
    <row r="42" spans="2:26" x14ac:dyDescent="0.2">
      <c r="B42" s="385"/>
      <c r="C42" s="564" t="s">
        <v>27</v>
      </c>
      <c r="D42" s="565"/>
      <c r="E42" s="565"/>
      <c r="F42" s="565"/>
      <c r="G42" s="565"/>
      <c r="H42" s="565"/>
      <c r="I42" s="565"/>
      <c r="J42" s="565"/>
      <c r="K42" s="565"/>
      <c r="L42" s="565"/>
      <c r="M42" s="565"/>
      <c r="N42" s="565"/>
      <c r="O42" s="565"/>
      <c r="P42" s="565"/>
      <c r="Q42" s="565"/>
      <c r="R42" s="565"/>
      <c r="S42" s="565"/>
      <c r="T42" s="565"/>
      <c r="U42" s="565"/>
      <c r="V42" s="565"/>
      <c r="W42" s="565"/>
      <c r="X42" s="565"/>
      <c r="Y42" s="566"/>
      <c r="Z42" s="387"/>
    </row>
    <row r="43" spans="2:26" x14ac:dyDescent="0.2">
      <c r="B43" s="385"/>
      <c r="C43" s="567"/>
      <c r="D43" s="568"/>
      <c r="E43" s="568"/>
      <c r="F43" s="568"/>
      <c r="G43" s="568"/>
      <c r="H43" s="568"/>
      <c r="I43" s="568"/>
      <c r="J43" s="568"/>
      <c r="K43" s="568"/>
      <c r="L43" s="568"/>
      <c r="M43" s="568"/>
      <c r="N43" s="568"/>
      <c r="O43" s="568"/>
      <c r="P43" s="568"/>
      <c r="Q43" s="568"/>
      <c r="R43" s="568"/>
      <c r="S43" s="568"/>
      <c r="T43" s="568"/>
      <c r="U43" s="568"/>
      <c r="V43" s="568"/>
      <c r="W43" s="568"/>
      <c r="X43" s="568"/>
      <c r="Y43" s="569"/>
      <c r="Z43" s="387"/>
    </row>
    <row r="44" spans="2:26" x14ac:dyDescent="0.2">
      <c r="B44" s="385"/>
      <c r="C44" s="567"/>
      <c r="D44" s="568"/>
      <c r="E44" s="568"/>
      <c r="F44" s="568"/>
      <c r="G44" s="568"/>
      <c r="H44" s="568"/>
      <c r="I44" s="568"/>
      <c r="J44" s="568"/>
      <c r="K44" s="568"/>
      <c r="L44" s="568"/>
      <c r="M44" s="568"/>
      <c r="N44" s="568"/>
      <c r="O44" s="568"/>
      <c r="P44" s="568"/>
      <c r="Q44" s="568"/>
      <c r="R44" s="568"/>
      <c r="S44" s="568"/>
      <c r="T44" s="568"/>
      <c r="U44" s="568"/>
      <c r="V44" s="568"/>
      <c r="W44" s="568"/>
      <c r="X44" s="568"/>
      <c r="Y44" s="569"/>
      <c r="Z44" s="387"/>
    </row>
    <row r="45" spans="2:26" x14ac:dyDescent="0.2">
      <c r="B45" s="385"/>
      <c r="C45" s="567"/>
      <c r="D45" s="568"/>
      <c r="E45" s="568"/>
      <c r="F45" s="568"/>
      <c r="G45" s="568"/>
      <c r="H45" s="568"/>
      <c r="I45" s="568"/>
      <c r="J45" s="568"/>
      <c r="K45" s="568"/>
      <c r="L45" s="568"/>
      <c r="M45" s="568"/>
      <c r="N45" s="568"/>
      <c r="O45" s="568"/>
      <c r="P45" s="568"/>
      <c r="Q45" s="568"/>
      <c r="R45" s="568"/>
      <c r="S45" s="568"/>
      <c r="T45" s="568"/>
      <c r="U45" s="568"/>
      <c r="V45" s="568"/>
      <c r="W45" s="568"/>
      <c r="X45" s="568"/>
      <c r="Y45" s="569"/>
      <c r="Z45" s="387"/>
    </row>
    <row r="46" spans="2:26" x14ac:dyDescent="0.2">
      <c r="B46" s="385"/>
      <c r="C46" s="567"/>
      <c r="D46" s="568"/>
      <c r="E46" s="568"/>
      <c r="F46" s="568"/>
      <c r="G46" s="568"/>
      <c r="H46" s="568"/>
      <c r="I46" s="568"/>
      <c r="J46" s="568"/>
      <c r="K46" s="568"/>
      <c r="L46" s="568"/>
      <c r="M46" s="568"/>
      <c r="N46" s="568"/>
      <c r="O46" s="568"/>
      <c r="P46" s="568"/>
      <c r="Q46" s="568"/>
      <c r="R46" s="568"/>
      <c r="S46" s="568"/>
      <c r="T46" s="568"/>
      <c r="U46" s="568"/>
      <c r="V46" s="568"/>
      <c r="W46" s="568"/>
      <c r="X46" s="568"/>
      <c r="Y46" s="569"/>
      <c r="Z46" s="387"/>
    </row>
    <row r="47" spans="2:26" x14ac:dyDescent="0.2">
      <c r="B47" s="385"/>
      <c r="C47" s="567"/>
      <c r="D47" s="568"/>
      <c r="E47" s="568"/>
      <c r="F47" s="568"/>
      <c r="G47" s="568"/>
      <c r="H47" s="568"/>
      <c r="I47" s="568"/>
      <c r="J47" s="568"/>
      <c r="K47" s="568"/>
      <c r="L47" s="568"/>
      <c r="M47" s="568"/>
      <c r="N47" s="568"/>
      <c r="O47" s="568"/>
      <c r="P47" s="568"/>
      <c r="Q47" s="568"/>
      <c r="R47" s="568"/>
      <c r="S47" s="568"/>
      <c r="T47" s="568"/>
      <c r="U47" s="568"/>
      <c r="V47" s="568"/>
      <c r="W47" s="568"/>
      <c r="X47" s="568"/>
      <c r="Y47" s="569"/>
      <c r="Z47" s="387"/>
    </row>
    <row r="48" spans="2:26" x14ac:dyDescent="0.2">
      <c r="B48" s="385"/>
      <c r="C48" s="567"/>
      <c r="D48" s="568"/>
      <c r="E48" s="568"/>
      <c r="F48" s="568"/>
      <c r="G48" s="568"/>
      <c r="H48" s="568"/>
      <c r="I48" s="568"/>
      <c r="J48" s="568"/>
      <c r="K48" s="568"/>
      <c r="L48" s="568"/>
      <c r="M48" s="568"/>
      <c r="N48" s="568"/>
      <c r="O48" s="568"/>
      <c r="P48" s="568"/>
      <c r="Q48" s="568"/>
      <c r="R48" s="568"/>
      <c r="S48" s="568"/>
      <c r="T48" s="568"/>
      <c r="U48" s="568"/>
      <c r="V48" s="568"/>
      <c r="W48" s="568"/>
      <c r="X48" s="568"/>
      <c r="Y48" s="569"/>
      <c r="Z48" s="387"/>
    </row>
    <row r="49" spans="1:26" x14ac:dyDescent="0.2">
      <c r="B49" s="385"/>
      <c r="C49" s="567"/>
      <c r="D49" s="568"/>
      <c r="E49" s="568"/>
      <c r="F49" s="568"/>
      <c r="G49" s="568"/>
      <c r="H49" s="568"/>
      <c r="I49" s="568"/>
      <c r="J49" s="568"/>
      <c r="K49" s="568"/>
      <c r="L49" s="568"/>
      <c r="M49" s="568"/>
      <c r="N49" s="568"/>
      <c r="O49" s="568"/>
      <c r="P49" s="568"/>
      <c r="Q49" s="568"/>
      <c r="R49" s="568"/>
      <c r="S49" s="568"/>
      <c r="T49" s="568"/>
      <c r="U49" s="568"/>
      <c r="V49" s="568"/>
      <c r="W49" s="568"/>
      <c r="X49" s="568"/>
      <c r="Y49" s="569"/>
      <c r="Z49" s="387"/>
    </row>
    <row r="50" spans="1:26" x14ac:dyDescent="0.2">
      <c r="B50" s="385"/>
      <c r="C50" s="567"/>
      <c r="D50" s="568"/>
      <c r="E50" s="568"/>
      <c r="F50" s="568"/>
      <c r="G50" s="568"/>
      <c r="H50" s="568"/>
      <c r="I50" s="568"/>
      <c r="J50" s="568"/>
      <c r="K50" s="568"/>
      <c r="L50" s="568"/>
      <c r="M50" s="568"/>
      <c r="N50" s="568"/>
      <c r="O50" s="568"/>
      <c r="P50" s="568"/>
      <c r="Q50" s="568"/>
      <c r="R50" s="568"/>
      <c r="S50" s="568"/>
      <c r="T50" s="568"/>
      <c r="U50" s="568"/>
      <c r="V50" s="568"/>
      <c r="W50" s="568"/>
      <c r="X50" s="568"/>
      <c r="Y50" s="569"/>
      <c r="Z50" s="387"/>
    </row>
    <row r="51" spans="1:26" x14ac:dyDescent="0.2">
      <c r="B51" s="385"/>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387"/>
    </row>
    <row r="52" spans="1:26" x14ac:dyDescent="0.2">
      <c r="B52" s="385"/>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387"/>
    </row>
    <row r="53" spans="1:26" x14ac:dyDescent="0.2">
      <c r="B53" s="385"/>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387"/>
    </row>
    <row r="54" spans="1:26" ht="15" thickBot="1" x14ac:dyDescent="0.25">
      <c r="B54" s="385"/>
      <c r="C54" s="570"/>
      <c r="D54" s="571"/>
      <c r="E54" s="571"/>
      <c r="F54" s="571"/>
      <c r="G54" s="571"/>
      <c r="H54" s="571"/>
      <c r="I54" s="571"/>
      <c r="J54" s="571"/>
      <c r="K54" s="571"/>
      <c r="L54" s="571"/>
      <c r="M54" s="571"/>
      <c r="N54" s="571"/>
      <c r="O54" s="571"/>
      <c r="P54" s="571"/>
      <c r="Q54" s="571"/>
      <c r="R54" s="571"/>
      <c r="S54" s="571"/>
      <c r="T54" s="571"/>
      <c r="U54" s="571"/>
      <c r="V54" s="571"/>
      <c r="W54" s="571"/>
      <c r="X54" s="571"/>
      <c r="Y54" s="572"/>
      <c r="Z54" s="387"/>
    </row>
    <row r="55" spans="1:26" x14ac:dyDescent="0.2">
      <c r="B55" s="396"/>
      <c r="C55" s="397"/>
      <c r="D55" s="397"/>
      <c r="E55" s="397"/>
      <c r="F55" s="397"/>
      <c r="G55" s="397"/>
      <c r="H55" s="397"/>
      <c r="I55" s="397"/>
      <c r="J55" s="397"/>
      <c r="K55" s="397"/>
      <c r="L55" s="397"/>
      <c r="M55" s="397"/>
      <c r="N55" s="397"/>
      <c r="O55" s="397"/>
      <c r="P55" s="397"/>
      <c r="Q55" s="397"/>
      <c r="R55" s="397"/>
      <c r="S55" s="397"/>
      <c r="T55" s="397"/>
      <c r="U55" s="397"/>
      <c r="V55" s="397"/>
      <c r="W55" s="397"/>
      <c r="X55" s="397"/>
      <c r="Y55" s="397"/>
      <c r="Z55" s="398"/>
    </row>
    <row r="56" spans="1:26" ht="15" thickBot="1" x14ac:dyDescent="0.25">
      <c r="B56" s="399"/>
      <c r="C56" s="400"/>
      <c r="D56" s="400"/>
      <c r="E56" s="400"/>
      <c r="F56" s="400"/>
      <c r="G56" s="400"/>
      <c r="H56" s="400"/>
      <c r="I56" s="400"/>
      <c r="J56" s="400"/>
      <c r="K56" s="400"/>
      <c r="L56" s="400"/>
      <c r="M56" s="400"/>
      <c r="N56" s="400"/>
      <c r="O56" s="400"/>
      <c r="P56" s="400"/>
      <c r="Q56" s="400"/>
      <c r="R56" s="400"/>
      <c r="S56" s="400"/>
      <c r="T56" s="400"/>
      <c r="U56" s="400"/>
      <c r="V56" s="400"/>
      <c r="W56" s="400"/>
      <c r="X56" s="400"/>
      <c r="Y56" s="400"/>
      <c r="Z56" s="401"/>
    </row>
    <row r="57" spans="1:26" ht="14.25" customHeight="1" x14ac:dyDescent="0.2">
      <c r="B57" s="402"/>
      <c r="C57" s="573" t="s">
        <v>20</v>
      </c>
      <c r="D57" s="574"/>
      <c r="E57" s="574"/>
      <c r="F57" s="574"/>
      <c r="G57" s="575"/>
      <c r="H57" s="573" t="s">
        <v>34</v>
      </c>
      <c r="I57" s="575"/>
      <c r="J57" s="573" t="s">
        <v>35</v>
      </c>
      <c r="K57" s="574"/>
      <c r="L57" s="574"/>
      <c r="M57" s="575"/>
      <c r="N57" s="573" t="s">
        <v>33</v>
      </c>
      <c r="O57" s="574"/>
      <c r="P57" s="574"/>
      <c r="Q57" s="574"/>
      <c r="R57" s="574"/>
      <c r="S57" s="574"/>
      <c r="T57" s="574"/>
      <c r="U57" s="574"/>
      <c r="V57" s="574"/>
      <c r="W57" s="574"/>
      <c r="X57" s="574"/>
      <c r="Y57" s="575"/>
      <c r="Z57" s="403"/>
    </row>
    <row r="58" spans="1:26" ht="14.25" customHeight="1" x14ac:dyDescent="0.2">
      <c r="A58" s="371"/>
      <c r="B58" s="404"/>
      <c r="C58" s="576"/>
      <c r="D58" s="577"/>
      <c r="E58" s="577"/>
      <c r="F58" s="577"/>
      <c r="G58" s="578"/>
      <c r="H58" s="576"/>
      <c r="I58" s="578"/>
      <c r="J58" s="576"/>
      <c r="K58" s="577"/>
      <c r="L58" s="577"/>
      <c r="M58" s="578"/>
      <c r="N58" s="576"/>
      <c r="O58" s="577"/>
      <c r="P58" s="577"/>
      <c r="Q58" s="577"/>
      <c r="R58" s="577"/>
      <c r="S58" s="577"/>
      <c r="T58" s="577"/>
      <c r="U58" s="577"/>
      <c r="V58" s="577"/>
      <c r="W58" s="577"/>
      <c r="X58" s="577"/>
      <c r="Y58" s="578"/>
      <c r="Z58" s="403"/>
    </row>
    <row r="59" spans="1:26" ht="15" customHeight="1" thickBot="1" x14ac:dyDescent="0.25">
      <c r="A59" s="371"/>
      <c r="B59" s="404"/>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403"/>
    </row>
    <row r="60" spans="1:26" x14ac:dyDescent="0.2">
      <c r="B60" s="402"/>
      <c r="C60" s="549" t="s">
        <v>36</v>
      </c>
      <c r="D60" s="550"/>
      <c r="E60" s="550"/>
      <c r="F60" s="550"/>
      <c r="G60" s="550"/>
      <c r="H60" s="1054">
        <v>1</v>
      </c>
      <c r="I60" s="550"/>
      <c r="J60" s="1054">
        <v>1.2</v>
      </c>
      <c r="K60" s="550"/>
      <c r="L60" s="550"/>
      <c r="M60" s="550"/>
      <c r="N60" s="550"/>
      <c r="O60" s="550"/>
      <c r="P60" s="550"/>
      <c r="Q60" s="550"/>
      <c r="R60" s="550"/>
      <c r="S60" s="550"/>
      <c r="T60" s="550"/>
      <c r="U60" s="550"/>
      <c r="V60" s="550"/>
      <c r="W60" s="550"/>
      <c r="X60" s="550"/>
      <c r="Y60" s="551"/>
      <c r="Z60" s="405"/>
    </row>
    <row r="61" spans="1:26" x14ac:dyDescent="0.2">
      <c r="B61" s="402"/>
      <c r="C61" s="543" t="s">
        <v>93</v>
      </c>
      <c r="D61" s="544"/>
      <c r="E61" s="544"/>
      <c r="F61" s="544"/>
      <c r="G61" s="544"/>
      <c r="H61" s="1055">
        <v>1.2</v>
      </c>
      <c r="I61" s="544"/>
      <c r="J61" s="1055">
        <v>1.5</v>
      </c>
      <c r="K61" s="544"/>
      <c r="L61" s="544"/>
      <c r="M61" s="544"/>
      <c r="N61" s="544"/>
      <c r="O61" s="544"/>
      <c r="P61" s="544"/>
      <c r="Q61" s="544"/>
      <c r="R61" s="544"/>
      <c r="S61" s="544"/>
      <c r="T61" s="544"/>
      <c r="U61" s="544"/>
      <c r="V61" s="544"/>
      <c r="W61" s="544"/>
      <c r="X61" s="544"/>
      <c r="Y61" s="545"/>
      <c r="Z61" s="405"/>
    </row>
    <row r="62" spans="1:26" x14ac:dyDescent="0.2">
      <c r="B62" s="402"/>
      <c r="C62" s="543"/>
      <c r="D62" s="544"/>
      <c r="E62" s="544"/>
      <c r="F62" s="544"/>
      <c r="G62" s="544"/>
      <c r="H62" s="544"/>
      <c r="I62" s="544"/>
      <c r="J62" s="544"/>
      <c r="K62" s="544"/>
      <c r="L62" s="544"/>
      <c r="M62" s="544"/>
      <c r="N62" s="544"/>
      <c r="O62" s="544"/>
      <c r="P62" s="544"/>
      <c r="Q62" s="544"/>
      <c r="R62" s="544"/>
      <c r="S62" s="544"/>
      <c r="T62" s="544"/>
      <c r="U62" s="544"/>
      <c r="V62" s="544"/>
      <c r="W62" s="544"/>
      <c r="X62" s="544"/>
      <c r="Y62" s="545"/>
      <c r="Z62" s="405"/>
    </row>
    <row r="63" spans="1:26" x14ac:dyDescent="0.2">
      <c r="B63" s="402"/>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405"/>
    </row>
    <row r="64" spans="1:26" x14ac:dyDescent="0.2">
      <c r="B64" s="402"/>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405"/>
    </row>
    <row r="65" spans="2:26" x14ac:dyDescent="0.2">
      <c r="B65" s="402"/>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405"/>
    </row>
    <row r="66" spans="2:26" x14ac:dyDescent="0.2">
      <c r="B66" s="402"/>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405"/>
    </row>
    <row r="67" spans="2:26" x14ac:dyDescent="0.2">
      <c r="B67" s="402"/>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405"/>
    </row>
    <row r="68" spans="2:26" x14ac:dyDescent="0.2">
      <c r="B68" s="402"/>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405"/>
    </row>
    <row r="69" spans="2:26" x14ac:dyDescent="0.2">
      <c r="B69" s="402"/>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405"/>
    </row>
    <row r="70" spans="2:26" x14ac:dyDescent="0.2">
      <c r="B70" s="402"/>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405"/>
    </row>
    <row r="71" spans="2:26" ht="15" thickBot="1" x14ac:dyDescent="0.25">
      <c r="B71" s="402"/>
      <c r="C71" s="546"/>
      <c r="D71" s="547"/>
      <c r="E71" s="547"/>
      <c r="F71" s="547"/>
      <c r="G71" s="547"/>
      <c r="H71" s="547"/>
      <c r="I71" s="547"/>
      <c r="J71" s="547"/>
      <c r="K71" s="547"/>
      <c r="L71" s="547"/>
      <c r="M71" s="547"/>
      <c r="N71" s="547"/>
      <c r="O71" s="547"/>
      <c r="P71" s="547"/>
      <c r="Q71" s="547"/>
      <c r="R71" s="547"/>
      <c r="S71" s="547"/>
      <c r="T71" s="547"/>
      <c r="U71" s="547"/>
      <c r="V71" s="547"/>
      <c r="W71" s="547"/>
      <c r="X71" s="547"/>
      <c r="Y71" s="548"/>
      <c r="Z71" s="405"/>
    </row>
    <row r="72" spans="2:26" x14ac:dyDescent="0.2">
      <c r="B72" s="406"/>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407"/>
    </row>
    <row r="111" ht="6" customHeight="1" x14ac:dyDescent="0.2"/>
  </sheetData>
  <mergeCells count="107">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40:Y41"/>
    <mergeCell ref="C42:Y54"/>
    <mergeCell ref="C57:G59"/>
    <mergeCell ref="H57:I59"/>
    <mergeCell ref="J57:M59"/>
    <mergeCell ref="N57:Y59"/>
    <mergeCell ref="C35:G35"/>
    <mergeCell ref="K35:Y35"/>
    <mergeCell ref="C36:G36"/>
    <mergeCell ref="K36:Y36"/>
    <mergeCell ref="C37:G37"/>
    <mergeCell ref="K37:Y37"/>
    <mergeCell ref="C30:Y31"/>
    <mergeCell ref="C32:G32"/>
    <mergeCell ref="K32:Y32"/>
    <mergeCell ref="C33:G33"/>
    <mergeCell ref="K33:Y33"/>
    <mergeCell ref="C34:G34"/>
    <mergeCell ref="K34:Y34"/>
    <mergeCell ref="C26:H26"/>
    <mergeCell ref="I26:Y26"/>
    <mergeCell ref="C28:H28"/>
    <mergeCell ref="I28:J28"/>
    <mergeCell ref="K28:P28"/>
    <mergeCell ref="Q28:S28"/>
    <mergeCell ref="U28:X28"/>
    <mergeCell ref="C24:I24"/>
    <mergeCell ref="J24:P24"/>
    <mergeCell ref="Q24:Y24"/>
    <mergeCell ref="C18:H18"/>
    <mergeCell ref="I18:Y18"/>
    <mergeCell ref="C20:H21"/>
    <mergeCell ref="I20:L21"/>
    <mergeCell ref="M20:S20"/>
    <mergeCell ref="T20:Y20"/>
    <mergeCell ref="M21:S21"/>
    <mergeCell ref="T21:Y21"/>
    <mergeCell ref="C16:H16"/>
    <mergeCell ref="I16:Y16"/>
    <mergeCell ref="C10:H11"/>
    <mergeCell ref="I10:Q11"/>
    <mergeCell ref="R10:U10"/>
    <mergeCell ref="V10:Y10"/>
    <mergeCell ref="R11:U11"/>
    <mergeCell ref="V11:Y11"/>
    <mergeCell ref="C23:I23"/>
    <mergeCell ref="J23:P23"/>
    <mergeCell ref="Q23:Y23"/>
    <mergeCell ref="B2:G4"/>
    <mergeCell ref="H2:Z2"/>
    <mergeCell ref="H3:O3"/>
    <mergeCell ref="P3:Z3"/>
    <mergeCell ref="H4:Z4"/>
    <mergeCell ref="C7:H8"/>
    <mergeCell ref="I7:Y8"/>
    <mergeCell ref="C13:H14"/>
    <mergeCell ref="I13:S14"/>
    <mergeCell ref="T13:Y13"/>
    <mergeCell ref="T14:Y14"/>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BE104"/>
  <sheetViews>
    <sheetView topLeftCell="B31" zoomScale="85" zoomScaleNormal="85" zoomScalePageLayoutView="70" workbookViewId="0">
      <selection activeCell="I10" sqref="I10:Q11"/>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42" width="3.7109375" style="3"/>
    <col min="43" max="43" width="5.28515625" style="3" bestFit="1" customWidth="1"/>
    <col min="44" max="52" width="3.7109375" style="3"/>
    <col min="53" max="60" width="14.28515625" style="3" customWidth="1"/>
    <col min="61"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9.75" customHeight="1"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62</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564" t="s">
        <v>63</v>
      </c>
      <c r="J10" s="993"/>
      <c r="K10" s="993"/>
      <c r="L10" s="993"/>
      <c r="M10" s="993"/>
      <c r="N10" s="993"/>
      <c r="O10" s="993"/>
      <c r="P10" s="993"/>
      <c r="Q10" s="994"/>
      <c r="R10" s="674" t="s">
        <v>3</v>
      </c>
      <c r="S10" s="675"/>
      <c r="T10" s="675"/>
      <c r="U10" s="676"/>
      <c r="V10" s="608" t="s">
        <v>5</v>
      </c>
      <c r="W10" s="609"/>
      <c r="X10" s="609"/>
      <c r="Y10" s="610"/>
      <c r="Z10" s="11"/>
    </row>
    <row r="11" spans="1:26" ht="28.5" customHeight="1" thickBot="1" x14ac:dyDescent="0.25">
      <c r="B11" s="10"/>
      <c r="C11" s="641"/>
      <c r="D11" s="642"/>
      <c r="E11" s="642"/>
      <c r="F11" s="642"/>
      <c r="G11" s="642"/>
      <c r="H11" s="643"/>
      <c r="I11" s="995"/>
      <c r="J11" s="996"/>
      <c r="K11" s="996"/>
      <c r="L11" s="996"/>
      <c r="M11" s="996"/>
      <c r="N11" s="996"/>
      <c r="O11" s="996"/>
      <c r="P11" s="996"/>
      <c r="Q11" s="997"/>
      <c r="R11" s="683" t="s">
        <v>64</v>
      </c>
      <c r="S11" s="684"/>
      <c r="T11" s="684"/>
      <c r="U11" s="685"/>
      <c r="V11" s="671" t="s">
        <v>65</v>
      </c>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644" t="s">
        <v>66</v>
      </c>
      <c r="J13" s="645"/>
      <c r="K13" s="645"/>
      <c r="L13" s="645"/>
      <c r="M13" s="645"/>
      <c r="N13" s="645"/>
      <c r="O13" s="645"/>
      <c r="P13" s="645"/>
      <c r="Q13" s="645"/>
      <c r="R13" s="645"/>
      <c r="S13" s="646"/>
      <c r="T13" s="638" t="s">
        <v>7</v>
      </c>
      <c r="U13" s="639"/>
      <c r="V13" s="639"/>
      <c r="W13" s="639"/>
      <c r="X13" s="639"/>
      <c r="Y13" s="640"/>
      <c r="Z13" s="17"/>
    </row>
    <row r="14" spans="1:26" ht="30" customHeight="1" thickBot="1" x14ac:dyDescent="0.25">
      <c r="B14" s="15"/>
      <c r="C14" s="641"/>
      <c r="D14" s="642"/>
      <c r="E14" s="642"/>
      <c r="F14" s="642"/>
      <c r="G14" s="642"/>
      <c r="H14" s="643"/>
      <c r="I14" s="647"/>
      <c r="J14" s="648"/>
      <c r="K14" s="648"/>
      <c r="L14" s="648"/>
      <c r="M14" s="648"/>
      <c r="N14" s="648"/>
      <c r="O14" s="648"/>
      <c r="P14" s="648"/>
      <c r="Q14" s="648"/>
      <c r="R14" s="648"/>
      <c r="S14" s="649"/>
      <c r="T14" s="650" t="s">
        <v>67</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01" t="s">
        <v>8</v>
      </c>
      <c r="D16" s="602"/>
      <c r="E16" s="602"/>
      <c r="F16" s="602"/>
      <c r="G16" s="602"/>
      <c r="H16" s="603"/>
      <c r="I16" s="604" t="s">
        <v>68</v>
      </c>
      <c r="J16" s="605"/>
      <c r="K16" s="605"/>
      <c r="L16" s="605"/>
      <c r="M16" s="605"/>
      <c r="N16" s="605"/>
      <c r="O16" s="605"/>
      <c r="P16" s="605"/>
      <c r="Q16" s="605"/>
      <c r="R16" s="605"/>
      <c r="S16" s="605"/>
      <c r="T16" s="605"/>
      <c r="U16" s="605"/>
      <c r="V16" s="605"/>
      <c r="W16" s="605"/>
      <c r="X16" s="605"/>
      <c r="Y16" s="606"/>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73.5" customHeight="1" thickBot="1" x14ac:dyDescent="0.25">
      <c r="B18" s="15"/>
      <c r="C18" s="601" t="s">
        <v>9</v>
      </c>
      <c r="D18" s="602"/>
      <c r="E18" s="602"/>
      <c r="F18" s="602"/>
      <c r="G18" s="602"/>
      <c r="H18" s="603"/>
      <c r="I18" s="604" t="s">
        <v>69</v>
      </c>
      <c r="J18" s="605"/>
      <c r="K18" s="605"/>
      <c r="L18" s="605"/>
      <c r="M18" s="605"/>
      <c r="N18" s="605"/>
      <c r="O18" s="605"/>
      <c r="P18" s="605"/>
      <c r="Q18" s="605"/>
      <c r="R18" s="605"/>
      <c r="S18" s="605"/>
      <c r="T18" s="605"/>
      <c r="U18" s="605"/>
      <c r="V18" s="605"/>
      <c r="W18" s="605"/>
      <c r="X18" s="605"/>
      <c r="Y18" s="606"/>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17"/>
    </row>
    <row r="21" spans="2:26" s="1" customFormat="1" ht="30.75" customHeight="1" thickBot="1" x14ac:dyDescent="0.25">
      <c r="B21" s="15"/>
      <c r="C21" s="623"/>
      <c r="D21" s="624"/>
      <c r="E21" s="624"/>
      <c r="F21" s="624"/>
      <c r="G21" s="624"/>
      <c r="H21" s="625"/>
      <c r="I21" s="629"/>
      <c r="J21" s="630"/>
      <c r="K21" s="630"/>
      <c r="L21" s="631"/>
      <c r="M21" s="701" t="s">
        <v>70</v>
      </c>
      <c r="N21" s="702"/>
      <c r="O21" s="702"/>
      <c r="P21" s="702"/>
      <c r="Q21" s="702"/>
      <c r="R21" s="702"/>
      <c r="S21" s="703"/>
      <c r="T21" s="671" t="s">
        <v>71</v>
      </c>
      <c r="U21" s="702"/>
      <c r="V21" s="702"/>
      <c r="W21" s="702"/>
      <c r="X21" s="702"/>
      <c r="Y21" s="703"/>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31.5" customHeight="1" thickBot="1" x14ac:dyDescent="0.25">
      <c r="B24" s="15"/>
      <c r="C24" s="611" t="s">
        <v>72</v>
      </c>
      <c r="D24" s="612"/>
      <c r="E24" s="612"/>
      <c r="F24" s="612"/>
      <c r="G24" s="612"/>
      <c r="H24" s="612"/>
      <c r="I24" s="613"/>
      <c r="J24" s="611" t="s">
        <v>73</v>
      </c>
      <c r="K24" s="612"/>
      <c r="L24" s="612"/>
      <c r="M24" s="612"/>
      <c r="N24" s="612"/>
      <c r="O24" s="612"/>
      <c r="P24" s="613"/>
      <c r="Q24" s="907" t="s">
        <v>74</v>
      </c>
      <c r="R24" s="651"/>
      <c r="S24" s="651"/>
      <c r="T24" s="651"/>
      <c r="U24" s="651"/>
      <c r="V24" s="651"/>
      <c r="W24" s="651"/>
      <c r="X24" s="651"/>
      <c r="Y24" s="652"/>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t="s">
        <v>75</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607" t="s">
        <v>76</v>
      </c>
      <c r="J28" s="604"/>
      <c r="K28" s="601" t="s">
        <v>18</v>
      </c>
      <c r="L28" s="602"/>
      <c r="M28" s="602"/>
      <c r="N28" s="602"/>
      <c r="O28" s="602"/>
      <c r="P28" s="603"/>
      <c r="Q28" s="619" t="s">
        <v>38</v>
      </c>
      <c r="R28" s="617"/>
      <c r="S28" s="618"/>
      <c r="T28" s="47" t="s">
        <v>77</v>
      </c>
      <c r="U28" s="617" t="s">
        <v>39</v>
      </c>
      <c r="V28" s="617"/>
      <c r="W28" s="617"/>
      <c r="X28" s="618"/>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x14ac:dyDescent="0.2">
      <c r="B32" s="20"/>
      <c r="C32" s="591" t="s">
        <v>20</v>
      </c>
      <c r="D32" s="592"/>
      <c r="E32" s="592"/>
      <c r="F32" s="592"/>
      <c r="G32" s="593"/>
      <c r="H32" s="597" t="s">
        <v>144</v>
      </c>
      <c r="I32" s="597" t="s">
        <v>145</v>
      </c>
      <c r="J32" s="597" t="s">
        <v>23</v>
      </c>
      <c r="K32" s="599" t="s">
        <v>24</v>
      </c>
      <c r="L32" s="592"/>
      <c r="M32" s="592"/>
      <c r="N32" s="592"/>
      <c r="O32" s="592"/>
      <c r="P32" s="592"/>
      <c r="Q32" s="592"/>
      <c r="R32" s="592"/>
      <c r="S32" s="592"/>
      <c r="T32" s="592"/>
      <c r="U32" s="592"/>
      <c r="V32" s="592"/>
      <c r="W32" s="592"/>
      <c r="X32" s="592"/>
      <c r="Y32" s="593"/>
      <c r="Z32" s="17"/>
    </row>
    <row r="33" spans="2:57" s="19" customFormat="1" ht="31.5" customHeight="1" thickBot="1" x14ac:dyDescent="0.25">
      <c r="B33" s="20"/>
      <c r="C33" s="594"/>
      <c r="D33" s="595"/>
      <c r="E33" s="595"/>
      <c r="F33" s="595"/>
      <c r="G33" s="596"/>
      <c r="H33" s="598"/>
      <c r="I33" s="598"/>
      <c r="J33" s="598"/>
      <c r="K33" s="600"/>
      <c r="L33" s="595"/>
      <c r="M33" s="595"/>
      <c r="N33" s="595"/>
      <c r="O33" s="595"/>
      <c r="P33" s="595"/>
      <c r="Q33" s="595"/>
      <c r="R33" s="595"/>
      <c r="S33" s="595"/>
      <c r="T33" s="595"/>
      <c r="U33" s="595"/>
      <c r="V33" s="595"/>
      <c r="W33" s="595"/>
      <c r="X33" s="595"/>
      <c r="Y33" s="596"/>
      <c r="Z33" s="17"/>
    </row>
    <row r="34" spans="2:57" s="19" customFormat="1" ht="47.25" customHeight="1" x14ac:dyDescent="0.2">
      <c r="B34" s="20"/>
      <c r="C34" s="579" t="s">
        <v>78</v>
      </c>
      <c r="D34" s="580"/>
      <c r="E34" s="580"/>
      <c r="F34" s="580"/>
      <c r="G34" s="581"/>
      <c r="H34" s="21">
        <v>58.53</v>
      </c>
      <c r="I34" s="21">
        <v>300</v>
      </c>
      <c r="J34" s="22">
        <f>+H34/I34</f>
        <v>0.1951</v>
      </c>
      <c r="K34" s="588" t="s">
        <v>79</v>
      </c>
      <c r="L34" s="589"/>
      <c r="M34" s="589"/>
      <c r="N34" s="589"/>
      <c r="O34" s="589"/>
      <c r="P34" s="589"/>
      <c r="Q34" s="589"/>
      <c r="R34" s="589"/>
      <c r="S34" s="589"/>
      <c r="T34" s="589"/>
      <c r="U34" s="589"/>
      <c r="V34" s="589"/>
      <c r="W34" s="589"/>
      <c r="X34" s="589"/>
      <c r="Y34" s="590"/>
      <c r="Z34" s="17"/>
      <c r="BB34" s="19" t="s">
        <v>80</v>
      </c>
      <c r="BC34" s="19" t="s">
        <v>81</v>
      </c>
      <c r="BD34" s="19" t="s">
        <v>82</v>
      </c>
      <c r="BE34" s="19" t="s">
        <v>83</v>
      </c>
    </row>
    <row r="35" spans="2:57" s="19" customFormat="1" ht="42" customHeight="1" x14ac:dyDescent="0.2">
      <c r="B35" s="20"/>
      <c r="C35" s="579" t="s">
        <v>84</v>
      </c>
      <c r="D35" s="580"/>
      <c r="E35" s="580"/>
      <c r="F35" s="580"/>
      <c r="G35" s="581"/>
      <c r="H35" s="393">
        <v>159.94999999999999</v>
      </c>
      <c r="I35" s="23">
        <v>300</v>
      </c>
      <c r="J35" s="22">
        <f t="shared" ref="J35:J37" si="0">+H35/I35</f>
        <v>0.53316666666666668</v>
      </c>
      <c r="K35" s="582" t="s">
        <v>85</v>
      </c>
      <c r="L35" s="583"/>
      <c r="M35" s="583"/>
      <c r="N35" s="583"/>
      <c r="O35" s="583"/>
      <c r="P35" s="583"/>
      <c r="Q35" s="583"/>
      <c r="R35" s="583"/>
      <c r="S35" s="583"/>
      <c r="T35" s="583"/>
      <c r="U35" s="583"/>
      <c r="V35" s="583"/>
      <c r="W35" s="583"/>
      <c r="X35" s="583"/>
      <c r="Y35" s="584"/>
      <c r="Z35" s="17"/>
      <c r="BB35" s="19" t="s">
        <v>86</v>
      </c>
      <c r="BC35" s="19">
        <v>59</v>
      </c>
      <c r="BD35" s="19">
        <v>59</v>
      </c>
      <c r="BE35" s="19">
        <v>300</v>
      </c>
    </row>
    <row r="36" spans="2:57" s="19" customFormat="1" x14ac:dyDescent="0.2">
      <c r="B36" s="20"/>
      <c r="C36" s="579" t="s">
        <v>87</v>
      </c>
      <c r="D36" s="580"/>
      <c r="E36" s="580"/>
      <c r="F36" s="580"/>
      <c r="G36" s="581"/>
      <c r="H36" s="23">
        <v>0</v>
      </c>
      <c r="I36" s="23">
        <v>300</v>
      </c>
      <c r="J36" s="22">
        <f t="shared" si="0"/>
        <v>0</v>
      </c>
      <c r="K36" s="582"/>
      <c r="L36" s="583"/>
      <c r="M36" s="583"/>
      <c r="N36" s="583"/>
      <c r="O36" s="583"/>
      <c r="P36" s="583"/>
      <c r="Q36" s="583"/>
      <c r="R36" s="583"/>
      <c r="S36" s="583"/>
      <c r="T36" s="583"/>
      <c r="U36" s="583"/>
      <c r="V36" s="583"/>
      <c r="W36" s="583"/>
      <c r="X36" s="583"/>
      <c r="Y36" s="584"/>
      <c r="Z36" s="17"/>
      <c r="BB36" s="19" t="s">
        <v>88</v>
      </c>
      <c r="BC36" s="19">
        <v>160</v>
      </c>
      <c r="BD36" s="19">
        <f>+BC36+BD35</f>
        <v>219</v>
      </c>
      <c r="BE36" s="19">
        <v>300</v>
      </c>
    </row>
    <row r="37" spans="2:57" s="19" customFormat="1" ht="15" thickBot="1" x14ac:dyDescent="0.25">
      <c r="B37" s="20"/>
      <c r="C37" s="579" t="s">
        <v>89</v>
      </c>
      <c r="D37" s="580"/>
      <c r="E37" s="580"/>
      <c r="F37" s="580"/>
      <c r="G37" s="581"/>
      <c r="H37" s="23">
        <v>0</v>
      </c>
      <c r="I37" s="23">
        <v>300</v>
      </c>
      <c r="J37" s="22">
        <f t="shared" si="0"/>
        <v>0</v>
      </c>
      <c r="K37" s="582"/>
      <c r="L37" s="583"/>
      <c r="M37" s="583"/>
      <c r="N37" s="583"/>
      <c r="O37" s="583"/>
      <c r="P37" s="583"/>
      <c r="Q37" s="583"/>
      <c r="R37" s="583"/>
      <c r="S37" s="583"/>
      <c r="T37" s="583"/>
      <c r="U37" s="583"/>
      <c r="V37" s="583"/>
      <c r="W37" s="583"/>
      <c r="X37" s="583"/>
      <c r="Y37" s="584"/>
      <c r="Z37" s="17"/>
      <c r="BB37" s="19" t="s">
        <v>90</v>
      </c>
      <c r="BC37" s="19">
        <v>0</v>
      </c>
      <c r="BD37" s="19">
        <v>219</v>
      </c>
      <c r="BE37" s="19">
        <v>300</v>
      </c>
    </row>
    <row r="38" spans="2:57" s="19" customFormat="1" ht="15.75" customHeight="1" thickBot="1" x14ac:dyDescent="0.3">
      <c r="B38" s="20"/>
      <c r="C38" s="552" t="s">
        <v>25</v>
      </c>
      <c r="D38" s="553"/>
      <c r="E38" s="553"/>
      <c r="F38" s="553"/>
      <c r="G38" s="554"/>
      <c r="H38" s="48">
        <f>+H34+H35+H36+H37</f>
        <v>218.48</v>
      </c>
      <c r="I38" s="49">
        <v>300</v>
      </c>
      <c r="J38" s="50">
        <f>+J34+J35+J37+J36</f>
        <v>0.72826666666666662</v>
      </c>
      <c r="K38" s="555"/>
      <c r="L38" s="556"/>
      <c r="M38" s="556"/>
      <c r="N38" s="556"/>
      <c r="O38" s="556"/>
      <c r="P38" s="556"/>
      <c r="Q38" s="556"/>
      <c r="R38" s="556"/>
      <c r="S38" s="556"/>
      <c r="T38" s="556"/>
      <c r="U38" s="556"/>
      <c r="V38" s="556"/>
      <c r="W38" s="556"/>
      <c r="X38" s="556"/>
      <c r="Y38" s="557"/>
      <c r="Z38" s="17"/>
    </row>
    <row r="39" spans="2:57" s="19" customFormat="1" ht="5.25" customHeight="1" x14ac:dyDescent="0.2">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57" s="19" customFormat="1" ht="15" thickBot="1" x14ac:dyDescent="0.25">
      <c r="B40" s="20"/>
      <c r="C40" s="16"/>
      <c r="D40" s="16"/>
      <c r="E40" s="16"/>
      <c r="F40" s="16"/>
      <c r="G40" s="16"/>
      <c r="H40" s="27"/>
      <c r="I40" s="27"/>
      <c r="J40" s="28"/>
      <c r="K40" s="16"/>
      <c r="L40" s="16"/>
      <c r="M40" s="16"/>
      <c r="N40" s="16"/>
      <c r="O40" s="16"/>
      <c r="P40" s="16"/>
      <c r="Q40" s="16"/>
      <c r="R40" s="16"/>
      <c r="S40" s="16"/>
      <c r="T40" s="16"/>
      <c r="U40" s="16"/>
      <c r="V40" s="16"/>
      <c r="W40" s="16"/>
      <c r="X40" s="16"/>
      <c r="Y40" s="16"/>
      <c r="Z40" s="17"/>
    </row>
    <row r="41" spans="2:57" s="19" customFormat="1" x14ac:dyDescent="0.2">
      <c r="B41" s="20"/>
      <c r="C41" s="558" t="s">
        <v>26</v>
      </c>
      <c r="D41" s="559"/>
      <c r="E41" s="559"/>
      <c r="F41" s="559"/>
      <c r="G41" s="559"/>
      <c r="H41" s="559"/>
      <c r="I41" s="559"/>
      <c r="J41" s="559"/>
      <c r="K41" s="559"/>
      <c r="L41" s="559"/>
      <c r="M41" s="559"/>
      <c r="N41" s="559"/>
      <c r="O41" s="559"/>
      <c r="P41" s="559"/>
      <c r="Q41" s="559"/>
      <c r="R41" s="559"/>
      <c r="S41" s="559"/>
      <c r="T41" s="559"/>
      <c r="U41" s="559"/>
      <c r="V41" s="559"/>
      <c r="W41" s="559"/>
      <c r="X41" s="559"/>
      <c r="Y41" s="560"/>
      <c r="Z41" s="17"/>
    </row>
    <row r="42" spans="2:57" ht="15" thickBot="1" x14ac:dyDescent="0.25">
      <c r="B42" s="15"/>
      <c r="C42" s="561"/>
      <c r="D42" s="562"/>
      <c r="E42" s="562"/>
      <c r="F42" s="562"/>
      <c r="G42" s="562"/>
      <c r="H42" s="562"/>
      <c r="I42" s="562"/>
      <c r="J42" s="562"/>
      <c r="K42" s="562"/>
      <c r="L42" s="562"/>
      <c r="M42" s="562"/>
      <c r="N42" s="562"/>
      <c r="O42" s="562"/>
      <c r="P42" s="562"/>
      <c r="Q42" s="562"/>
      <c r="R42" s="562"/>
      <c r="S42" s="562"/>
      <c r="T42" s="562"/>
      <c r="U42" s="562"/>
      <c r="V42" s="562"/>
      <c r="W42" s="562"/>
      <c r="X42" s="562"/>
      <c r="Y42" s="563"/>
      <c r="Z42" s="17"/>
    </row>
    <row r="43" spans="2:57" x14ac:dyDescent="0.2">
      <c r="B43" s="15"/>
      <c r="C43" s="564" t="s">
        <v>27</v>
      </c>
      <c r="D43" s="565"/>
      <c r="E43" s="565"/>
      <c r="F43" s="565"/>
      <c r="G43" s="565"/>
      <c r="H43" s="565"/>
      <c r="I43" s="565"/>
      <c r="J43" s="565"/>
      <c r="K43" s="565"/>
      <c r="L43" s="565"/>
      <c r="M43" s="565"/>
      <c r="N43" s="565"/>
      <c r="O43" s="565"/>
      <c r="P43" s="565"/>
      <c r="Q43" s="565"/>
      <c r="R43" s="565"/>
      <c r="S43" s="565"/>
      <c r="T43" s="565"/>
      <c r="U43" s="565"/>
      <c r="V43" s="565"/>
      <c r="W43" s="565"/>
      <c r="X43" s="565"/>
      <c r="Y43" s="566"/>
      <c r="Z43" s="17"/>
    </row>
    <row r="44" spans="2:57" x14ac:dyDescent="0.2">
      <c r="B44" s="15"/>
      <c r="C44" s="567"/>
      <c r="D44" s="568"/>
      <c r="E44" s="568"/>
      <c r="F44" s="568"/>
      <c r="G44" s="568"/>
      <c r="H44" s="568"/>
      <c r="I44" s="568"/>
      <c r="J44" s="568"/>
      <c r="K44" s="568"/>
      <c r="L44" s="568"/>
      <c r="M44" s="568"/>
      <c r="N44" s="568"/>
      <c r="O44" s="568"/>
      <c r="P44" s="568"/>
      <c r="Q44" s="568"/>
      <c r="R44" s="568"/>
      <c r="S44" s="568"/>
      <c r="T44" s="568"/>
      <c r="U44" s="568"/>
      <c r="V44" s="568"/>
      <c r="W44" s="568"/>
      <c r="X44" s="568"/>
      <c r="Y44" s="569"/>
      <c r="Z44" s="17"/>
    </row>
    <row r="45" spans="2:57" x14ac:dyDescent="0.2">
      <c r="B45" s="15"/>
      <c r="C45" s="567"/>
      <c r="D45" s="568"/>
      <c r="E45" s="568"/>
      <c r="F45" s="568"/>
      <c r="G45" s="568"/>
      <c r="H45" s="568"/>
      <c r="I45" s="568"/>
      <c r="J45" s="568"/>
      <c r="K45" s="568"/>
      <c r="L45" s="568"/>
      <c r="M45" s="568"/>
      <c r="N45" s="568"/>
      <c r="O45" s="568"/>
      <c r="P45" s="568"/>
      <c r="Q45" s="568"/>
      <c r="R45" s="568"/>
      <c r="S45" s="568"/>
      <c r="T45" s="568"/>
      <c r="U45" s="568"/>
      <c r="V45" s="568"/>
      <c r="W45" s="568"/>
      <c r="X45" s="568"/>
      <c r="Y45" s="569"/>
      <c r="Z45" s="17"/>
    </row>
    <row r="46" spans="2:57" x14ac:dyDescent="0.2">
      <c r="B46" s="15"/>
      <c r="C46" s="567"/>
      <c r="D46" s="568"/>
      <c r="E46" s="568"/>
      <c r="F46" s="568"/>
      <c r="G46" s="568"/>
      <c r="H46" s="568"/>
      <c r="I46" s="568"/>
      <c r="J46" s="568"/>
      <c r="K46" s="568"/>
      <c r="L46" s="568"/>
      <c r="M46" s="568"/>
      <c r="N46" s="568"/>
      <c r="O46" s="568"/>
      <c r="P46" s="568"/>
      <c r="Q46" s="568"/>
      <c r="R46" s="568"/>
      <c r="S46" s="568"/>
      <c r="T46" s="568"/>
      <c r="U46" s="568"/>
      <c r="V46" s="568"/>
      <c r="W46" s="568"/>
      <c r="X46" s="568"/>
      <c r="Y46" s="569"/>
      <c r="Z46" s="17"/>
    </row>
    <row r="47" spans="2:57" x14ac:dyDescent="0.2">
      <c r="B47" s="15"/>
      <c r="C47" s="567"/>
      <c r="D47" s="568"/>
      <c r="E47" s="568"/>
      <c r="F47" s="568"/>
      <c r="G47" s="568"/>
      <c r="H47" s="568"/>
      <c r="I47" s="568"/>
      <c r="J47" s="568"/>
      <c r="K47" s="568"/>
      <c r="L47" s="568"/>
      <c r="M47" s="568"/>
      <c r="N47" s="568"/>
      <c r="O47" s="568"/>
      <c r="P47" s="568"/>
      <c r="Q47" s="568"/>
      <c r="R47" s="568"/>
      <c r="S47" s="568"/>
      <c r="T47" s="568"/>
      <c r="U47" s="568"/>
      <c r="V47" s="568"/>
      <c r="W47" s="568"/>
      <c r="X47" s="568"/>
      <c r="Y47" s="569"/>
      <c r="Z47" s="17"/>
    </row>
    <row r="48" spans="2:57" x14ac:dyDescent="0.2">
      <c r="B48" s="15"/>
      <c r="C48" s="567"/>
      <c r="D48" s="568"/>
      <c r="E48" s="568"/>
      <c r="F48" s="568"/>
      <c r="G48" s="568"/>
      <c r="H48" s="568"/>
      <c r="I48" s="568"/>
      <c r="J48" s="568"/>
      <c r="K48" s="568"/>
      <c r="L48" s="568"/>
      <c r="M48" s="568"/>
      <c r="N48" s="568"/>
      <c r="O48" s="568"/>
      <c r="P48" s="568"/>
      <c r="Q48" s="568"/>
      <c r="R48" s="568"/>
      <c r="S48" s="568"/>
      <c r="T48" s="568"/>
      <c r="U48" s="568"/>
      <c r="V48" s="568"/>
      <c r="W48" s="568"/>
      <c r="X48" s="568"/>
      <c r="Y48" s="569"/>
      <c r="Z48" s="17"/>
    </row>
    <row r="49" spans="1:26" x14ac:dyDescent="0.2">
      <c r="B49" s="15"/>
      <c r="C49" s="567"/>
      <c r="D49" s="568"/>
      <c r="E49" s="568"/>
      <c r="F49" s="568"/>
      <c r="G49" s="568"/>
      <c r="H49" s="568"/>
      <c r="I49" s="568"/>
      <c r="J49" s="568"/>
      <c r="K49" s="568"/>
      <c r="L49" s="568"/>
      <c r="M49" s="568"/>
      <c r="N49" s="568"/>
      <c r="O49" s="568"/>
      <c r="P49" s="568"/>
      <c r="Q49" s="568"/>
      <c r="R49" s="568"/>
      <c r="S49" s="568"/>
      <c r="T49" s="568"/>
      <c r="U49" s="568"/>
      <c r="V49" s="568"/>
      <c r="W49" s="568"/>
      <c r="X49" s="568"/>
      <c r="Y49" s="569"/>
      <c r="Z49" s="17"/>
    </row>
    <row r="50" spans="1:26" x14ac:dyDescent="0.2">
      <c r="B50" s="15"/>
      <c r="C50" s="567"/>
      <c r="D50" s="568"/>
      <c r="E50" s="568"/>
      <c r="F50" s="568"/>
      <c r="G50" s="568"/>
      <c r="H50" s="568"/>
      <c r="I50" s="568"/>
      <c r="J50" s="568"/>
      <c r="K50" s="568"/>
      <c r="L50" s="568"/>
      <c r="M50" s="568"/>
      <c r="N50" s="568"/>
      <c r="O50" s="568"/>
      <c r="P50" s="568"/>
      <c r="Q50" s="568"/>
      <c r="R50" s="568"/>
      <c r="S50" s="568"/>
      <c r="T50" s="568"/>
      <c r="U50" s="568"/>
      <c r="V50" s="568"/>
      <c r="W50" s="568"/>
      <c r="X50" s="568"/>
      <c r="Y50" s="569"/>
      <c r="Z50" s="17"/>
    </row>
    <row r="51" spans="1:26" x14ac:dyDescent="0.2">
      <c r="B51" s="15"/>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17"/>
    </row>
    <row r="52" spans="1:26" x14ac:dyDescent="0.2">
      <c r="B52" s="15"/>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17"/>
    </row>
    <row r="53" spans="1:26" x14ac:dyDescent="0.2">
      <c r="B53" s="15"/>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17"/>
    </row>
    <row r="54" spans="1:26" x14ac:dyDescent="0.2">
      <c r="B54" s="15"/>
      <c r="C54" s="567"/>
      <c r="D54" s="568"/>
      <c r="E54" s="568"/>
      <c r="F54" s="568"/>
      <c r="G54" s="568"/>
      <c r="H54" s="568"/>
      <c r="I54" s="568"/>
      <c r="J54" s="568"/>
      <c r="K54" s="568"/>
      <c r="L54" s="568"/>
      <c r="M54" s="568"/>
      <c r="N54" s="568"/>
      <c r="O54" s="568"/>
      <c r="P54" s="568"/>
      <c r="Q54" s="568"/>
      <c r="R54" s="568"/>
      <c r="S54" s="568"/>
      <c r="T54" s="568"/>
      <c r="U54" s="568"/>
      <c r="V54" s="568"/>
      <c r="W54" s="568"/>
      <c r="X54" s="568"/>
      <c r="Y54" s="569"/>
      <c r="Z54" s="17"/>
    </row>
    <row r="55" spans="1:26" ht="15" thickBot="1" x14ac:dyDescent="0.25">
      <c r="B55" s="15"/>
      <c r="C55" s="570"/>
      <c r="D55" s="571"/>
      <c r="E55" s="571"/>
      <c r="F55" s="571"/>
      <c r="G55" s="571"/>
      <c r="H55" s="571"/>
      <c r="I55" s="571"/>
      <c r="J55" s="571"/>
      <c r="K55" s="571"/>
      <c r="L55" s="571"/>
      <c r="M55" s="571"/>
      <c r="N55" s="571"/>
      <c r="O55" s="571"/>
      <c r="P55" s="571"/>
      <c r="Q55" s="571"/>
      <c r="R55" s="571"/>
      <c r="S55" s="571"/>
      <c r="T55" s="571"/>
      <c r="U55" s="571"/>
      <c r="V55" s="571"/>
      <c r="W55" s="571"/>
      <c r="X55" s="571"/>
      <c r="Y55" s="572"/>
      <c r="Z55" s="17"/>
    </row>
    <row r="56" spans="1:26" x14ac:dyDescent="0.2">
      <c r="B56" s="29"/>
      <c r="C56" s="30"/>
      <c r="D56" s="30"/>
      <c r="E56" s="30"/>
      <c r="F56" s="30"/>
      <c r="G56" s="30"/>
      <c r="H56" s="30"/>
      <c r="I56" s="30"/>
      <c r="J56" s="30"/>
      <c r="K56" s="30"/>
      <c r="L56" s="30"/>
      <c r="M56" s="30"/>
      <c r="N56" s="30"/>
      <c r="O56" s="30"/>
      <c r="P56" s="30"/>
      <c r="Q56" s="30"/>
      <c r="R56" s="30"/>
      <c r="S56" s="30"/>
      <c r="T56" s="30"/>
      <c r="U56" s="30"/>
      <c r="V56" s="30"/>
      <c r="W56" s="30"/>
      <c r="X56" s="30"/>
      <c r="Y56" s="30"/>
      <c r="Z56" s="31"/>
    </row>
    <row r="57" spans="1:26" ht="15" thickBot="1" x14ac:dyDescent="0.25">
      <c r="B57" s="32"/>
      <c r="C57" s="33"/>
      <c r="D57" s="33"/>
      <c r="E57" s="33"/>
      <c r="F57" s="33"/>
      <c r="G57" s="33"/>
      <c r="H57" s="33"/>
      <c r="I57" s="33"/>
      <c r="J57" s="33"/>
      <c r="K57" s="33"/>
      <c r="L57" s="33"/>
      <c r="M57" s="33"/>
      <c r="N57" s="33"/>
      <c r="O57" s="33"/>
      <c r="P57" s="33"/>
      <c r="Q57" s="33"/>
      <c r="R57" s="33"/>
      <c r="S57" s="33"/>
      <c r="T57" s="33"/>
      <c r="U57" s="33"/>
      <c r="V57" s="33"/>
      <c r="W57" s="33"/>
      <c r="X57" s="33"/>
      <c r="Y57" s="33"/>
      <c r="Z57" s="34"/>
    </row>
    <row r="58" spans="1:26" ht="14.25" customHeight="1" x14ac:dyDescent="0.2">
      <c r="B58" s="35"/>
      <c r="C58" s="573" t="s">
        <v>20</v>
      </c>
      <c r="D58" s="574"/>
      <c r="E58" s="574"/>
      <c r="F58" s="574"/>
      <c r="G58" s="575"/>
      <c r="H58" s="573" t="s">
        <v>34</v>
      </c>
      <c r="I58" s="575"/>
      <c r="J58" s="573" t="s">
        <v>35</v>
      </c>
      <c r="K58" s="574"/>
      <c r="L58" s="574"/>
      <c r="M58" s="575"/>
      <c r="N58" s="573" t="s">
        <v>33</v>
      </c>
      <c r="O58" s="574"/>
      <c r="P58" s="574"/>
      <c r="Q58" s="574"/>
      <c r="R58" s="574"/>
      <c r="S58" s="574"/>
      <c r="T58" s="574"/>
      <c r="U58" s="574"/>
      <c r="V58" s="574"/>
      <c r="W58" s="574"/>
      <c r="X58" s="574"/>
      <c r="Y58" s="575"/>
      <c r="Z58" s="36"/>
    </row>
    <row r="59" spans="1:26" ht="14.25" customHeight="1" x14ac:dyDescent="0.2">
      <c r="A59" s="1"/>
      <c r="B59" s="37"/>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36"/>
    </row>
    <row r="60" spans="1:26" ht="15" customHeight="1" thickBot="1" x14ac:dyDescent="0.25">
      <c r="A60" s="1"/>
      <c r="B60" s="37"/>
      <c r="C60" s="576"/>
      <c r="D60" s="577"/>
      <c r="E60" s="577"/>
      <c r="F60" s="577"/>
      <c r="G60" s="578"/>
      <c r="H60" s="576"/>
      <c r="I60" s="578"/>
      <c r="J60" s="576"/>
      <c r="K60" s="577"/>
      <c r="L60" s="577"/>
      <c r="M60" s="578"/>
      <c r="N60" s="576"/>
      <c r="O60" s="577"/>
      <c r="P60" s="577"/>
      <c r="Q60" s="577"/>
      <c r="R60" s="577"/>
      <c r="S60" s="577"/>
      <c r="T60" s="577"/>
      <c r="U60" s="577"/>
      <c r="V60" s="577"/>
      <c r="W60" s="577"/>
      <c r="X60" s="577"/>
      <c r="Y60" s="578"/>
      <c r="Z60" s="36"/>
    </row>
    <row r="61" spans="1:26" x14ac:dyDescent="0.2">
      <c r="B61" s="35"/>
      <c r="C61" s="549" t="s">
        <v>36</v>
      </c>
      <c r="D61" s="550"/>
      <c r="E61" s="550"/>
      <c r="F61" s="550"/>
      <c r="G61" s="550"/>
      <c r="H61" s="1054">
        <v>0.56999999999999995</v>
      </c>
      <c r="I61" s="550"/>
      <c r="J61" s="1054">
        <v>0.2</v>
      </c>
      <c r="K61" s="550"/>
      <c r="L61" s="550"/>
      <c r="M61" s="550"/>
      <c r="N61" s="550" t="s">
        <v>92</v>
      </c>
      <c r="O61" s="550"/>
      <c r="P61" s="550"/>
      <c r="Q61" s="550"/>
      <c r="R61" s="550"/>
      <c r="S61" s="550"/>
      <c r="T61" s="550"/>
      <c r="U61" s="550"/>
      <c r="V61" s="550"/>
      <c r="W61" s="550"/>
      <c r="X61" s="550"/>
      <c r="Y61" s="551"/>
      <c r="Z61" s="38"/>
    </row>
    <row r="62" spans="1:26" x14ac:dyDescent="0.2">
      <c r="B62" s="35"/>
      <c r="C62" s="543" t="s">
        <v>93</v>
      </c>
      <c r="D62" s="544"/>
      <c r="E62" s="544"/>
      <c r="F62" s="544"/>
      <c r="G62" s="544"/>
      <c r="H62" s="1055">
        <v>0.13</v>
      </c>
      <c r="I62" s="544"/>
      <c r="J62" s="1055">
        <v>0.34</v>
      </c>
      <c r="K62" s="544"/>
      <c r="L62" s="544"/>
      <c r="M62" s="544"/>
      <c r="N62" s="846" t="s">
        <v>92</v>
      </c>
      <c r="O62" s="847"/>
      <c r="P62" s="847"/>
      <c r="Q62" s="847"/>
      <c r="R62" s="847"/>
      <c r="S62" s="847"/>
      <c r="T62" s="847"/>
      <c r="U62" s="847"/>
      <c r="V62" s="847"/>
      <c r="W62" s="847"/>
      <c r="X62" s="847"/>
      <c r="Y62" s="1056"/>
      <c r="Z62" s="38"/>
    </row>
    <row r="63" spans="1:26" x14ac:dyDescent="0.2">
      <c r="B63" s="35"/>
      <c r="C63" s="543" t="s">
        <v>94</v>
      </c>
      <c r="D63" s="544"/>
      <c r="E63" s="544"/>
      <c r="F63" s="544"/>
      <c r="G63" s="544"/>
      <c r="H63" s="1055">
        <v>0.32</v>
      </c>
      <c r="I63" s="544"/>
      <c r="J63" s="1055">
        <v>0</v>
      </c>
      <c r="K63" s="544"/>
      <c r="L63" s="544"/>
      <c r="M63" s="544"/>
      <c r="N63" s="846" t="s">
        <v>92</v>
      </c>
      <c r="O63" s="847"/>
      <c r="P63" s="847"/>
      <c r="Q63" s="847"/>
      <c r="R63" s="847"/>
      <c r="S63" s="847"/>
      <c r="T63" s="847"/>
      <c r="U63" s="847"/>
      <c r="V63" s="847"/>
      <c r="W63" s="847"/>
      <c r="X63" s="847"/>
      <c r="Y63" s="1056"/>
      <c r="Z63" s="38"/>
    </row>
    <row r="64" spans="1:26" x14ac:dyDescent="0.2">
      <c r="B64" s="35"/>
      <c r="C64" s="543" t="s">
        <v>95</v>
      </c>
      <c r="D64" s="544"/>
      <c r="E64" s="544"/>
      <c r="F64" s="544"/>
      <c r="G64" s="544"/>
      <c r="H64" s="1055">
        <v>0.39</v>
      </c>
      <c r="I64" s="544"/>
      <c r="J64" s="1055">
        <v>0</v>
      </c>
      <c r="K64" s="544"/>
      <c r="L64" s="544"/>
      <c r="M64" s="544"/>
      <c r="N64" s="846" t="s">
        <v>92</v>
      </c>
      <c r="O64" s="847"/>
      <c r="P64" s="847"/>
      <c r="Q64" s="847"/>
      <c r="R64" s="847"/>
      <c r="S64" s="847"/>
      <c r="T64" s="847"/>
      <c r="U64" s="847"/>
      <c r="V64" s="847"/>
      <c r="W64" s="847"/>
      <c r="X64" s="847"/>
      <c r="Y64" s="1056"/>
      <c r="Z64" s="38"/>
    </row>
    <row r="65" spans="2:26" x14ac:dyDescent="0.2">
      <c r="B65" s="39"/>
      <c r="C65" s="30"/>
      <c r="D65" s="30"/>
      <c r="E65" s="30"/>
      <c r="F65" s="30"/>
      <c r="G65" s="30"/>
      <c r="H65" s="30"/>
      <c r="I65" s="30"/>
      <c r="J65" s="30"/>
      <c r="K65" s="30"/>
      <c r="L65" s="30"/>
      <c r="M65" s="30"/>
      <c r="N65" s="30"/>
      <c r="O65" s="30"/>
      <c r="P65" s="30"/>
      <c r="Q65" s="30"/>
      <c r="R65" s="30"/>
      <c r="S65" s="30"/>
      <c r="T65" s="30"/>
      <c r="U65" s="30"/>
      <c r="V65" s="30"/>
      <c r="W65" s="30"/>
      <c r="X65" s="30"/>
      <c r="Y65" s="30"/>
      <c r="Z65" s="40"/>
    </row>
    <row r="104" ht="6" customHeight="1" x14ac:dyDescent="0.2"/>
  </sheetData>
  <mergeCells count="78">
    <mergeCell ref="C64:G64"/>
    <mergeCell ref="H64:I64"/>
    <mergeCell ref="J64:M64"/>
    <mergeCell ref="N64:Y64"/>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43:Y55"/>
    <mergeCell ref="C37:G37"/>
    <mergeCell ref="K37:Y37"/>
    <mergeCell ref="C38:G38"/>
    <mergeCell ref="K38:Y38"/>
    <mergeCell ref="C41:Y42"/>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0866141732283472" right="0.70866141732283472" top="0.74803149606299213" bottom="1.1098214285714285" header="0.31496062992125984" footer="0.31496062992125984"/>
  <pageSetup scale="70" fitToHeight="0" orientation="portrait" r:id="rId1"/>
  <headerFooter>
    <oddFooter>&amp;LCalle 26 No.57-41 Torre 8, Pisos 7 y 8 CEMSA – C.P. 111321
PBX: 3779555 – Información: Línea 195
www.umv.gov.co&amp;CPES-FM-001
&amp;P de &amp;N</oddFooter>
  </headerFooter>
  <rowBreaks count="1" manualBreakCount="1">
    <brk id="39" min="1" max="25"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J66"/>
  <sheetViews>
    <sheetView topLeftCell="B37" zoomScale="85" zoomScaleNormal="85" workbookViewId="0">
      <selection activeCell="H36" sqref="H36:J3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4" width="4.28515625" style="3" customWidth="1"/>
    <col min="25" max="25" width="5" style="3" customWidth="1"/>
    <col min="26" max="26" width="2.85546875" style="3" customWidth="1"/>
    <col min="27" max="57" width="3.7109375" style="3"/>
    <col min="58" max="68" width="14.28515625" style="3" customWidth="1"/>
    <col min="69"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62</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564" t="s">
        <v>96</v>
      </c>
      <c r="J10" s="993"/>
      <c r="K10" s="993"/>
      <c r="L10" s="993"/>
      <c r="M10" s="993"/>
      <c r="N10" s="993"/>
      <c r="O10" s="993"/>
      <c r="P10" s="993"/>
      <c r="Q10" s="994"/>
      <c r="R10" s="674" t="s">
        <v>3</v>
      </c>
      <c r="S10" s="675"/>
      <c r="T10" s="675"/>
      <c r="U10" s="676"/>
      <c r="V10" s="608" t="s">
        <v>5</v>
      </c>
      <c r="W10" s="609"/>
      <c r="X10" s="609"/>
      <c r="Y10" s="610"/>
      <c r="Z10" s="11"/>
    </row>
    <row r="11" spans="1:26" ht="28.5" customHeight="1" thickBot="1" x14ac:dyDescent="0.25">
      <c r="B11" s="10"/>
      <c r="C11" s="641"/>
      <c r="D11" s="642"/>
      <c r="E11" s="642"/>
      <c r="F11" s="642"/>
      <c r="G11" s="642"/>
      <c r="H11" s="643"/>
      <c r="I11" s="995"/>
      <c r="J11" s="996"/>
      <c r="K11" s="996"/>
      <c r="L11" s="996"/>
      <c r="M11" s="996"/>
      <c r="N11" s="996"/>
      <c r="O11" s="996"/>
      <c r="P11" s="996"/>
      <c r="Q11" s="997"/>
      <c r="R11" s="683" t="s">
        <v>97</v>
      </c>
      <c r="S11" s="684"/>
      <c r="T11" s="684"/>
      <c r="U11" s="685"/>
      <c r="V11" s="671" t="s">
        <v>98</v>
      </c>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644" t="s">
        <v>99</v>
      </c>
      <c r="J13" s="645"/>
      <c r="K13" s="645"/>
      <c r="L13" s="645"/>
      <c r="M13" s="645"/>
      <c r="N13" s="645"/>
      <c r="O13" s="645"/>
      <c r="P13" s="645"/>
      <c r="Q13" s="645"/>
      <c r="R13" s="645"/>
      <c r="S13" s="646"/>
      <c r="T13" s="638" t="s">
        <v>7</v>
      </c>
      <c r="U13" s="639"/>
      <c r="V13" s="639"/>
      <c r="W13" s="639"/>
      <c r="X13" s="639"/>
      <c r="Y13" s="640"/>
      <c r="Z13" s="17"/>
    </row>
    <row r="14" spans="1:26" ht="30" customHeight="1" thickBot="1" x14ac:dyDescent="0.25">
      <c r="B14" s="15"/>
      <c r="C14" s="641"/>
      <c r="D14" s="642"/>
      <c r="E14" s="642"/>
      <c r="F14" s="642"/>
      <c r="G14" s="642"/>
      <c r="H14" s="643"/>
      <c r="I14" s="647"/>
      <c r="J14" s="648"/>
      <c r="K14" s="648"/>
      <c r="L14" s="648"/>
      <c r="M14" s="648"/>
      <c r="N14" s="648"/>
      <c r="O14" s="648"/>
      <c r="P14" s="648"/>
      <c r="Q14" s="648"/>
      <c r="R14" s="648"/>
      <c r="S14" s="649"/>
      <c r="T14" s="650" t="s">
        <v>67</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01" t="s">
        <v>8</v>
      </c>
      <c r="D16" s="602"/>
      <c r="E16" s="602"/>
      <c r="F16" s="602"/>
      <c r="G16" s="602"/>
      <c r="H16" s="603"/>
      <c r="I16" s="604" t="s">
        <v>100</v>
      </c>
      <c r="J16" s="605"/>
      <c r="K16" s="605"/>
      <c r="L16" s="605"/>
      <c r="M16" s="605"/>
      <c r="N16" s="605"/>
      <c r="O16" s="605"/>
      <c r="P16" s="605"/>
      <c r="Q16" s="605"/>
      <c r="R16" s="605"/>
      <c r="S16" s="605"/>
      <c r="T16" s="605"/>
      <c r="U16" s="605"/>
      <c r="V16" s="605"/>
      <c r="W16" s="605"/>
      <c r="X16" s="605"/>
      <c r="Y16" s="606"/>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01" t="s">
        <v>9</v>
      </c>
      <c r="D18" s="602"/>
      <c r="E18" s="602"/>
      <c r="F18" s="602"/>
      <c r="G18" s="602"/>
      <c r="H18" s="603"/>
      <c r="I18" s="604" t="s">
        <v>101</v>
      </c>
      <c r="J18" s="605"/>
      <c r="K18" s="605"/>
      <c r="L18" s="605"/>
      <c r="M18" s="605"/>
      <c r="N18" s="605"/>
      <c r="O18" s="605"/>
      <c r="P18" s="605"/>
      <c r="Q18" s="605"/>
      <c r="R18" s="605"/>
      <c r="S18" s="605"/>
      <c r="T18" s="605"/>
      <c r="U18" s="605"/>
      <c r="V18" s="605"/>
      <c r="W18" s="605"/>
      <c r="X18" s="605"/>
      <c r="Y18" s="606"/>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17"/>
    </row>
    <row r="21" spans="2:26" s="1" customFormat="1" ht="30.75" customHeight="1" thickBot="1" x14ac:dyDescent="0.25">
      <c r="B21" s="15"/>
      <c r="C21" s="623"/>
      <c r="D21" s="624"/>
      <c r="E21" s="624"/>
      <c r="F21" s="624"/>
      <c r="G21" s="624"/>
      <c r="H21" s="625"/>
      <c r="I21" s="629"/>
      <c r="J21" s="630"/>
      <c r="K21" s="630"/>
      <c r="L21" s="631"/>
      <c r="M21" s="701" t="s">
        <v>70</v>
      </c>
      <c r="N21" s="702"/>
      <c r="O21" s="702"/>
      <c r="P21" s="702"/>
      <c r="Q21" s="702"/>
      <c r="R21" s="702"/>
      <c r="S21" s="703"/>
      <c r="T21" s="671" t="s">
        <v>71</v>
      </c>
      <c r="U21" s="702"/>
      <c r="V21" s="702"/>
      <c r="W21" s="702"/>
      <c r="X21" s="702"/>
      <c r="Y21" s="703"/>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41.25" customHeight="1" thickBot="1" x14ac:dyDescent="0.25">
      <c r="B24" s="15"/>
      <c r="C24" s="611" t="s">
        <v>102</v>
      </c>
      <c r="D24" s="612"/>
      <c r="E24" s="612"/>
      <c r="F24" s="612"/>
      <c r="G24" s="612"/>
      <c r="H24" s="612"/>
      <c r="I24" s="613"/>
      <c r="J24" s="611" t="s">
        <v>73</v>
      </c>
      <c r="K24" s="612"/>
      <c r="L24" s="612"/>
      <c r="M24" s="612"/>
      <c r="N24" s="612"/>
      <c r="O24" s="612"/>
      <c r="P24" s="613"/>
      <c r="Q24" s="907" t="s">
        <v>103</v>
      </c>
      <c r="R24" s="651"/>
      <c r="S24" s="651"/>
      <c r="T24" s="651"/>
      <c r="U24" s="651"/>
      <c r="V24" s="651"/>
      <c r="W24" s="651"/>
      <c r="X24" s="651"/>
      <c r="Y24" s="652"/>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t="s">
        <v>104</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607" t="s">
        <v>105</v>
      </c>
      <c r="J28" s="604"/>
      <c r="K28" s="601" t="s">
        <v>18</v>
      </c>
      <c r="L28" s="602"/>
      <c r="M28" s="602"/>
      <c r="N28" s="602"/>
      <c r="O28" s="602"/>
      <c r="P28" s="603"/>
      <c r="Q28" s="619" t="s">
        <v>38</v>
      </c>
      <c r="R28" s="617"/>
      <c r="S28" s="618"/>
      <c r="T28" s="47" t="s">
        <v>77</v>
      </c>
      <c r="U28" s="617" t="s">
        <v>39</v>
      </c>
      <c r="V28" s="617"/>
      <c r="W28" s="617"/>
      <c r="X28" s="618"/>
      <c r="Y28" s="41"/>
      <c r="Z28" s="17"/>
    </row>
    <row r="29" spans="2:26" ht="16.5" customHeight="1" x14ac:dyDescent="0.2">
      <c r="B29" s="15"/>
      <c r="C29" s="14"/>
      <c r="D29" s="14"/>
      <c r="E29" s="14"/>
      <c r="F29" s="14"/>
      <c r="G29" s="14"/>
      <c r="H29" s="14"/>
      <c r="I29" s="18"/>
      <c r="J29" s="18"/>
      <c r="K29" s="14"/>
      <c r="L29" s="14"/>
      <c r="M29" s="14"/>
      <c r="N29" s="14"/>
      <c r="O29" s="14"/>
      <c r="P29" s="14"/>
      <c r="Q29" s="43"/>
      <c r="R29" s="43"/>
      <c r="S29" s="44"/>
      <c r="T29" s="43"/>
      <c r="U29" s="43"/>
      <c r="V29" s="44"/>
      <c r="W29" s="43"/>
      <c r="X29" s="43"/>
      <c r="Y29" s="45"/>
      <c r="Z29" s="17"/>
    </row>
    <row r="30" spans="2:26" ht="15" thickBot="1" x14ac:dyDescent="0.25">
      <c r="B30" s="15"/>
      <c r="C30" s="16"/>
      <c r="D30" s="16"/>
      <c r="E30" s="16"/>
      <c r="F30" s="16"/>
      <c r="G30" s="16"/>
      <c r="H30" s="16"/>
      <c r="I30" s="16"/>
      <c r="J30" s="16"/>
      <c r="K30" s="16"/>
      <c r="L30" s="16"/>
      <c r="M30" s="16"/>
      <c r="N30" s="16"/>
      <c r="O30" s="16"/>
      <c r="P30" s="16"/>
      <c r="Q30" s="16"/>
      <c r="R30" s="16"/>
      <c r="S30" s="16"/>
      <c r="T30" s="16"/>
      <c r="U30" s="16"/>
      <c r="V30" s="16"/>
      <c r="W30" s="16"/>
      <c r="X30" s="16"/>
      <c r="Y30" s="16"/>
      <c r="Z30" s="17"/>
    </row>
    <row r="31" spans="2:26" s="19" customFormat="1" ht="14.25" customHeight="1" x14ac:dyDescent="0.2">
      <c r="B31" s="20"/>
      <c r="C31" s="1005" t="s">
        <v>19</v>
      </c>
      <c r="D31" s="1006"/>
      <c r="E31" s="1006"/>
      <c r="F31" s="1006"/>
      <c r="G31" s="1006"/>
      <c r="H31" s="1006"/>
      <c r="I31" s="1006"/>
      <c r="J31" s="1006"/>
      <c r="K31" s="1006"/>
      <c r="L31" s="1006"/>
      <c r="M31" s="1006"/>
      <c r="N31" s="1006"/>
      <c r="O31" s="1006"/>
      <c r="P31" s="1006"/>
      <c r="Q31" s="1006"/>
      <c r="R31" s="1006"/>
      <c r="S31" s="1006"/>
      <c r="T31" s="1006"/>
      <c r="U31" s="1006"/>
      <c r="V31" s="1006"/>
      <c r="W31" s="1006"/>
      <c r="X31" s="1006"/>
      <c r="Y31" s="1007"/>
      <c r="Z31" s="17"/>
    </row>
    <row r="32" spans="2:26" s="19" customFormat="1" ht="15" customHeight="1" thickBot="1" x14ac:dyDescent="0.25">
      <c r="B32" s="20"/>
      <c r="C32" s="1057"/>
      <c r="D32" s="1058"/>
      <c r="E32" s="1058"/>
      <c r="F32" s="1058"/>
      <c r="G32" s="1058"/>
      <c r="H32" s="1058"/>
      <c r="I32" s="1058"/>
      <c r="J32" s="1058"/>
      <c r="K32" s="1058"/>
      <c r="L32" s="1058"/>
      <c r="M32" s="1058"/>
      <c r="N32" s="1058"/>
      <c r="O32" s="1058"/>
      <c r="P32" s="1058"/>
      <c r="Q32" s="1058"/>
      <c r="R32" s="1058"/>
      <c r="S32" s="1058"/>
      <c r="T32" s="1058"/>
      <c r="U32" s="1058"/>
      <c r="V32" s="1058"/>
      <c r="W32" s="1058"/>
      <c r="X32" s="1058"/>
      <c r="Y32" s="1059"/>
      <c r="Z32" s="17"/>
    </row>
    <row r="33" spans="2:62" s="19" customFormat="1" ht="15" customHeight="1" x14ac:dyDescent="0.2">
      <c r="B33" s="20"/>
      <c r="C33" s="1005" t="s">
        <v>20</v>
      </c>
      <c r="D33" s="1006"/>
      <c r="E33" s="1006"/>
      <c r="F33" s="1006"/>
      <c r="G33" s="1007"/>
      <c r="H33" s="1060" t="s">
        <v>147</v>
      </c>
      <c r="I33" s="1060" t="s">
        <v>148</v>
      </c>
      <c r="J33" s="1062" t="s">
        <v>23</v>
      </c>
      <c r="K33" s="599" t="s">
        <v>24</v>
      </c>
      <c r="L33" s="592"/>
      <c r="M33" s="592"/>
      <c r="N33" s="592"/>
      <c r="O33" s="592"/>
      <c r="P33" s="592"/>
      <c r="Q33" s="592"/>
      <c r="R33" s="592"/>
      <c r="S33" s="592"/>
      <c r="T33" s="592"/>
      <c r="U33" s="592"/>
      <c r="V33" s="592"/>
      <c r="W33" s="592"/>
      <c r="X33" s="592"/>
      <c r="Y33" s="593"/>
      <c r="Z33" s="17"/>
    </row>
    <row r="34" spans="2:62" s="19" customFormat="1" ht="87.75" customHeight="1" thickBot="1" x14ac:dyDescent="0.25">
      <c r="B34" s="20"/>
      <c r="C34" s="1057"/>
      <c r="D34" s="1058"/>
      <c r="E34" s="1058"/>
      <c r="F34" s="1058"/>
      <c r="G34" s="1059"/>
      <c r="H34" s="1061"/>
      <c r="I34" s="1061"/>
      <c r="J34" s="1063"/>
      <c r="K34" s="600"/>
      <c r="L34" s="595"/>
      <c r="M34" s="595"/>
      <c r="N34" s="595"/>
      <c r="O34" s="595"/>
      <c r="P34" s="595"/>
      <c r="Q34" s="595"/>
      <c r="R34" s="595"/>
      <c r="S34" s="595"/>
      <c r="T34" s="595"/>
      <c r="U34" s="595"/>
      <c r="V34" s="595"/>
      <c r="W34" s="595"/>
      <c r="X34" s="595"/>
      <c r="Y34" s="596"/>
      <c r="Z34" s="17"/>
    </row>
    <row r="35" spans="2:62" s="19" customFormat="1" ht="15" customHeight="1" x14ac:dyDescent="0.2">
      <c r="B35" s="20"/>
      <c r="C35" s="1064" t="s">
        <v>36</v>
      </c>
      <c r="D35" s="1065"/>
      <c r="E35" s="1065"/>
      <c r="F35" s="1065"/>
      <c r="G35" s="1066"/>
      <c r="H35" s="21">
        <v>30.38</v>
      </c>
      <c r="I35" s="21">
        <v>90</v>
      </c>
      <c r="J35" s="22">
        <f>+H35/I35</f>
        <v>0.33755555555555555</v>
      </c>
      <c r="K35" s="588"/>
      <c r="L35" s="589"/>
      <c r="M35" s="589"/>
      <c r="N35" s="589"/>
      <c r="O35" s="589"/>
      <c r="P35" s="589"/>
      <c r="Q35" s="589"/>
      <c r="R35" s="589"/>
      <c r="S35" s="589"/>
      <c r="T35" s="589"/>
      <c r="U35" s="589"/>
      <c r="V35" s="589"/>
      <c r="W35" s="589"/>
      <c r="X35" s="589"/>
      <c r="Y35" s="590"/>
      <c r="Z35" s="17"/>
    </row>
    <row r="36" spans="2:62" s="19" customFormat="1" ht="49.5" customHeight="1" x14ac:dyDescent="0.2">
      <c r="B36" s="20"/>
      <c r="C36" s="1014" t="s">
        <v>93</v>
      </c>
      <c r="D36" s="1015"/>
      <c r="E36" s="1015"/>
      <c r="F36" s="1015"/>
      <c r="G36" s="1016"/>
      <c r="H36" s="23">
        <v>41.81</v>
      </c>
      <c r="I36" s="23">
        <v>90</v>
      </c>
      <c r="J36" s="22">
        <f>+H36/I36</f>
        <v>0.46455555555555555</v>
      </c>
      <c r="K36" s="582" t="s">
        <v>106</v>
      </c>
      <c r="L36" s="583"/>
      <c r="M36" s="583"/>
      <c r="N36" s="583"/>
      <c r="O36" s="583"/>
      <c r="P36" s="583"/>
      <c r="Q36" s="583"/>
      <c r="R36" s="583"/>
      <c r="S36" s="583"/>
      <c r="T36" s="583"/>
      <c r="U36" s="583"/>
      <c r="V36" s="583"/>
      <c r="W36" s="583"/>
      <c r="X36" s="583"/>
      <c r="Y36" s="584"/>
      <c r="Z36" s="17"/>
    </row>
    <row r="37" spans="2:62" s="19" customFormat="1" x14ac:dyDescent="0.2">
      <c r="B37" s="20"/>
      <c r="C37" s="1014" t="s">
        <v>94</v>
      </c>
      <c r="D37" s="1015"/>
      <c r="E37" s="1015"/>
      <c r="F37" s="1015"/>
      <c r="G37" s="1016"/>
      <c r="H37" s="23">
        <v>0</v>
      </c>
      <c r="I37" s="23">
        <v>90</v>
      </c>
      <c r="J37" s="22">
        <f>+H37/I37</f>
        <v>0</v>
      </c>
      <c r="K37" s="582"/>
      <c r="L37" s="583"/>
      <c r="M37" s="583"/>
      <c r="N37" s="583"/>
      <c r="O37" s="583"/>
      <c r="P37" s="583"/>
      <c r="Q37" s="583"/>
      <c r="R37" s="583"/>
      <c r="S37" s="583"/>
      <c r="T37" s="583"/>
      <c r="U37" s="583"/>
      <c r="V37" s="583"/>
      <c r="W37" s="583"/>
      <c r="X37" s="583"/>
      <c r="Y37" s="584"/>
      <c r="Z37" s="17"/>
    </row>
    <row r="38" spans="2:62" s="19" customFormat="1" ht="15" thickBot="1" x14ac:dyDescent="0.25">
      <c r="B38" s="20"/>
      <c r="C38" s="1014" t="s">
        <v>95</v>
      </c>
      <c r="D38" s="1015"/>
      <c r="E38" s="1015"/>
      <c r="F38" s="1015"/>
      <c r="G38" s="1016"/>
      <c r="H38" s="23">
        <v>0</v>
      </c>
      <c r="I38" s="23">
        <v>90</v>
      </c>
      <c r="J38" s="22">
        <v>0</v>
      </c>
      <c r="K38" s="582"/>
      <c r="L38" s="583"/>
      <c r="M38" s="583"/>
      <c r="N38" s="583"/>
      <c r="O38" s="583"/>
      <c r="P38" s="583"/>
      <c r="Q38" s="583"/>
      <c r="R38" s="583"/>
      <c r="S38" s="583"/>
      <c r="T38" s="583"/>
      <c r="U38" s="583"/>
      <c r="V38" s="583"/>
      <c r="W38" s="583"/>
      <c r="X38" s="583"/>
      <c r="Y38" s="584"/>
      <c r="Z38" s="17"/>
    </row>
    <row r="39" spans="2:62" s="19" customFormat="1" ht="15.75" customHeight="1" thickBot="1" x14ac:dyDescent="0.3">
      <c r="B39" s="20"/>
      <c r="C39" s="552" t="s">
        <v>25</v>
      </c>
      <c r="D39" s="553"/>
      <c r="E39" s="553"/>
      <c r="F39" s="553"/>
      <c r="G39" s="554"/>
      <c r="H39" s="51">
        <f>+H35+H36+H37+H38</f>
        <v>72.19</v>
      </c>
      <c r="I39" s="51">
        <v>90</v>
      </c>
      <c r="J39" s="50">
        <f>+J35+J36+J37+J38</f>
        <v>0.80211111111111111</v>
      </c>
      <c r="K39" s="599"/>
      <c r="L39" s="592"/>
      <c r="M39" s="592"/>
      <c r="N39" s="592"/>
      <c r="O39" s="592"/>
      <c r="P39" s="592"/>
      <c r="Q39" s="592"/>
      <c r="R39" s="592"/>
      <c r="S39" s="592"/>
      <c r="T39" s="592"/>
      <c r="U39" s="592"/>
      <c r="V39" s="592"/>
      <c r="W39" s="592"/>
      <c r="X39" s="592"/>
      <c r="Y39" s="593"/>
      <c r="Z39" s="17"/>
    </row>
    <row r="40" spans="2:62" s="19" customFormat="1" ht="15" x14ac:dyDescent="0.25">
      <c r="B40" s="20"/>
      <c r="C40" s="16"/>
      <c r="D40" s="16"/>
      <c r="E40" s="16"/>
      <c r="F40" s="16"/>
      <c r="G40" s="16"/>
      <c r="H40" s="27"/>
      <c r="I40" s="27"/>
      <c r="J40" s="28"/>
      <c r="K40"/>
      <c r="L40"/>
      <c r="M40"/>
      <c r="N40"/>
      <c r="O40"/>
      <c r="P40"/>
      <c r="Q40"/>
      <c r="R40"/>
      <c r="S40"/>
      <c r="T40"/>
      <c r="U40"/>
      <c r="V40"/>
      <c r="W40"/>
      <c r="X40"/>
      <c r="Y40"/>
      <c r="Z40" s="17"/>
      <c r="BG40" s="19" t="s">
        <v>80</v>
      </c>
      <c r="BH40" s="19" t="s">
        <v>81</v>
      </c>
      <c r="BI40" s="19" t="s">
        <v>82</v>
      </c>
      <c r="BJ40" s="19" t="s">
        <v>83</v>
      </c>
    </row>
    <row r="41" spans="2:62" s="19" customFormat="1" ht="15" thickBot="1" x14ac:dyDescent="0.25">
      <c r="B41" s="20"/>
      <c r="C41" s="16"/>
      <c r="D41" s="16"/>
      <c r="E41" s="16"/>
      <c r="F41" s="16"/>
      <c r="G41" s="16"/>
      <c r="H41" s="27"/>
      <c r="I41" s="27"/>
      <c r="J41" s="28"/>
      <c r="K41" s="16"/>
      <c r="L41" s="16"/>
      <c r="M41" s="16"/>
      <c r="N41" s="16"/>
      <c r="O41" s="16"/>
      <c r="P41" s="16"/>
      <c r="Q41" s="16"/>
      <c r="R41" s="16"/>
      <c r="S41" s="16"/>
      <c r="T41" s="16"/>
      <c r="U41" s="16"/>
      <c r="V41" s="16"/>
      <c r="W41" s="16"/>
      <c r="X41" s="16"/>
      <c r="Y41" s="16"/>
      <c r="Z41" s="17"/>
      <c r="BG41" s="19" t="s">
        <v>86</v>
      </c>
      <c r="BH41" s="19">
        <v>30</v>
      </c>
      <c r="BI41" s="19">
        <v>30</v>
      </c>
      <c r="BJ41" s="19">
        <v>90</v>
      </c>
    </row>
    <row r="42" spans="2:62" s="19" customFormat="1" x14ac:dyDescent="0.2">
      <c r="B42" s="20"/>
      <c r="C42" s="558" t="s">
        <v>26</v>
      </c>
      <c r="D42" s="559"/>
      <c r="E42" s="559"/>
      <c r="F42" s="559"/>
      <c r="G42" s="559"/>
      <c r="H42" s="559"/>
      <c r="I42" s="559"/>
      <c r="J42" s="559"/>
      <c r="K42" s="559"/>
      <c r="L42" s="559"/>
      <c r="M42" s="559"/>
      <c r="N42" s="559"/>
      <c r="O42" s="559"/>
      <c r="P42" s="559"/>
      <c r="Q42" s="559"/>
      <c r="R42" s="559"/>
      <c r="S42" s="559"/>
      <c r="T42" s="559"/>
      <c r="U42" s="559"/>
      <c r="V42" s="559"/>
      <c r="W42" s="559"/>
      <c r="X42" s="559"/>
      <c r="Y42" s="560"/>
      <c r="Z42" s="17"/>
      <c r="BG42" s="19" t="s">
        <v>88</v>
      </c>
      <c r="BH42" s="19">
        <v>42</v>
      </c>
      <c r="BI42" s="19">
        <f>+BH42+BI41</f>
        <v>72</v>
      </c>
      <c r="BJ42" s="19">
        <v>90</v>
      </c>
    </row>
    <row r="43" spans="2:62" ht="15" thickBot="1" x14ac:dyDescent="0.25">
      <c r="B43" s="15"/>
      <c r="C43" s="561"/>
      <c r="D43" s="562"/>
      <c r="E43" s="562"/>
      <c r="F43" s="562"/>
      <c r="G43" s="562"/>
      <c r="H43" s="562"/>
      <c r="I43" s="562"/>
      <c r="J43" s="562"/>
      <c r="K43" s="562"/>
      <c r="L43" s="562"/>
      <c r="M43" s="562"/>
      <c r="N43" s="562"/>
      <c r="O43" s="562"/>
      <c r="P43" s="562"/>
      <c r="Q43" s="562"/>
      <c r="R43" s="562"/>
      <c r="S43" s="562"/>
      <c r="T43" s="562"/>
      <c r="U43" s="562"/>
      <c r="V43" s="562"/>
      <c r="W43" s="562"/>
      <c r="X43" s="562"/>
      <c r="Y43" s="563"/>
      <c r="Z43" s="17"/>
      <c r="BG43" s="19" t="s">
        <v>90</v>
      </c>
      <c r="BH43" s="19">
        <v>0</v>
      </c>
      <c r="BI43" s="19">
        <v>72</v>
      </c>
      <c r="BJ43" s="19">
        <v>90</v>
      </c>
    </row>
    <row r="44" spans="2:62" x14ac:dyDescent="0.2">
      <c r="B44" s="15"/>
      <c r="C44" s="740" t="s">
        <v>27</v>
      </c>
      <c r="D44" s="741"/>
      <c r="E44" s="741"/>
      <c r="F44" s="741"/>
      <c r="G44" s="741"/>
      <c r="H44" s="741"/>
      <c r="I44" s="741"/>
      <c r="J44" s="741"/>
      <c r="K44" s="741"/>
      <c r="L44" s="741"/>
      <c r="M44" s="741"/>
      <c r="N44" s="741"/>
      <c r="O44" s="741"/>
      <c r="P44" s="741"/>
      <c r="Q44" s="741"/>
      <c r="R44" s="741"/>
      <c r="S44" s="741"/>
      <c r="T44" s="741"/>
      <c r="U44" s="741"/>
      <c r="V44" s="741"/>
      <c r="W44" s="741"/>
      <c r="X44" s="741"/>
      <c r="Y44" s="742"/>
      <c r="Z44" s="17"/>
      <c r="BG44" s="19" t="s">
        <v>91</v>
      </c>
      <c r="BH44" s="19">
        <v>0</v>
      </c>
      <c r="BI44" s="19">
        <v>72</v>
      </c>
      <c r="BJ44" s="19">
        <v>90</v>
      </c>
    </row>
    <row r="45" spans="2:62" x14ac:dyDescent="0.2">
      <c r="B45" s="15"/>
      <c r="C45" s="743"/>
      <c r="D45" s="744"/>
      <c r="E45" s="744"/>
      <c r="F45" s="744"/>
      <c r="G45" s="744"/>
      <c r="H45" s="744"/>
      <c r="I45" s="744"/>
      <c r="J45" s="744"/>
      <c r="K45" s="744"/>
      <c r="L45" s="744"/>
      <c r="M45" s="744"/>
      <c r="N45" s="744"/>
      <c r="O45" s="744"/>
      <c r="P45" s="744"/>
      <c r="Q45" s="744"/>
      <c r="R45" s="744"/>
      <c r="S45" s="744"/>
      <c r="T45" s="744"/>
      <c r="U45" s="744"/>
      <c r="V45" s="744"/>
      <c r="W45" s="744"/>
      <c r="X45" s="744"/>
      <c r="Y45" s="745"/>
      <c r="Z45" s="17"/>
      <c r="BG45" s="19" t="s">
        <v>25</v>
      </c>
      <c r="BH45" s="19">
        <v>72</v>
      </c>
      <c r="BI45" s="19">
        <v>72</v>
      </c>
      <c r="BJ45" s="19">
        <v>90</v>
      </c>
    </row>
    <row r="46" spans="2:62" x14ac:dyDescent="0.2">
      <c r="B46" s="15"/>
      <c r="C46" s="743"/>
      <c r="D46" s="744"/>
      <c r="E46" s="744"/>
      <c r="F46" s="744"/>
      <c r="G46" s="744"/>
      <c r="H46" s="744"/>
      <c r="I46" s="744"/>
      <c r="J46" s="744"/>
      <c r="K46" s="744"/>
      <c r="L46" s="744"/>
      <c r="M46" s="744"/>
      <c r="N46" s="744"/>
      <c r="O46" s="744"/>
      <c r="P46" s="744"/>
      <c r="Q46" s="744"/>
      <c r="R46" s="744"/>
      <c r="S46" s="744"/>
      <c r="T46" s="744"/>
      <c r="U46" s="744"/>
      <c r="V46" s="744"/>
      <c r="W46" s="744"/>
      <c r="X46" s="744"/>
      <c r="Y46" s="745"/>
      <c r="Z46" s="17"/>
    </row>
    <row r="47" spans="2:62" x14ac:dyDescent="0.2">
      <c r="B47" s="15"/>
      <c r="C47" s="743"/>
      <c r="D47" s="744"/>
      <c r="E47" s="744"/>
      <c r="F47" s="744"/>
      <c r="G47" s="744"/>
      <c r="H47" s="744"/>
      <c r="I47" s="744"/>
      <c r="J47" s="744"/>
      <c r="K47" s="744"/>
      <c r="L47" s="744"/>
      <c r="M47" s="744"/>
      <c r="N47" s="744"/>
      <c r="O47" s="744"/>
      <c r="P47" s="744"/>
      <c r="Q47" s="744"/>
      <c r="R47" s="744"/>
      <c r="S47" s="744"/>
      <c r="T47" s="744"/>
      <c r="U47" s="744"/>
      <c r="V47" s="744"/>
      <c r="W47" s="744"/>
      <c r="X47" s="744"/>
      <c r="Y47" s="745"/>
      <c r="Z47" s="17"/>
    </row>
    <row r="48" spans="2:62" x14ac:dyDescent="0.2">
      <c r="B48" s="15"/>
      <c r="C48" s="743"/>
      <c r="D48" s="744"/>
      <c r="E48" s="744"/>
      <c r="F48" s="744"/>
      <c r="G48" s="744"/>
      <c r="H48" s="744"/>
      <c r="I48" s="744"/>
      <c r="J48" s="744"/>
      <c r="K48" s="744"/>
      <c r="L48" s="744"/>
      <c r="M48" s="744"/>
      <c r="N48" s="744"/>
      <c r="O48" s="744"/>
      <c r="P48" s="744"/>
      <c r="Q48" s="744"/>
      <c r="R48" s="744"/>
      <c r="S48" s="744"/>
      <c r="T48" s="744"/>
      <c r="U48" s="744"/>
      <c r="V48" s="744"/>
      <c r="W48" s="744"/>
      <c r="X48" s="744"/>
      <c r="Y48" s="745"/>
      <c r="Z48" s="17"/>
    </row>
    <row r="49" spans="1:26" x14ac:dyDescent="0.2">
      <c r="B49" s="15"/>
      <c r="C49" s="743"/>
      <c r="D49" s="744"/>
      <c r="E49" s="744"/>
      <c r="F49" s="744"/>
      <c r="G49" s="744"/>
      <c r="H49" s="744"/>
      <c r="I49" s="744"/>
      <c r="J49" s="744"/>
      <c r="K49" s="744"/>
      <c r="L49" s="744"/>
      <c r="M49" s="744"/>
      <c r="N49" s="744"/>
      <c r="O49" s="744"/>
      <c r="P49" s="744"/>
      <c r="Q49" s="744"/>
      <c r="R49" s="744"/>
      <c r="S49" s="744"/>
      <c r="T49" s="744"/>
      <c r="U49" s="744"/>
      <c r="V49" s="744"/>
      <c r="W49" s="744"/>
      <c r="X49" s="744"/>
      <c r="Y49" s="745"/>
      <c r="Z49" s="17"/>
    </row>
    <row r="50" spans="1:26" x14ac:dyDescent="0.2">
      <c r="B50" s="15"/>
      <c r="C50" s="743"/>
      <c r="D50" s="744"/>
      <c r="E50" s="744"/>
      <c r="F50" s="744"/>
      <c r="G50" s="744"/>
      <c r="H50" s="744"/>
      <c r="I50" s="744"/>
      <c r="J50" s="744"/>
      <c r="K50" s="744"/>
      <c r="L50" s="744"/>
      <c r="M50" s="744"/>
      <c r="N50" s="744"/>
      <c r="O50" s="744"/>
      <c r="P50" s="744"/>
      <c r="Q50" s="744"/>
      <c r="R50" s="744"/>
      <c r="S50" s="744"/>
      <c r="T50" s="744"/>
      <c r="U50" s="744"/>
      <c r="V50" s="744"/>
      <c r="W50" s="744"/>
      <c r="X50" s="744"/>
      <c r="Y50" s="745"/>
      <c r="Z50" s="17"/>
    </row>
    <row r="51" spans="1:26" x14ac:dyDescent="0.2">
      <c r="B51" s="15"/>
      <c r="C51" s="743"/>
      <c r="D51" s="744"/>
      <c r="E51" s="744"/>
      <c r="F51" s="744"/>
      <c r="G51" s="744"/>
      <c r="H51" s="744"/>
      <c r="I51" s="744"/>
      <c r="J51" s="744"/>
      <c r="K51" s="744"/>
      <c r="L51" s="744"/>
      <c r="M51" s="744"/>
      <c r="N51" s="744"/>
      <c r="O51" s="744"/>
      <c r="P51" s="744"/>
      <c r="Q51" s="744"/>
      <c r="R51" s="744"/>
      <c r="S51" s="744"/>
      <c r="T51" s="744"/>
      <c r="U51" s="744"/>
      <c r="V51" s="744"/>
      <c r="W51" s="744"/>
      <c r="X51" s="744"/>
      <c r="Y51" s="745"/>
      <c r="Z51" s="17"/>
    </row>
    <row r="52" spans="1:26" x14ac:dyDescent="0.2">
      <c r="B52" s="15"/>
      <c r="C52" s="743"/>
      <c r="D52" s="744"/>
      <c r="E52" s="744"/>
      <c r="F52" s="744"/>
      <c r="G52" s="744"/>
      <c r="H52" s="744"/>
      <c r="I52" s="744"/>
      <c r="J52" s="744"/>
      <c r="K52" s="744"/>
      <c r="L52" s="744"/>
      <c r="M52" s="744"/>
      <c r="N52" s="744"/>
      <c r="O52" s="744"/>
      <c r="P52" s="744"/>
      <c r="Q52" s="744"/>
      <c r="R52" s="744"/>
      <c r="S52" s="744"/>
      <c r="T52" s="744"/>
      <c r="U52" s="744"/>
      <c r="V52" s="744"/>
      <c r="W52" s="744"/>
      <c r="X52" s="744"/>
      <c r="Y52" s="745"/>
      <c r="Z52" s="17"/>
    </row>
    <row r="53" spans="1:26" x14ac:dyDescent="0.2">
      <c r="B53" s="15"/>
      <c r="C53" s="743"/>
      <c r="D53" s="744"/>
      <c r="E53" s="744"/>
      <c r="F53" s="744"/>
      <c r="G53" s="744"/>
      <c r="H53" s="744"/>
      <c r="I53" s="744"/>
      <c r="J53" s="744"/>
      <c r="K53" s="744"/>
      <c r="L53" s="744"/>
      <c r="M53" s="744"/>
      <c r="N53" s="744"/>
      <c r="O53" s="744"/>
      <c r="P53" s="744"/>
      <c r="Q53" s="744"/>
      <c r="R53" s="744"/>
      <c r="S53" s="744"/>
      <c r="T53" s="744"/>
      <c r="U53" s="744"/>
      <c r="V53" s="744"/>
      <c r="W53" s="744"/>
      <c r="X53" s="744"/>
      <c r="Y53" s="745"/>
      <c r="Z53" s="17"/>
    </row>
    <row r="54" spans="1:26" x14ac:dyDescent="0.2">
      <c r="B54" s="15"/>
      <c r="C54" s="743"/>
      <c r="D54" s="744"/>
      <c r="E54" s="744"/>
      <c r="F54" s="744"/>
      <c r="G54" s="744"/>
      <c r="H54" s="744"/>
      <c r="I54" s="744"/>
      <c r="J54" s="744"/>
      <c r="K54" s="744"/>
      <c r="L54" s="744"/>
      <c r="M54" s="744"/>
      <c r="N54" s="744"/>
      <c r="O54" s="744"/>
      <c r="P54" s="744"/>
      <c r="Q54" s="744"/>
      <c r="R54" s="744"/>
      <c r="S54" s="744"/>
      <c r="T54" s="744"/>
      <c r="U54" s="744"/>
      <c r="V54" s="744"/>
      <c r="W54" s="744"/>
      <c r="X54" s="744"/>
      <c r="Y54" s="745"/>
      <c r="Z54" s="17"/>
    </row>
    <row r="55" spans="1:26" x14ac:dyDescent="0.2">
      <c r="B55" s="15"/>
      <c r="C55" s="743"/>
      <c r="D55" s="744"/>
      <c r="E55" s="744"/>
      <c r="F55" s="744"/>
      <c r="G55" s="744"/>
      <c r="H55" s="744"/>
      <c r="I55" s="744"/>
      <c r="J55" s="744"/>
      <c r="K55" s="744"/>
      <c r="L55" s="744"/>
      <c r="M55" s="744"/>
      <c r="N55" s="744"/>
      <c r="O55" s="744"/>
      <c r="P55" s="744"/>
      <c r="Q55" s="744"/>
      <c r="R55" s="744"/>
      <c r="S55" s="744"/>
      <c r="T55" s="744"/>
      <c r="U55" s="744"/>
      <c r="V55" s="744"/>
      <c r="W55" s="744"/>
      <c r="X55" s="744"/>
      <c r="Y55" s="745"/>
      <c r="Z55" s="17"/>
    </row>
    <row r="56" spans="1:26" ht="15" thickBot="1" x14ac:dyDescent="0.25">
      <c r="B56" s="15"/>
      <c r="C56" s="746"/>
      <c r="D56" s="747"/>
      <c r="E56" s="747"/>
      <c r="F56" s="747"/>
      <c r="G56" s="747"/>
      <c r="H56" s="747"/>
      <c r="I56" s="747"/>
      <c r="J56" s="747"/>
      <c r="K56" s="747"/>
      <c r="L56" s="747"/>
      <c r="M56" s="747"/>
      <c r="N56" s="747"/>
      <c r="O56" s="747"/>
      <c r="P56" s="747"/>
      <c r="Q56" s="747"/>
      <c r="R56" s="747"/>
      <c r="S56" s="747"/>
      <c r="T56" s="747"/>
      <c r="U56" s="747"/>
      <c r="V56" s="747"/>
      <c r="W56" s="747"/>
      <c r="X56" s="747"/>
      <c r="Y56" s="748"/>
      <c r="Z56" s="17"/>
    </row>
    <row r="57" spans="1:26" x14ac:dyDescent="0.2">
      <c r="B57" s="29"/>
      <c r="C57" s="30"/>
      <c r="D57" s="30"/>
      <c r="E57" s="30"/>
      <c r="F57" s="30"/>
      <c r="G57" s="30"/>
      <c r="H57" s="30"/>
      <c r="I57" s="30"/>
      <c r="J57" s="30"/>
      <c r="K57" s="30"/>
      <c r="L57" s="30"/>
      <c r="M57" s="30"/>
      <c r="N57" s="30"/>
      <c r="O57" s="30"/>
      <c r="P57" s="30"/>
      <c r="Q57" s="30"/>
      <c r="R57" s="30"/>
      <c r="S57" s="30"/>
      <c r="T57" s="30"/>
      <c r="U57" s="30"/>
      <c r="V57" s="30"/>
      <c r="W57" s="30"/>
      <c r="X57" s="30"/>
      <c r="Y57" s="30"/>
      <c r="Z57" s="31"/>
    </row>
    <row r="58" spans="1:26" ht="15" thickBot="1" x14ac:dyDescent="0.25">
      <c r="B58" s="32"/>
      <c r="C58" s="33"/>
      <c r="D58" s="33"/>
      <c r="E58" s="33"/>
      <c r="F58" s="33"/>
      <c r="G58" s="33"/>
      <c r="H58" s="33"/>
      <c r="I58" s="33"/>
      <c r="J58" s="33"/>
      <c r="K58" s="33"/>
      <c r="L58" s="33"/>
      <c r="M58" s="33"/>
      <c r="N58" s="33"/>
      <c r="O58" s="33"/>
      <c r="P58" s="33"/>
      <c r="Q58" s="33"/>
      <c r="R58" s="33"/>
      <c r="S58" s="33"/>
      <c r="T58" s="33"/>
      <c r="U58" s="33"/>
      <c r="V58" s="33"/>
      <c r="W58" s="33"/>
      <c r="X58" s="33"/>
      <c r="Y58" s="33"/>
      <c r="Z58" s="34"/>
    </row>
    <row r="59" spans="1:26" ht="14.25" customHeight="1" x14ac:dyDescent="0.2">
      <c r="B59" s="35"/>
      <c r="C59" s="573" t="s">
        <v>20</v>
      </c>
      <c r="D59" s="574"/>
      <c r="E59" s="574"/>
      <c r="F59" s="574"/>
      <c r="G59" s="575"/>
      <c r="H59" s="573" t="s">
        <v>34</v>
      </c>
      <c r="I59" s="575"/>
      <c r="J59" s="573" t="s">
        <v>35</v>
      </c>
      <c r="K59" s="574"/>
      <c r="L59" s="574"/>
      <c r="M59" s="575"/>
      <c r="N59" s="573" t="s">
        <v>33</v>
      </c>
      <c r="O59" s="574"/>
      <c r="P59" s="574"/>
      <c r="Q59" s="574"/>
      <c r="R59" s="574"/>
      <c r="S59" s="574"/>
      <c r="T59" s="574"/>
      <c r="U59" s="574"/>
      <c r="V59" s="574"/>
      <c r="W59" s="574"/>
      <c r="X59" s="574"/>
      <c r="Y59" s="575"/>
      <c r="Z59" s="36"/>
    </row>
    <row r="60" spans="1:26" ht="14.25" customHeight="1" x14ac:dyDescent="0.2">
      <c r="A60" s="1"/>
      <c r="B60" s="37"/>
      <c r="C60" s="576"/>
      <c r="D60" s="577"/>
      <c r="E60" s="577"/>
      <c r="F60" s="577"/>
      <c r="G60" s="578"/>
      <c r="H60" s="576"/>
      <c r="I60" s="578"/>
      <c r="J60" s="576"/>
      <c r="K60" s="577"/>
      <c r="L60" s="577"/>
      <c r="M60" s="578"/>
      <c r="N60" s="576"/>
      <c r="O60" s="577"/>
      <c r="P60" s="577"/>
      <c r="Q60" s="577"/>
      <c r="R60" s="577"/>
      <c r="S60" s="577"/>
      <c r="T60" s="577"/>
      <c r="U60" s="577"/>
      <c r="V60" s="577"/>
      <c r="W60" s="577"/>
      <c r="X60" s="577"/>
      <c r="Y60" s="578"/>
      <c r="Z60" s="36"/>
    </row>
    <row r="61" spans="1:26" ht="15" customHeight="1" thickBot="1" x14ac:dyDescent="0.25">
      <c r="A61" s="1"/>
      <c r="B61" s="37"/>
      <c r="C61" s="576"/>
      <c r="D61" s="577"/>
      <c r="E61" s="577"/>
      <c r="F61" s="577"/>
      <c r="G61" s="578"/>
      <c r="H61" s="576"/>
      <c r="I61" s="578"/>
      <c r="J61" s="576"/>
      <c r="K61" s="577"/>
      <c r="L61" s="577"/>
      <c r="M61" s="578"/>
      <c r="N61" s="576"/>
      <c r="O61" s="577"/>
      <c r="P61" s="577"/>
      <c r="Q61" s="577"/>
      <c r="R61" s="577"/>
      <c r="S61" s="577"/>
      <c r="T61" s="577"/>
      <c r="U61" s="577"/>
      <c r="V61" s="577"/>
      <c r="W61" s="577"/>
      <c r="X61" s="577"/>
      <c r="Y61" s="578"/>
      <c r="Z61" s="36"/>
    </row>
    <row r="62" spans="1:26" x14ac:dyDescent="0.2">
      <c r="B62" s="35"/>
      <c r="C62" s="549" t="s">
        <v>36</v>
      </c>
      <c r="D62" s="550"/>
      <c r="E62" s="550"/>
      <c r="F62" s="550"/>
      <c r="G62" s="550"/>
      <c r="H62" s="550" t="s">
        <v>107</v>
      </c>
      <c r="I62" s="550"/>
      <c r="J62" s="550">
        <v>30</v>
      </c>
      <c r="K62" s="550"/>
      <c r="L62" s="550"/>
      <c r="M62" s="550"/>
      <c r="N62" s="550" t="s">
        <v>108</v>
      </c>
      <c r="O62" s="550"/>
      <c r="P62" s="550"/>
      <c r="Q62" s="550"/>
      <c r="R62" s="550"/>
      <c r="S62" s="550"/>
      <c r="T62" s="550"/>
      <c r="U62" s="550"/>
      <c r="V62" s="550"/>
      <c r="W62" s="550"/>
      <c r="X62" s="550"/>
      <c r="Y62" s="551"/>
      <c r="Z62" s="38"/>
    </row>
    <row r="63" spans="1:26" x14ac:dyDescent="0.2">
      <c r="B63" s="35"/>
      <c r="C63" s="543" t="s">
        <v>93</v>
      </c>
      <c r="D63" s="544"/>
      <c r="E63" s="544"/>
      <c r="F63" s="544"/>
      <c r="G63" s="544"/>
      <c r="H63" s="544">
        <v>36</v>
      </c>
      <c r="I63" s="544"/>
      <c r="J63" s="544">
        <v>42</v>
      </c>
      <c r="K63" s="544"/>
      <c r="L63" s="544"/>
      <c r="M63" s="544"/>
      <c r="N63" s="544" t="s">
        <v>92</v>
      </c>
      <c r="O63" s="544"/>
      <c r="P63" s="544"/>
      <c r="Q63" s="544"/>
      <c r="R63" s="544"/>
      <c r="S63" s="544"/>
      <c r="T63" s="544"/>
      <c r="U63" s="544"/>
      <c r="V63" s="544"/>
      <c r="W63" s="544"/>
      <c r="X63" s="544"/>
      <c r="Y63" s="545"/>
      <c r="Z63" s="38"/>
    </row>
    <row r="64" spans="1:26" x14ac:dyDescent="0.2">
      <c r="B64" s="35"/>
      <c r="C64" s="543" t="s">
        <v>94</v>
      </c>
      <c r="D64" s="544"/>
      <c r="E64" s="544"/>
      <c r="F64" s="544"/>
      <c r="G64" s="544"/>
      <c r="H64" s="544">
        <f>152-36</f>
        <v>116</v>
      </c>
      <c r="I64" s="544"/>
      <c r="J64" s="544">
        <v>0</v>
      </c>
      <c r="K64" s="544"/>
      <c r="L64" s="544"/>
      <c r="M64" s="544"/>
      <c r="N64" s="544" t="s">
        <v>92</v>
      </c>
      <c r="O64" s="544"/>
      <c r="P64" s="544"/>
      <c r="Q64" s="544"/>
      <c r="R64" s="544"/>
      <c r="S64" s="544"/>
      <c r="T64" s="544"/>
      <c r="U64" s="544"/>
      <c r="V64" s="544"/>
      <c r="W64" s="544"/>
      <c r="X64" s="544"/>
      <c r="Y64" s="545"/>
      <c r="Z64" s="38"/>
    </row>
    <row r="65" spans="2:26" x14ac:dyDescent="0.2">
      <c r="B65" s="35"/>
      <c r="C65" s="543" t="s">
        <v>95</v>
      </c>
      <c r="D65" s="544"/>
      <c r="E65" s="544"/>
      <c r="F65" s="544"/>
      <c r="G65" s="544"/>
      <c r="H65" s="544">
        <f>178-H64</f>
        <v>62</v>
      </c>
      <c r="I65" s="544"/>
      <c r="J65" s="544">
        <v>0</v>
      </c>
      <c r="K65" s="544"/>
      <c r="L65" s="544"/>
      <c r="M65" s="544"/>
      <c r="N65" s="544" t="s">
        <v>92</v>
      </c>
      <c r="O65" s="544"/>
      <c r="P65" s="544"/>
      <c r="Q65" s="544"/>
      <c r="R65" s="544"/>
      <c r="S65" s="544"/>
      <c r="T65" s="544"/>
      <c r="U65" s="544"/>
      <c r="V65" s="544"/>
      <c r="W65" s="544"/>
      <c r="X65" s="544"/>
      <c r="Y65" s="545"/>
      <c r="Z65" s="38"/>
    </row>
    <row r="66" spans="2:26" x14ac:dyDescent="0.2">
      <c r="B66" s="39"/>
      <c r="C66" s="30"/>
      <c r="D66" s="30"/>
      <c r="E66" s="30"/>
      <c r="F66" s="30"/>
      <c r="G66" s="30"/>
      <c r="H66" s="30"/>
      <c r="I66" s="30"/>
      <c r="J66" s="30"/>
      <c r="K66" s="30"/>
      <c r="L66" s="30"/>
      <c r="M66" s="30"/>
      <c r="N66" s="30"/>
      <c r="O66" s="30"/>
      <c r="P66" s="30"/>
      <c r="Q66" s="30"/>
      <c r="R66" s="30"/>
      <c r="S66" s="30"/>
      <c r="T66" s="30"/>
      <c r="U66" s="30"/>
      <c r="V66" s="30"/>
      <c r="W66" s="30"/>
      <c r="X66" s="30"/>
      <c r="Y66" s="30"/>
      <c r="Z66" s="40"/>
    </row>
  </sheetData>
  <mergeCells count="78">
    <mergeCell ref="C33:G34"/>
    <mergeCell ref="H33:H34"/>
    <mergeCell ref="I33:I34"/>
    <mergeCell ref="J33:J34"/>
    <mergeCell ref="C35:G35"/>
    <mergeCell ref="K33:Y34"/>
    <mergeCell ref="K35:Y35"/>
    <mergeCell ref="K36:Y36"/>
    <mergeCell ref="K37:Y37"/>
    <mergeCell ref="K38:Y38"/>
    <mergeCell ref="C65:G65"/>
    <mergeCell ref="H65:I65"/>
    <mergeCell ref="J65:M65"/>
    <mergeCell ref="N65:Y65"/>
    <mergeCell ref="C62:G62"/>
    <mergeCell ref="H62:I62"/>
    <mergeCell ref="J62:M62"/>
    <mergeCell ref="N62:Y62"/>
    <mergeCell ref="C63:G63"/>
    <mergeCell ref="H63:I63"/>
    <mergeCell ref="J63:M63"/>
    <mergeCell ref="N63:Y63"/>
    <mergeCell ref="C64:G64"/>
    <mergeCell ref="H64:I64"/>
    <mergeCell ref="J64:M64"/>
    <mergeCell ref="N64:Y64"/>
    <mergeCell ref="C36:G36"/>
    <mergeCell ref="C37:G37"/>
    <mergeCell ref="C38:G38"/>
    <mergeCell ref="C39:G39"/>
    <mergeCell ref="C42:Y43"/>
    <mergeCell ref="K39:Y39"/>
    <mergeCell ref="C59:G61"/>
    <mergeCell ref="H59:I61"/>
    <mergeCell ref="J59:M61"/>
    <mergeCell ref="N59:Y61"/>
    <mergeCell ref="C44:Y56"/>
    <mergeCell ref="C31:Y32"/>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P66"/>
  <sheetViews>
    <sheetView topLeftCell="A28" zoomScale="70" zoomScaleNormal="70" workbookViewId="0">
      <selection activeCell="I7" sqref="I7:Y8"/>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4" width="4.28515625" style="3" customWidth="1"/>
    <col min="25" max="25" width="5" style="3" customWidth="1"/>
    <col min="26" max="26" width="2.85546875" style="3" customWidth="1"/>
    <col min="27" max="64" width="3.7109375" style="3"/>
    <col min="65" max="72" width="12" style="3" customWidth="1"/>
    <col min="73"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62</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564" t="s">
        <v>109</v>
      </c>
      <c r="J10" s="993"/>
      <c r="K10" s="993"/>
      <c r="L10" s="993"/>
      <c r="M10" s="993"/>
      <c r="N10" s="993"/>
      <c r="O10" s="993"/>
      <c r="P10" s="993"/>
      <c r="Q10" s="994"/>
      <c r="R10" s="674" t="s">
        <v>3</v>
      </c>
      <c r="S10" s="675"/>
      <c r="T10" s="675"/>
      <c r="U10" s="676"/>
      <c r="V10" s="608" t="s">
        <v>5</v>
      </c>
      <c r="W10" s="609"/>
      <c r="X10" s="609"/>
      <c r="Y10" s="610"/>
      <c r="Z10" s="11"/>
    </row>
    <row r="11" spans="1:26" ht="28.5" customHeight="1" thickBot="1" x14ac:dyDescent="0.25">
      <c r="B11" s="10"/>
      <c r="C11" s="641"/>
      <c r="D11" s="642"/>
      <c r="E11" s="642"/>
      <c r="F11" s="642"/>
      <c r="G11" s="642"/>
      <c r="H11" s="643"/>
      <c r="I11" s="995"/>
      <c r="J11" s="996"/>
      <c r="K11" s="996"/>
      <c r="L11" s="996"/>
      <c r="M11" s="996"/>
      <c r="N11" s="996"/>
      <c r="O11" s="996"/>
      <c r="P11" s="996"/>
      <c r="Q11" s="997"/>
      <c r="R11" s="683" t="s">
        <v>110</v>
      </c>
      <c r="S11" s="684"/>
      <c r="T11" s="684"/>
      <c r="U11" s="685"/>
      <c r="V11" s="671" t="s">
        <v>98</v>
      </c>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644" t="s">
        <v>111</v>
      </c>
      <c r="J13" s="645"/>
      <c r="K13" s="645"/>
      <c r="L13" s="645"/>
      <c r="M13" s="645"/>
      <c r="N13" s="645"/>
      <c r="O13" s="645"/>
      <c r="P13" s="645"/>
      <c r="Q13" s="645"/>
      <c r="R13" s="645"/>
      <c r="S13" s="646"/>
      <c r="T13" s="638" t="s">
        <v>7</v>
      </c>
      <c r="U13" s="639"/>
      <c r="V13" s="639"/>
      <c r="W13" s="639"/>
      <c r="X13" s="639"/>
      <c r="Y13" s="640"/>
      <c r="Z13" s="17"/>
    </row>
    <row r="14" spans="1:26" ht="30" customHeight="1" thickBot="1" x14ac:dyDescent="0.25">
      <c r="B14" s="15"/>
      <c r="C14" s="641"/>
      <c r="D14" s="642"/>
      <c r="E14" s="642"/>
      <c r="F14" s="642"/>
      <c r="G14" s="642"/>
      <c r="H14" s="643"/>
      <c r="I14" s="647"/>
      <c r="J14" s="648"/>
      <c r="K14" s="648"/>
      <c r="L14" s="648"/>
      <c r="M14" s="648"/>
      <c r="N14" s="648"/>
      <c r="O14" s="648"/>
      <c r="P14" s="648"/>
      <c r="Q14" s="648"/>
      <c r="R14" s="648"/>
      <c r="S14" s="649"/>
      <c r="T14" s="650" t="s">
        <v>67</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01" t="s">
        <v>8</v>
      </c>
      <c r="D16" s="602"/>
      <c r="E16" s="602"/>
      <c r="F16" s="602"/>
      <c r="G16" s="602"/>
      <c r="H16" s="603"/>
      <c r="I16" s="604" t="s">
        <v>112</v>
      </c>
      <c r="J16" s="605"/>
      <c r="K16" s="605"/>
      <c r="L16" s="605"/>
      <c r="M16" s="605"/>
      <c r="N16" s="605"/>
      <c r="O16" s="605"/>
      <c r="P16" s="605"/>
      <c r="Q16" s="605"/>
      <c r="R16" s="605"/>
      <c r="S16" s="605"/>
      <c r="T16" s="605"/>
      <c r="U16" s="605"/>
      <c r="V16" s="605"/>
      <c r="W16" s="605"/>
      <c r="X16" s="605"/>
      <c r="Y16" s="606"/>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60.75" customHeight="1" thickBot="1" x14ac:dyDescent="0.25">
      <c r="B18" s="15"/>
      <c r="C18" s="601" t="s">
        <v>9</v>
      </c>
      <c r="D18" s="602"/>
      <c r="E18" s="602"/>
      <c r="F18" s="602"/>
      <c r="G18" s="602"/>
      <c r="H18" s="603"/>
      <c r="I18" s="604" t="s">
        <v>113</v>
      </c>
      <c r="J18" s="605"/>
      <c r="K18" s="605"/>
      <c r="L18" s="605"/>
      <c r="M18" s="605"/>
      <c r="N18" s="605"/>
      <c r="O18" s="605"/>
      <c r="P18" s="605"/>
      <c r="Q18" s="605"/>
      <c r="R18" s="605"/>
      <c r="S18" s="605"/>
      <c r="T18" s="605"/>
      <c r="U18" s="605"/>
      <c r="V18" s="605"/>
      <c r="W18" s="605"/>
      <c r="X18" s="605"/>
      <c r="Y18" s="606"/>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17"/>
    </row>
    <row r="21" spans="2:26" s="1" customFormat="1" ht="30.75" customHeight="1" thickBot="1" x14ac:dyDescent="0.25">
      <c r="B21" s="15"/>
      <c r="C21" s="623"/>
      <c r="D21" s="624"/>
      <c r="E21" s="624"/>
      <c r="F21" s="624"/>
      <c r="G21" s="624"/>
      <c r="H21" s="625"/>
      <c r="I21" s="629"/>
      <c r="J21" s="630"/>
      <c r="K21" s="630"/>
      <c r="L21" s="631"/>
      <c r="M21" s="701" t="s">
        <v>70</v>
      </c>
      <c r="N21" s="702"/>
      <c r="O21" s="702"/>
      <c r="P21" s="702"/>
      <c r="Q21" s="702"/>
      <c r="R21" s="702"/>
      <c r="S21" s="703"/>
      <c r="T21" s="671" t="s">
        <v>71</v>
      </c>
      <c r="U21" s="702"/>
      <c r="V21" s="702"/>
      <c r="W21" s="702"/>
      <c r="X21" s="702"/>
      <c r="Y21" s="703"/>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44.25" customHeight="1" thickBot="1" x14ac:dyDescent="0.25">
      <c r="B24" s="15"/>
      <c r="C24" s="611" t="s">
        <v>114</v>
      </c>
      <c r="D24" s="612"/>
      <c r="E24" s="612"/>
      <c r="F24" s="612"/>
      <c r="G24" s="612"/>
      <c r="H24" s="612"/>
      <c r="I24" s="613"/>
      <c r="J24" s="611" t="s">
        <v>73</v>
      </c>
      <c r="K24" s="612"/>
      <c r="L24" s="612"/>
      <c r="M24" s="612"/>
      <c r="N24" s="612"/>
      <c r="O24" s="612"/>
      <c r="P24" s="613"/>
      <c r="Q24" s="907" t="s">
        <v>103</v>
      </c>
      <c r="R24" s="651"/>
      <c r="S24" s="651"/>
      <c r="T24" s="651"/>
      <c r="U24" s="651"/>
      <c r="V24" s="651"/>
      <c r="W24" s="651"/>
      <c r="X24" s="651"/>
      <c r="Y24" s="652"/>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t="s">
        <v>115</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607" t="s">
        <v>116</v>
      </c>
      <c r="J28" s="604"/>
      <c r="K28" s="601" t="s">
        <v>18</v>
      </c>
      <c r="L28" s="602"/>
      <c r="M28" s="602"/>
      <c r="N28" s="602"/>
      <c r="O28" s="602"/>
      <c r="P28" s="603"/>
      <c r="Q28" s="619" t="s">
        <v>29</v>
      </c>
      <c r="R28" s="617"/>
      <c r="S28" s="47" t="s">
        <v>77</v>
      </c>
      <c r="T28" s="617" t="s">
        <v>30</v>
      </c>
      <c r="U28" s="617"/>
      <c r="V28" s="42"/>
      <c r="W28" s="617" t="s">
        <v>31</v>
      </c>
      <c r="X28" s="617"/>
      <c r="Y28" s="41"/>
      <c r="Z28" s="17"/>
    </row>
    <row r="29" spans="2:26" ht="16.5" customHeight="1" x14ac:dyDescent="0.2">
      <c r="B29" s="15"/>
      <c r="C29" s="46"/>
      <c r="D29" s="46"/>
      <c r="E29" s="46"/>
      <c r="F29" s="46"/>
      <c r="G29" s="46"/>
      <c r="H29" s="46"/>
      <c r="I29" s="18"/>
      <c r="J29" s="18"/>
      <c r="K29" s="46"/>
      <c r="L29" s="46"/>
      <c r="M29" s="46"/>
      <c r="N29" s="46"/>
      <c r="O29" s="46"/>
      <c r="P29" s="46"/>
      <c r="Q29" s="43"/>
      <c r="R29" s="43"/>
      <c r="S29" s="44"/>
      <c r="T29" s="43"/>
      <c r="U29" s="43"/>
      <c r="V29" s="44"/>
      <c r="W29" s="43"/>
      <c r="X29" s="43"/>
      <c r="Y29" s="45"/>
      <c r="Z29" s="17"/>
    </row>
    <row r="30" spans="2:26" s="19" customFormat="1" ht="14.25" customHeight="1" x14ac:dyDescent="0.2">
      <c r="B30" s="20"/>
      <c r="C30" s="1067" t="s">
        <v>19</v>
      </c>
      <c r="D30" s="1068"/>
      <c r="E30" s="1068"/>
      <c r="F30" s="1068"/>
      <c r="G30" s="1068"/>
      <c r="H30" s="1068"/>
      <c r="I30" s="1068"/>
      <c r="J30" s="1068"/>
      <c r="K30" s="1068"/>
      <c r="L30" s="1068"/>
      <c r="M30" s="1068"/>
      <c r="N30" s="1068"/>
      <c r="O30" s="1068"/>
      <c r="P30" s="1068"/>
      <c r="Q30" s="1068"/>
      <c r="R30" s="1068"/>
      <c r="S30" s="1068"/>
      <c r="T30" s="1068"/>
      <c r="U30" s="1068"/>
      <c r="V30" s="1068"/>
      <c r="W30" s="1068"/>
      <c r="X30" s="1068"/>
      <c r="Y30" s="1068"/>
      <c r="Z30" s="17"/>
    </row>
    <row r="31" spans="2:26" s="19" customFormat="1" ht="15" customHeight="1" thickBot="1" x14ac:dyDescent="0.25">
      <c r="B31" s="20"/>
      <c r="C31" s="1057"/>
      <c r="D31" s="1058"/>
      <c r="E31" s="1058"/>
      <c r="F31" s="1058"/>
      <c r="G31" s="1058"/>
      <c r="H31" s="1058"/>
      <c r="I31" s="1058"/>
      <c r="J31" s="1058"/>
      <c r="K31" s="1058"/>
      <c r="L31" s="1058"/>
      <c r="M31" s="1058"/>
      <c r="N31" s="1058"/>
      <c r="O31" s="1058"/>
      <c r="P31" s="1058"/>
      <c r="Q31" s="1058"/>
      <c r="R31" s="1058"/>
      <c r="S31" s="1058"/>
      <c r="T31" s="1058"/>
      <c r="U31" s="1058"/>
      <c r="V31" s="1058"/>
      <c r="W31" s="1058"/>
      <c r="X31" s="1058"/>
      <c r="Y31" s="1058"/>
      <c r="Z31" s="17"/>
    </row>
    <row r="32" spans="2:26" s="19" customFormat="1" ht="15" customHeight="1" x14ac:dyDescent="0.2">
      <c r="B32" s="20"/>
      <c r="C32" s="1005" t="s">
        <v>20</v>
      </c>
      <c r="D32" s="1006"/>
      <c r="E32" s="1006"/>
      <c r="F32" s="1006"/>
      <c r="G32" s="1007"/>
      <c r="H32" s="1062" t="s">
        <v>149</v>
      </c>
      <c r="I32" s="1062" t="s">
        <v>150</v>
      </c>
      <c r="J32" s="1062" t="s">
        <v>23</v>
      </c>
      <c r="K32" s="599" t="s">
        <v>24</v>
      </c>
      <c r="L32" s="592"/>
      <c r="M32" s="592"/>
      <c r="N32" s="592"/>
      <c r="O32" s="592"/>
      <c r="P32" s="592"/>
      <c r="Q32" s="592"/>
      <c r="R32" s="592"/>
      <c r="S32" s="592"/>
      <c r="T32" s="592"/>
      <c r="U32" s="592"/>
      <c r="V32" s="592"/>
      <c r="W32" s="592"/>
      <c r="X32" s="592"/>
      <c r="Y32" s="593"/>
      <c r="Z32" s="17"/>
    </row>
    <row r="33" spans="2:68" s="19" customFormat="1" ht="31.5" customHeight="1" thickBot="1" x14ac:dyDescent="0.25">
      <c r="B33" s="20"/>
      <c r="C33" s="1057"/>
      <c r="D33" s="1058"/>
      <c r="E33" s="1058"/>
      <c r="F33" s="1058"/>
      <c r="G33" s="1059"/>
      <c r="H33" s="1063"/>
      <c r="I33" s="1063"/>
      <c r="J33" s="1063"/>
      <c r="K33" s="600"/>
      <c r="L33" s="595"/>
      <c r="M33" s="595"/>
      <c r="N33" s="595"/>
      <c r="O33" s="595"/>
      <c r="P33" s="595"/>
      <c r="Q33" s="595"/>
      <c r="R33" s="595"/>
      <c r="S33" s="595"/>
      <c r="T33" s="595"/>
      <c r="U33" s="595"/>
      <c r="V33" s="595"/>
      <c r="W33" s="595"/>
      <c r="X33" s="595"/>
      <c r="Y33" s="596"/>
      <c r="Z33" s="17"/>
    </row>
    <row r="34" spans="2:68" s="19" customFormat="1" ht="15" customHeight="1" x14ac:dyDescent="0.2">
      <c r="B34" s="20"/>
      <c r="C34" s="1064" t="s">
        <v>36</v>
      </c>
      <c r="D34" s="1065"/>
      <c r="E34" s="1065"/>
      <c r="F34" s="1065"/>
      <c r="G34" s="1066"/>
      <c r="H34" s="21">
        <v>250</v>
      </c>
      <c r="I34" s="21">
        <v>600</v>
      </c>
      <c r="J34" s="22">
        <f>+H34/I34</f>
        <v>0.41666666666666669</v>
      </c>
      <c r="K34" s="588"/>
      <c r="L34" s="589"/>
      <c r="M34" s="589"/>
      <c r="N34" s="589"/>
      <c r="O34" s="589"/>
      <c r="P34" s="589"/>
      <c r="Q34" s="589"/>
      <c r="R34" s="589"/>
      <c r="S34" s="589"/>
      <c r="T34" s="589"/>
      <c r="U34" s="589"/>
      <c r="V34" s="589"/>
      <c r="W34" s="589"/>
      <c r="X34" s="589"/>
      <c r="Y34" s="590"/>
      <c r="Z34" s="17"/>
    </row>
    <row r="35" spans="2:68" s="19" customFormat="1" ht="81" customHeight="1" x14ac:dyDescent="0.2">
      <c r="B35" s="20"/>
      <c r="C35" s="1014" t="s">
        <v>93</v>
      </c>
      <c r="D35" s="1015"/>
      <c r="E35" s="1015"/>
      <c r="F35" s="1015"/>
      <c r="G35" s="1016"/>
      <c r="H35" s="23">
        <v>664</v>
      </c>
      <c r="I35" s="23">
        <v>600</v>
      </c>
      <c r="J35" s="22">
        <f>+H35/I35</f>
        <v>1.1066666666666667</v>
      </c>
      <c r="K35" s="1080" t="s">
        <v>151</v>
      </c>
      <c r="L35" s="1081"/>
      <c r="M35" s="1081"/>
      <c r="N35" s="1081"/>
      <c r="O35" s="1081"/>
      <c r="P35" s="1081"/>
      <c r="Q35" s="1081"/>
      <c r="R35" s="1081"/>
      <c r="S35" s="1081"/>
      <c r="T35" s="1081"/>
      <c r="U35" s="1081"/>
      <c r="V35" s="1081"/>
      <c r="W35" s="1081"/>
      <c r="X35" s="1081"/>
      <c r="Y35" s="1082"/>
      <c r="Z35" s="17"/>
    </row>
    <row r="36" spans="2:68" s="19" customFormat="1" x14ac:dyDescent="0.2">
      <c r="B36" s="20"/>
      <c r="C36" s="1014" t="s">
        <v>94</v>
      </c>
      <c r="D36" s="1015"/>
      <c r="E36" s="1015"/>
      <c r="F36" s="1015"/>
      <c r="G36" s="1016"/>
      <c r="H36" s="23">
        <v>0</v>
      </c>
      <c r="I36" s="23">
        <v>600</v>
      </c>
      <c r="J36" s="22">
        <f>+H36/I36</f>
        <v>0</v>
      </c>
      <c r="K36" s="582"/>
      <c r="L36" s="583"/>
      <c r="M36" s="583"/>
      <c r="N36" s="583"/>
      <c r="O36" s="583"/>
      <c r="P36" s="583"/>
      <c r="Q36" s="583"/>
      <c r="R36" s="583"/>
      <c r="S36" s="583"/>
      <c r="T36" s="583"/>
      <c r="U36" s="583"/>
      <c r="V36" s="583"/>
      <c r="W36" s="583"/>
      <c r="X36" s="583"/>
      <c r="Y36" s="584"/>
      <c r="Z36" s="17"/>
    </row>
    <row r="37" spans="2:68" s="19" customFormat="1" ht="15" thickBot="1" x14ac:dyDescent="0.25">
      <c r="B37" s="20"/>
      <c r="C37" s="1014" t="s">
        <v>95</v>
      </c>
      <c r="D37" s="1015"/>
      <c r="E37" s="1015"/>
      <c r="F37" s="1015"/>
      <c r="G37" s="1016"/>
      <c r="H37" s="23">
        <v>0</v>
      </c>
      <c r="I37" s="23">
        <v>600</v>
      </c>
      <c r="J37" s="22">
        <f>+H37/I37</f>
        <v>0</v>
      </c>
      <c r="K37" s="582"/>
      <c r="L37" s="583"/>
      <c r="M37" s="583"/>
      <c r="N37" s="583"/>
      <c r="O37" s="583"/>
      <c r="P37" s="583"/>
      <c r="Q37" s="583"/>
      <c r="R37" s="583"/>
      <c r="S37" s="583"/>
      <c r="T37" s="583"/>
      <c r="U37" s="583"/>
      <c r="V37" s="583"/>
      <c r="W37" s="583"/>
      <c r="X37" s="583"/>
      <c r="Y37" s="584"/>
      <c r="Z37" s="17"/>
      <c r="BM37" s="19" t="s">
        <v>80</v>
      </c>
      <c r="BN37" s="19" t="s">
        <v>117</v>
      </c>
      <c r="BO37" s="19" t="s">
        <v>118</v>
      </c>
      <c r="BP37" s="19" t="s">
        <v>119</v>
      </c>
    </row>
    <row r="38" spans="2:68" s="19" customFormat="1" ht="15.75" customHeight="1" thickBot="1" x14ac:dyDescent="0.3">
      <c r="B38" s="20"/>
      <c r="C38" s="552" t="s">
        <v>25</v>
      </c>
      <c r="D38" s="553"/>
      <c r="E38" s="553"/>
      <c r="F38" s="553"/>
      <c r="G38" s="554"/>
      <c r="H38" s="25">
        <f>+H34+H35+H36+H37</f>
        <v>914</v>
      </c>
      <c r="I38" s="52">
        <v>600</v>
      </c>
      <c r="J38" s="53">
        <f>SUM(J34:J37)</f>
        <v>1.5233333333333334</v>
      </c>
      <c r="K38" s="1083"/>
      <c r="L38" s="1084"/>
      <c r="M38" s="1084"/>
      <c r="N38" s="1084"/>
      <c r="O38" s="1084"/>
      <c r="P38" s="1084"/>
      <c r="Q38" s="1084"/>
      <c r="R38" s="1084"/>
      <c r="S38" s="1084"/>
      <c r="T38" s="1084"/>
      <c r="U38" s="1084"/>
      <c r="V38" s="1084"/>
      <c r="W38" s="1084"/>
      <c r="X38" s="1084"/>
      <c r="Y38" s="1085"/>
      <c r="Z38" s="17"/>
      <c r="BM38" s="19" t="s">
        <v>86</v>
      </c>
      <c r="BN38" s="19">
        <v>250</v>
      </c>
      <c r="BO38" s="19">
        <v>250</v>
      </c>
      <c r="BP38" s="19">
        <v>600</v>
      </c>
    </row>
    <row r="39" spans="2:68" s="19" customFormat="1" ht="15" x14ac:dyDescent="0.25">
      <c r="B39" s="20"/>
      <c r="C39" s="16"/>
      <c r="D39" s="16"/>
      <c r="E39" s="16"/>
      <c r="F39" s="16"/>
      <c r="G39" s="16"/>
      <c r="H39" s="27"/>
      <c r="I39" s="27"/>
      <c r="J39" s="28"/>
      <c r="K39"/>
      <c r="L39"/>
      <c r="M39"/>
      <c r="N39"/>
      <c r="O39"/>
      <c r="P39"/>
      <c r="Q39"/>
      <c r="R39"/>
      <c r="S39"/>
      <c r="T39"/>
      <c r="U39"/>
      <c r="V39"/>
      <c r="W39"/>
      <c r="X39"/>
      <c r="Y39"/>
      <c r="Z39" s="17"/>
      <c r="BM39" s="19" t="s">
        <v>88</v>
      </c>
      <c r="BN39" s="19">
        <v>664</v>
      </c>
      <c r="BO39" s="19">
        <f>+BN39+BO38</f>
        <v>914</v>
      </c>
      <c r="BP39" s="19">
        <v>600</v>
      </c>
    </row>
    <row r="40" spans="2:68" s="19" customFormat="1" ht="15" thickBot="1" x14ac:dyDescent="0.25">
      <c r="B40" s="20"/>
      <c r="C40" s="16"/>
      <c r="D40" s="16"/>
      <c r="E40" s="16"/>
      <c r="F40" s="16"/>
      <c r="G40" s="16"/>
      <c r="H40" s="27"/>
      <c r="I40" s="27"/>
      <c r="J40" s="28"/>
      <c r="K40" s="16"/>
      <c r="L40" s="16"/>
      <c r="M40" s="16"/>
      <c r="N40" s="16"/>
      <c r="O40" s="16"/>
      <c r="P40" s="16"/>
      <c r="Q40" s="16"/>
      <c r="R40" s="16"/>
      <c r="S40" s="16"/>
      <c r="T40" s="16"/>
      <c r="U40" s="16"/>
      <c r="V40" s="16"/>
      <c r="W40" s="16"/>
      <c r="X40" s="16"/>
      <c r="Y40" s="16"/>
      <c r="Z40" s="17"/>
      <c r="BM40" s="19" t="s">
        <v>90</v>
      </c>
      <c r="BN40" s="19">
        <v>0</v>
      </c>
      <c r="BO40" s="19">
        <v>914</v>
      </c>
      <c r="BP40" s="19">
        <v>600</v>
      </c>
    </row>
    <row r="41" spans="2:68" s="19" customFormat="1" x14ac:dyDescent="0.2">
      <c r="B41" s="20"/>
      <c r="C41" s="558" t="s">
        <v>26</v>
      </c>
      <c r="D41" s="559"/>
      <c r="E41" s="559"/>
      <c r="F41" s="559"/>
      <c r="G41" s="559"/>
      <c r="H41" s="559"/>
      <c r="I41" s="559"/>
      <c r="J41" s="559"/>
      <c r="K41" s="559"/>
      <c r="L41" s="559"/>
      <c r="M41" s="559"/>
      <c r="N41" s="559"/>
      <c r="O41" s="559"/>
      <c r="P41" s="559"/>
      <c r="Q41" s="559"/>
      <c r="R41" s="559"/>
      <c r="S41" s="559"/>
      <c r="T41" s="559"/>
      <c r="U41" s="559"/>
      <c r="V41" s="559"/>
      <c r="W41" s="559"/>
      <c r="X41" s="559"/>
      <c r="Y41" s="560"/>
      <c r="Z41" s="17"/>
      <c r="BM41" s="19" t="s">
        <v>91</v>
      </c>
      <c r="BN41" s="19">
        <v>0</v>
      </c>
      <c r="BO41" s="19">
        <v>914</v>
      </c>
      <c r="BP41" s="19">
        <v>600</v>
      </c>
    </row>
    <row r="42" spans="2:68" ht="15" thickBot="1" x14ac:dyDescent="0.25">
      <c r="B42" s="15"/>
      <c r="C42" s="561"/>
      <c r="D42" s="562"/>
      <c r="E42" s="562"/>
      <c r="F42" s="562"/>
      <c r="G42" s="562"/>
      <c r="H42" s="562"/>
      <c r="I42" s="562"/>
      <c r="J42" s="562"/>
      <c r="K42" s="562"/>
      <c r="L42" s="562"/>
      <c r="M42" s="562"/>
      <c r="N42" s="562"/>
      <c r="O42" s="562"/>
      <c r="P42" s="562"/>
      <c r="Q42" s="562"/>
      <c r="R42" s="562"/>
      <c r="S42" s="562"/>
      <c r="T42" s="562"/>
      <c r="U42" s="562"/>
      <c r="V42" s="562"/>
      <c r="W42" s="562"/>
      <c r="X42" s="562"/>
      <c r="Y42" s="563"/>
      <c r="Z42" s="17"/>
      <c r="BM42" s="19" t="s">
        <v>25</v>
      </c>
      <c r="BN42" s="19">
        <v>72</v>
      </c>
      <c r="BO42" s="19">
        <v>914</v>
      </c>
      <c r="BP42" s="19">
        <v>600</v>
      </c>
    </row>
    <row r="43" spans="2:68" x14ac:dyDescent="0.2">
      <c r="B43" s="15"/>
      <c r="C43" s="740" t="s">
        <v>27</v>
      </c>
      <c r="D43" s="741"/>
      <c r="E43" s="741"/>
      <c r="F43" s="741"/>
      <c r="G43" s="741"/>
      <c r="H43" s="741"/>
      <c r="I43" s="741"/>
      <c r="J43" s="741"/>
      <c r="K43" s="741"/>
      <c r="L43" s="741"/>
      <c r="M43" s="741"/>
      <c r="N43" s="741"/>
      <c r="O43" s="741"/>
      <c r="P43" s="741"/>
      <c r="Q43" s="741"/>
      <c r="R43" s="741"/>
      <c r="S43" s="741"/>
      <c r="T43" s="741"/>
      <c r="U43" s="741"/>
      <c r="V43" s="741"/>
      <c r="W43" s="741"/>
      <c r="X43" s="741"/>
      <c r="Y43" s="742"/>
      <c r="Z43" s="17"/>
    </row>
    <row r="44" spans="2:68" x14ac:dyDescent="0.2">
      <c r="B44" s="15"/>
      <c r="C44" s="743"/>
      <c r="D44" s="744"/>
      <c r="E44" s="744"/>
      <c r="F44" s="744"/>
      <c r="G44" s="744"/>
      <c r="H44" s="744"/>
      <c r="I44" s="744"/>
      <c r="J44" s="744"/>
      <c r="K44" s="744"/>
      <c r="L44" s="744"/>
      <c r="M44" s="744"/>
      <c r="N44" s="744"/>
      <c r="O44" s="744"/>
      <c r="P44" s="744"/>
      <c r="Q44" s="744"/>
      <c r="R44" s="744"/>
      <c r="S44" s="744"/>
      <c r="T44" s="744"/>
      <c r="U44" s="744"/>
      <c r="V44" s="744"/>
      <c r="W44" s="744"/>
      <c r="X44" s="744"/>
      <c r="Y44" s="745"/>
      <c r="Z44" s="17"/>
    </row>
    <row r="45" spans="2:68" x14ac:dyDescent="0.2">
      <c r="B45" s="15"/>
      <c r="C45" s="743"/>
      <c r="D45" s="744"/>
      <c r="E45" s="744"/>
      <c r="F45" s="744"/>
      <c r="G45" s="744"/>
      <c r="H45" s="744"/>
      <c r="I45" s="744"/>
      <c r="J45" s="744"/>
      <c r="K45" s="744"/>
      <c r="L45" s="744"/>
      <c r="M45" s="744"/>
      <c r="N45" s="744"/>
      <c r="O45" s="744"/>
      <c r="P45" s="744"/>
      <c r="Q45" s="744"/>
      <c r="R45" s="744"/>
      <c r="S45" s="744"/>
      <c r="T45" s="744"/>
      <c r="U45" s="744"/>
      <c r="V45" s="744"/>
      <c r="W45" s="744"/>
      <c r="X45" s="744"/>
      <c r="Y45" s="745"/>
      <c r="Z45" s="17"/>
    </row>
    <row r="46" spans="2:68" x14ac:dyDescent="0.2">
      <c r="B46" s="15"/>
      <c r="C46" s="743"/>
      <c r="D46" s="744"/>
      <c r="E46" s="744"/>
      <c r="F46" s="744"/>
      <c r="G46" s="744"/>
      <c r="H46" s="744"/>
      <c r="I46" s="744"/>
      <c r="J46" s="744"/>
      <c r="K46" s="744"/>
      <c r="L46" s="744"/>
      <c r="M46" s="744"/>
      <c r="N46" s="744"/>
      <c r="O46" s="744"/>
      <c r="P46" s="744"/>
      <c r="Q46" s="744"/>
      <c r="R46" s="744"/>
      <c r="S46" s="744"/>
      <c r="T46" s="744"/>
      <c r="U46" s="744"/>
      <c r="V46" s="744"/>
      <c r="W46" s="744"/>
      <c r="X46" s="744"/>
      <c r="Y46" s="745"/>
      <c r="Z46" s="17"/>
    </row>
    <row r="47" spans="2:68" x14ac:dyDescent="0.2">
      <c r="B47" s="15"/>
      <c r="C47" s="743"/>
      <c r="D47" s="744"/>
      <c r="E47" s="744"/>
      <c r="F47" s="744"/>
      <c r="G47" s="744"/>
      <c r="H47" s="744"/>
      <c r="I47" s="744"/>
      <c r="J47" s="744"/>
      <c r="K47" s="744"/>
      <c r="L47" s="744"/>
      <c r="M47" s="744"/>
      <c r="N47" s="744"/>
      <c r="O47" s="744"/>
      <c r="P47" s="744"/>
      <c r="Q47" s="744"/>
      <c r="R47" s="744"/>
      <c r="S47" s="744"/>
      <c r="T47" s="744"/>
      <c r="U47" s="744"/>
      <c r="V47" s="744"/>
      <c r="W47" s="744"/>
      <c r="X47" s="744"/>
      <c r="Y47" s="745"/>
      <c r="Z47" s="17"/>
    </row>
    <row r="48" spans="2:68" x14ac:dyDescent="0.2">
      <c r="B48" s="15"/>
      <c r="C48" s="743"/>
      <c r="D48" s="744"/>
      <c r="E48" s="744"/>
      <c r="F48" s="744"/>
      <c r="G48" s="744"/>
      <c r="H48" s="744"/>
      <c r="I48" s="744"/>
      <c r="J48" s="744"/>
      <c r="K48" s="744"/>
      <c r="L48" s="744"/>
      <c r="M48" s="744"/>
      <c r="N48" s="744"/>
      <c r="O48" s="744"/>
      <c r="P48" s="744"/>
      <c r="Q48" s="744"/>
      <c r="R48" s="744"/>
      <c r="S48" s="744"/>
      <c r="T48" s="744"/>
      <c r="U48" s="744"/>
      <c r="V48" s="744"/>
      <c r="W48" s="744"/>
      <c r="X48" s="744"/>
      <c r="Y48" s="745"/>
      <c r="Z48" s="17"/>
    </row>
    <row r="49" spans="1:26" x14ac:dyDescent="0.2">
      <c r="B49" s="15"/>
      <c r="C49" s="743"/>
      <c r="D49" s="744"/>
      <c r="E49" s="744"/>
      <c r="F49" s="744"/>
      <c r="G49" s="744"/>
      <c r="H49" s="744"/>
      <c r="I49" s="744"/>
      <c r="J49" s="744"/>
      <c r="K49" s="744"/>
      <c r="L49" s="744"/>
      <c r="M49" s="744"/>
      <c r="N49" s="744"/>
      <c r="O49" s="744"/>
      <c r="P49" s="744"/>
      <c r="Q49" s="744"/>
      <c r="R49" s="744"/>
      <c r="S49" s="744"/>
      <c r="T49" s="744"/>
      <c r="U49" s="744"/>
      <c r="V49" s="744"/>
      <c r="W49" s="744"/>
      <c r="X49" s="744"/>
      <c r="Y49" s="745"/>
      <c r="Z49" s="17"/>
    </row>
    <row r="50" spans="1:26" x14ac:dyDescent="0.2">
      <c r="B50" s="15"/>
      <c r="C50" s="743"/>
      <c r="D50" s="744"/>
      <c r="E50" s="744"/>
      <c r="F50" s="744"/>
      <c r="G50" s="744"/>
      <c r="H50" s="744"/>
      <c r="I50" s="744"/>
      <c r="J50" s="744"/>
      <c r="K50" s="744"/>
      <c r="L50" s="744"/>
      <c r="M50" s="744"/>
      <c r="N50" s="744"/>
      <c r="O50" s="744"/>
      <c r="P50" s="744"/>
      <c r="Q50" s="744"/>
      <c r="R50" s="744"/>
      <c r="S50" s="744"/>
      <c r="T50" s="744"/>
      <c r="U50" s="744"/>
      <c r="V50" s="744"/>
      <c r="W50" s="744"/>
      <c r="X50" s="744"/>
      <c r="Y50" s="745"/>
      <c r="Z50" s="17"/>
    </row>
    <row r="51" spans="1:26" x14ac:dyDescent="0.2">
      <c r="B51" s="15"/>
      <c r="C51" s="743"/>
      <c r="D51" s="744"/>
      <c r="E51" s="744"/>
      <c r="F51" s="744"/>
      <c r="G51" s="744"/>
      <c r="H51" s="744"/>
      <c r="I51" s="744"/>
      <c r="J51" s="744"/>
      <c r="K51" s="744"/>
      <c r="L51" s="744"/>
      <c r="M51" s="744"/>
      <c r="N51" s="744"/>
      <c r="O51" s="744"/>
      <c r="P51" s="744"/>
      <c r="Q51" s="744"/>
      <c r="R51" s="744"/>
      <c r="S51" s="744"/>
      <c r="T51" s="744"/>
      <c r="U51" s="744"/>
      <c r="V51" s="744"/>
      <c r="W51" s="744"/>
      <c r="X51" s="744"/>
      <c r="Y51" s="745"/>
      <c r="Z51" s="17"/>
    </row>
    <row r="52" spans="1:26" x14ac:dyDescent="0.2">
      <c r="B52" s="15"/>
      <c r="C52" s="743"/>
      <c r="D52" s="744"/>
      <c r="E52" s="744"/>
      <c r="F52" s="744"/>
      <c r="G52" s="744"/>
      <c r="H52" s="744"/>
      <c r="I52" s="744"/>
      <c r="J52" s="744"/>
      <c r="K52" s="744"/>
      <c r="L52" s="744"/>
      <c r="M52" s="744"/>
      <c r="N52" s="744"/>
      <c r="O52" s="744"/>
      <c r="P52" s="744"/>
      <c r="Q52" s="744"/>
      <c r="R52" s="744"/>
      <c r="S52" s="744"/>
      <c r="T52" s="744"/>
      <c r="U52" s="744"/>
      <c r="V52" s="744"/>
      <c r="W52" s="744"/>
      <c r="X52" s="744"/>
      <c r="Y52" s="745"/>
      <c r="Z52" s="17"/>
    </row>
    <row r="53" spans="1:26" x14ac:dyDescent="0.2">
      <c r="B53" s="15"/>
      <c r="C53" s="743"/>
      <c r="D53" s="744"/>
      <c r="E53" s="744"/>
      <c r="F53" s="744"/>
      <c r="G53" s="744"/>
      <c r="H53" s="744"/>
      <c r="I53" s="744"/>
      <c r="J53" s="744"/>
      <c r="K53" s="744"/>
      <c r="L53" s="744"/>
      <c r="M53" s="744"/>
      <c r="N53" s="744"/>
      <c r="O53" s="744"/>
      <c r="P53" s="744"/>
      <c r="Q53" s="744"/>
      <c r="R53" s="744"/>
      <c r="S53" s="744"/>
      <c r="T53" s="744"/>
      <c r="U53" s="744"/>
      <c r="V53" s="744"/>
      <c r="W53" s="744"/>
      <c r="X53" s="744"/>
      <c r="Y53" s="745"/>
      <c r="Z53" s="17"/>
    </row>
    <row r="54" spans="1:26" x14ac:dyDescent="0.2">
      <c r="B54" s="15"/>
      <c r="C54" s="743"/>
      <c r="D54" s="744"/>
      <c r="E54" s="744"/>
      <c r="F54" s="744"/>
      <c r="G54" s="744"/>
      <c r="H54" s="744"/>
      <c r="I54" s="744"/>
      <c r="J54" s="744"/>
      <c r="K54" s="744"/>
      <c r="L54" s="744"/>
      <c r="M54" s="744"/>
      <c r="N54" s="744"/>
      <c r="O54" s="744"/>
      <c r="P54" s="744"/>
      <c r="Q54" s="744"/>
      <c r="R54" s="744"/>
      <c r="S54" s="744"/>
      <c r="T54" s="744"/>
      <c r="U54" s="744"/>
      <c r="V54" s="744"/>
      <c r="W54" s="744"/>
      <c r="X54" s="744"/>
      <c r="Y54" s="745"/>
      <c r="Z54" s="17"/>
    </row>
    <row r="55" spans="1:26" ht="15" thickBot="1" x14ac:dyDescent="0.25">
      <c r="B55" s="15"/>
      <c r="C55" s="746"/>
      <c r="D55" s="747"/>
      <c r="E55" s="747"/>
      <c r="F55" s="747"/>
      <c r="G55" s="747"/>
      <c r="H55" s="747"/>
      <c r="I55" s="747"/>
      <c r="J55" s="747"/>
      <c r="K55" s="747"/>
      <c r="L55" s="747"/>
      <c r="M55" s="747"/>
      <c r="N55" s="747"/>
      <c r="O55" s="747"/>
      <c r="P55" s="747"/>
      <c r="Q55" s="747"/>
      <c r="R55" s="747"/>
      <c r="S55" s="747"/>
      <c r="T55" s="747"/>
      <c r="U55" s="747"/>
      <c r="V55" s="747"/>
      <c r="W55" s="747"/>
      <c r="X55" s="747"/>
      <c r="Y55" s="748"/>
      <c r="Z55" s="17"/>
    </row>
    <row r="56" spans="1:26" x14ac:dyDescent="0.2">
      <c r="B56" s="29"/>
      <c r="C56" s="30"/>
      <c r="D56" s="30"/>
      <c r="E56" s="30"/>
      <c r="F56" s="30"/>
      <c r="G56" s="30"/>
      <c r="H56" s="30"/>
      <c r="I56" s="30"/>
      <c r="J56" s="30"/>
      <c r="K56" s="30"/>
      <c r="L56" s="30"/>
      <c r="M56" s="30"/>
      <c r="N56" s="30"/>
      <c r="O56" s="30"/>
      <c r="P56" s="30"/>
      <c r="Q56" s="30"/>
      <c r="R56" s="30"/>
      <c r="S56" s="30"/>
      <c r="T56" s="30"/>
      <c r="U56" s="30"/>
      <c r="V56" s="30"/>
      <c r="W56" s="30"/>
      <c r="X56" s="30"/>
      <c r="Y56" s="30"/>
      <c r="Z56" s="31"/>
    </row>
    <row r="57" spans="1:26" ht="15" thickBot="1" x14ac:dyDescent="0.25">
      <c r="B57" s="32"/>
      <c r="C57" s="33"/>
      <c r="D57" s="33"/>
      <c r="E57" s="33"/>
      <c r="F57" s="33"/>
      <c r="G57" s="33"/>
      <c r="H57" s="33"/>
      <c r="I57" s="33"/>
      <c r="J57" s="33"/>
      <c r="K57" s="33"/>
      <c r="L57" s="33"/>
      <c r="M57" s="33"/>
      <c r="N57" s="33"/>
      <c r="O57" s="33"/>
      <c r="P57" s="33"/>
      <c r="Q57" s="33"/>
      <c r="R57" s="33"/>
      <c r="S57" s="33"/>
      <c r="T57" s="33"/>
      <c r="U57" s="33"/>
      <c r="V57" s="33"/>
      <c r="W57" s="33"/>
      <c r="X57" s="33"/>
      <c r="Y57" s="33"/>
      <c r="Z57" s="34"/>
    </row>
    <row r="58" spans="1:26" ht="14.25" customHeight="1" x14ac:dyDescent="0.2">
      <c r="B58" s="35"/>
      <c r="C58" s="573" t="s">
        <v>20</v>
      </c>
      <c r="D58" s="574"/>
      <c r="E58" s="574"/>
      <c r="F58" s="574"/>
      <c r="G58" s="575"/>
      <c r="H58" s="573" t="s">
        <v>34</v>
      </c>
      <c r="I58" s="575"/>
      <c r="J58" s="573" t="s">
        <v>35</v>
      </c>
      <c r="K58" s="574"/>
      <c r="L58" s="574"/>
      <c r="M58" s="575"/>
      <c r="N58" s="573" t="s">
        <v>33</v>
      </c>
      <c r="O58" s="574"/>
      <c r="P58" s="574"/>
      <c r="Q58" s="574"/>
      <c r="R58" s="574"/>
      <c r="S58" s="574"/>
      <c r="T58" s="574"/>
      <c r="U58" s="574"/>
      <c r="V58" s="574"/>
      <c r="W58" s="574"/>
      <c r="X58" s="574"/>
      <c r="Y58" s="575"/>
      <c r="Z58" s="36"/>
    </row>
    <row r="59" spans="1:26" ht="14.25" customHeight="1" x14ac:dyDescent="0.2">
      <c r="A59" s="1"/>
      <c r="B59" s="37"/>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36"/>
    </row>
    <row r="60" spans="1:26" ht="15" customHeight="1" thickBot="1" x14ac:dyDescent="0.25">
      <c r="A60" s="1"/>
      <c r="B60" s="37"/>
      <c r="C60" s="576"/>
      <c r="D60" s="577"/>
      <c r="E60" s="577"/>
      <c r="F60" s="577"/>
      <c r="G60" s="578"/>
      <c r="H60" s="576"/>
      <c r="I60" s="578"/>
      <c r="J60" s="576"/>
      <c r="K60" s="577"/>
      <c r="L60" s="577"/>
      <c r="M60" s="578"/>
      <c r="N60" s="576"/>
      <c r="O60" s="577"/>
      <c r="P60" s="577"/>
      <c r="Q60" s="577"/>
      <c r="R60" s="577"/>
      <c r="S60" s="577"/>
      <c r="T60" s="577"/>
      <c r="U60" s="577"/>
      <c r="V60" s="577"/>
      <c r="W60" s="577"/>
      <c r="X60" s="577"/>
      <c r="Y60" s="578"/>
      <c r="Z60" s="36"/>
    </row>
    <row r="61" spans="1:26" ht="32.25" customHeight="1" x14ac:dyDescent="0.2">
      <c r="B61" s="35"/>
      <c r="C61" s="1072" t="s">
        <v>36</v>
      </c>
      <c r="D61" s="1073"/>
      <c r="E61" s="1073"/>
      <c r="F61" s="1073"/>
      <c r="G61" s="1073"/>
      <c r="H61" s="1073" t="s">
        <v>107</v>
      </c>
      <c r="I61" s="1073"/>
      <c r="J61" s="1074">
        <v>0.42</v>
      </c>
      <c r="K61" s="1073"/>
      <c r="L61" s="1073"/>
      <c r="M61" s="1073"/>
      <c r="N61" s="1075" t="s">
        <v>120</v>
      </c>
      <c r="O61" s="1075"/>
      <c r="P61" s="1075"/>
      <c r="Q61" s="1075"/>
      <c r="R61" s="1075"/>
      <c r="S61" s="1075"/>
      <c r="T61" s="1075"/>
      <c r="U61" s="1075"/>
      <c r="V61" s="1075"/>
      <c r="W61" s="1075"/>
      <c r="X61" s="1075"/>
      <c r="Y61" s="1076"/>
      <c r="Z61" s="38"/>
    </row>
    <row r="62" spans="1:26" ht="45" customHeight="1" x14ac:dyDescent="0.2">
      <c r="B62" s="35"/>
      <c r="C62" s="1032" t="s">
        <v>93</v>
      </c>
      <c r="D62" s="1033"/>
      <c r="E62" s="1033"/>
      <c r="F62" s="1033"/>
      <c r="G62" s="1033"/>
      <c r="H62" s="1033">
        <v>101</v>
      </c>
      <c r="I62" s="1033"/>
      <c r="J62" s="1077">
        <v>1.1100000000000001</v>
      </c>
      <c r="K62" s="1033"/>
      <c r="L62" s="1033"/>
      <c r="M62" s="1033"/>
      <c r="N62" s="1078" t="s">
        <v>121</v>
      </c>
      <c r="O62" s="1078"/>
      <c r="P62" s="1078"/>
      <c r="Q62" s="1078"/>
      <c r="R62" s="1078"/>
      <c r="S62" s="1078"/>
      <c r="T62" s="1078"/>
      <c r="U62" s="1078"/>
      <c r="V62" s="1078"/>
      <c r="W62" s="1078"/>
      <c r="X62" s="1078"/>
      <c r="Y62" s="1079"/>
      <c r="Z62" s="38"/>
    </row>
    <row r="63" spans="1:26" x14ac:dyDescent="0.2">
      <c r="B63" s="35"/>
      <c r="C63" s="1032" t="s">
        <v>94</v>
      </c>
      <c r="D63" s="1033"/>
      <c r="E63" s="1033"/>
      <c r="F63" s="1033"/>
      <c r="G63" s="1033"/>
      <c r="H63" s="1033">
        <f>308-101</f>
        <v>207</v>
      </c>
      <c r="I63" s="1033"/>
      <c r="J63" s="1033">
        <v>0</v>
      </c>
      <c r="K63" s="1033"/>
      <c r="L63" s="1033"/>
      <c r="M63" s="1033"/>
      <c r="N63" s="1033"/>
      <c r="O63" s="1033"/>
      <c r="P63" s="1033"/>
      <c r="Q63" s="1033"/>
      <c r="R63" s="1033"/>
      <c r="S63" s="1033"/>
      <c r="T63" s="1033"/>
      <c r="U63" s="1033"/>
      <c r="V63" s="1033"/>
      <c r="W63" s="1033"/>
      <c r="X63" s="1033"/>
      <c r="Y63" s="1086"/>
      <c r="Z63" s="38"/>
    </row>
    <row r="64" spans="1:26" ht="44.25" customHeight="1" x14ac:dyDescent="0.2">
      <c r="B64" s="35"/>
      <c r="C64" s="1087" t="s">
        <v>95</v>
      </c>
      <c r="D64" s="1069"/>
      <c r="E64" s="1069"/>
      <c r="F64" s="1069"/>
      <c r="G64" s="1069"/>
      <c r="H64" s="1069">
        <v>0</v>
      </c>
      <c r="I64" s="1069"/>
      <c r="J64" s="1069">
        <v>0</v>
      </c>
      <c r="K64" s="1069"/>
      <c r="L64" s="1069"/>
      <c r="M64" s="1069"/>
      <c r="N64" s="1070" t="s">
        <v>122</v>
      </c>
      <c r="O64" s="1070"/>
      <c r="P64" s="1070"/>
      <c r="Q64" s="1070"/>
      <c r="R64" s="1070"/>
      <c r="S64" s="1070"/>
      <c r="T64" s="1070"/>
      <c r="U64" s="1070"/>
      <c r="V64" s="1070"/>
      <c r="W64" s="1070"/>
      <c r="X64" s="1070"/>
      <c r="Y64" s="1071"/>
      <c r="Z64" s="38"/>
    </row>
    <row r="65" spans="2:26" ht="15" thickBot="1" x14ac:dyDescent="0.25">
      <c r="B65" s="35"/>
      <c r="C65" s="917"/>
      <c r="D65" s="615"/>
      <c r="E65" s="615"/>
      <c r="F65" s="615"/>
      <c r="G65" s="615"/>
      <c r="H65" s="615"/>
      <c r="I65" s="615"/>
      <c r="J65" s="615"/>
      <c r="K65" s="615"/>
      <c r="L65" s="615"/>
      <c r="M65" s="615"/>
      <c r="N65" s="615"/>
      <c r="O65" s="615"/>
      <c r="P65" s="615"/>
      <c r="Q65" s="615"/>
      <c r="R65" s="615"/>
      <c r="S65" s="615"/>
      <c r="T65" s="615"/>
      <c r="U65" s="615"/>
      <c r="V65" s="615"/>
      <c r="W65" s="615"/>
      <c r="X65" s="615"/>
      <c r="Y65" s="616"/>
      <c r="Z65" s="38"/>
    </row>
    <row r="66" spans="2:26" x14ac:dyDescent="0.2">
      <c r="B66" s="39"/>
      <c r="C66" s="30"/>
      <c r="D66" s="30"/>
      <c r="E66" s="30"/>
      <c r="F66" s="30"/>
      <c r="G66" s="30"/>
      <c r="H66" s="30"/>
      <c r="I66" s="30"/>
      <c r="J66" s="30"/>
      <c r="K66" s="30"/>
      <c r="L66" s="30"/>
      <c r="M66" s="30"/>
      <c r="N66" s="30"/>
      <c r="O66" s="30"/>
      <c r="P66" s="30"/>
      <c r="Q66" s="30"/>
      <c r="R66" s="30"/>
      <c r="S66" s="30"/>
      <c r="T66" s="30"/>
      <c r="U66" s="30"/>
      <c r="V66" s="30"/>
      <c r="W66" s="30"/>
      <c r="X66" s="30"/>
      <c r="Y66" s="30"/>
      <c r="Z66" s="40"/>
    </row>
  </sheetData>
  <mergeCells count="83">
    <mergeCell ref="C65:G65"/>
    <mergeCell ref="H65:I65"/>
    <mergeCell ref="J65:M65"/>
    <mergeCell ref="N65:Y65"/>
    <mergeCell ref="K32:Y33"/>
    <mergeCell ref="K34:Y34"/>
    <mergeCell ref="K35:Y35"/>
    <mergeCell ref="K36:Y36"/>
    <mergeCell ref="K37:Y37"/>
    <mergeCell ref="K38:Y38"/>
    <mergeCell ref="C63:G63"/>
    <mergeCell ref="H63:I63"/>
    <mergeCell ref="J63:M63"/>
    <mergeCell ref="N63:Y63"/>
    <mergeCell ref="C64:G64"/>
    <mergeCell ref="H64:I64"/>
    <mergeCell ref="J64:M64"/>
    <mergeCell ref="N64:Y64"/>
    <mergeCell ref="C61:G61"/>
    <mergeCell ref="H61:I61"/>
    <mergeCell ref="J61:M61"/>
    <mergeCell ref="N61:Y61"/>
    <mergeCell ref="C62:G62"/>
    <mergeCell ref="H62:I62"/>
    <mergeCell ref="J62:M62"/>
    <mergeCell ref="N62:Y62"/>
    <mergeCell ref="C58:G60"/>
    <mergeCell ref="H58:I60"/>
    <mergeCell ref="J58:M60"/>
    <mergeCell ref="N58:Y60"/>
    <mergeCell ref="C43:Y55"/>
    <mergeCell ref="C32:G33"/>
    <mergeCell ref="H32:H33"/>
    <mergeCell ref="I32:I33"/>
    <mergeCell ref="J32:J33"/>
    <mergeCell ref="C34:G34"/>
    <mergeCell ref="C35:G35"/>
    <mergeCell ref="C36:G36"/>
    <mergeCell ref="C37:G37"/>
    <mergeCell ref="C38:G38"/>
    <mergeCell ref="C41:Y42"/>
    <mergeCell ref="C30:Y31"/>
    <mergeCell ref="C26:H26"/>
    <mergeCell ref="I26:Y26"/>
    <mergeCell ref="C28:H28"/>
    <mergeCell ref="I28:J28"/>
    <mergeCell ref="K28:P28"/>
    <mergeCell ref="Q28:R28"/>
    <mergeCell ref="T28:U28"/>
    <mergeCell ref="W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pageSetup orientation="portrait" verticalDpi="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12"/>
  <sheetViews>
    <sheetView topLeftCell="A31" workbookViewId="0">
      <selection activeCell="V10" sqref="V10:Y10"/>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7.5703125" style="3" customWidth="1"/>
    <col min="9" max="9" width="16.5703125" style="3" customWidth="1"/>
    <col min="10" max="10" width="17.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229</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564" t="s">
        <v>230</v>
      </c>
      <c r="J10" s="993"/>
      <c r="K10" s="993"/>
      <c r="L10" s="993"/>
      <c r="M10" s="993"/>
      <c r="N10" s="993"/>
      <c r="O10" s="993"/>
      <c r="P10" s="993"/>
      <c r="Q10" s="994"/>
      <c r="R10" s="674" t="s">
        <v>3</v>
      </c>
      <c r="S10" s="675"/>
      <c r="T10" s="675"/>
      <c r="U10" s="676"/>
      <c r="V10" s="1089" t="s">
        <v>5</v>
      </c>
      <c r="W10" s="1090"/>
      <c r="X10" s="1090"/>
      <c r="Y10" s="1091"/>
      <c r="Z10" s="11"/>
    </row>
    <row r="11" spans="1:26" ht="12" customHeight="1" thickBot="1" x14ac:dyDescent="0.25">
      <c r="B11" s="10"/>
      <c r="C11" s="641"/>
      <c r="D11" s="642"/>
      <c r="E11" s="642"/>
      <c r="F11" s="642"/>
      <c r="G11" s="642"/>
      <c r="H11" s="643"/>
      <c r="I11" s="995"/>
      <c r="J11" s="996"/>
      <c r="K11" s="996"/>
      <c r="L11" s="996"/>
      <c r="M11" s="996"/>
      <c r="N11" s="996"/>
      <c r="O11" s="996"/>
      <c r="P11" s="996"/>
      <c r="Q11" s="997"/>
      <c r="R11" s="683" t="s">
        <v>231</v>
      </c>
      <c r="S11" s="684"/>
      <c r="T11" s="684"/>
      <c r="U11" s="685"/>
      <c r="V11" s="570" t="s">
        <v>246</v>
      </c>
      <c r="W11" s="571"/>
      <c r="X11" s="571"/>
      <c r="Y11" s="57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918" t="s">
        <v>232</v>
      </c>
      <c r="J13" s="919"/>
      <c r="K13" s="919"/>
      <c r="L13" s="919"/>
      <c r="M13" s="919"/>
      <c r="N13" s="919"/>
      <c r="O13" s="919"/>
      <c r="P13" s="919"/>
      <c r="Q13" s="919"/>
      <c r="R13" s="919"/>
      <c r="S13" s="920"/>
      <c r="T13" s="638" t="s">
        <v>7</v>
      </c>
      <c r="U13" s="639"/>
      <c r="V13" s="639"/>
      <c r="W13" s="639"/>
      <c r="X13" s="639"/>
      <c r="Y13" s="640"/>
      <c r="Z13" s="17"/>
    </row>
    <row r="14" spans="1:26" ht="30" customHeight="1" thickBot="1" x14ac:dyDescent="0.25">
      <c r="B14" s="15"/>
      <c r="C14" s="641"/>
      <c r="D14" s="642"/>
      <c r="E14" s="642"/>
      <c r="F14" s="642"/>
      <c r="G14" s="642"/>
      <c r="H14" s="643"/>
      <c r="I14" s="921"/>
      <c r="J14" s="922"/>
      <c r="K14" s="922"/>
      <c r="L14" s="922"/>
      <c r="M14" s="922"/>
      <c r="N14" s="922"/>
      <c r="O14" s="922"/>
      <c r="P14" s="922"/>
      <c r="Q14" s="922"/>
      <c r="R14" s="922"/>
      <c r="S14" s="923"/>
      <c r="T14" s="650" t="s">
        <v>67</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17.25" customHeight="1" thickBot="1" x14ac:dyDescent="0.25">
      <c r="B16" s="15"/>
      <c r="C16" s="601" t="s">
        <v>8</v>
      </c>
      <c r="D16" s="602"/>
      <c r="E16" s="602"/>
      <c r="F16" s="602"/>
      <c r="G16" s="602"/>
      <c r="H16" s="603"/>
      <c r="I16" s="908" t="s">
        <v>233</v>
      </c>
      <c r="J16" s="909"/>
      <c r="K16" s="909"/>
      <c r="L16" s="909"/>
      <c r="M16" s="909"/>
      <c r="N16" s="909"/>
      <c r="O16" s="909"/>
      <c r="P16" s="909"/>
      <c r="Q16" s="909"/>
      <c r="R16" s="909"/>
      <c r="S16" s="909"/>
      <c r="T16" s="909"/>
      <c r="U16" s="909"/>
      <c r="V16" s="909"/>
      <c r="W16" s="909"/>
      <c r="X16" s="909"/>
      <c r="Y16" s="91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87.75" customHeight="1" thickBot="1" x14ac:dyDescent="0.25">
      <c r="B18" s="15"/>
      <c r="C18" s="601" t="s">
        <v>9</v>
      </c>
      <c r="D18" s="602"/>
      <c r="E18" s="602"/>
      <c r="F18" s="602"/>
      <c r="G18" s="602"/>
      <c r="H18" s="603"/>
      <c r="I18" s="908" t="s">
        <v>234</v>
      </c>
      <c r="J18" s="909"/>
      <c r="K18" s="909"/>
      <c r="L18" s="909"/>
      <c r="M18" s="909"/>
      <c r="N18" s="909"/>
      <c r="O18" s="909"/>
      <c r="P18" s="909"/>
      <c r="Q18" s="909"/>
      <c r="R18" s="909"/>
      <c r="S18" s="909"/>
      <c r="T18" s="909"/>
      <c r="U18" s="909"/>
      <c r="V18" s="909"/>
      <c r="W18" s="909"/>
      <c r="X18" s="909"/>
      <c r="Y18" s="910"/>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17"/>
    </row>
    <row r="21" spans="2:26" s="1" customFormat="1" ht="30.75" customHeight="1" thickBot="1" x14ac:dyDescent="0.25">
      <c r="B21" s="15"/>
      <c r="C21" s="623"/>
      <c r="D21" s="624"/>
      <c r="E21" s="624"/>
      <c r="F21" s="624"/>
      <c r="G21" s="624"/>
      <c r="H21" s="625"/>
      <c r="I21" s="629"/>
      <c r="J21" s="630"/>
      <c r="K21" s="630"/>
      <c r="L21" s="631"/>
      <c r="M21" s="701" t="s">
        <v>70</v>
      </c>
      <c r="N21" s="702"/>
      <c r="O21" s="702"/>
      <c r="P21" s="702"/>
      <c r="Q21" s="702"/>
      <c r="R21" s="702"/>
      <c r="S21" s="703"/>
      <c r="T21" s="671" t="s">
        <v>71</v>
      </c>
      <c r="U21" s="702"/>
      <c r="V21" s="702"/>
      <c r="W21" s="702"/>
      <c r="X21" s="702"/>
      <c r="Y21" s="703"/>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32.25" customHeight="1" thickBot="1" x14ac:dyDescent="0.25">
      <c r="B24" s="15"/>
      <c r="C24" s="611" t="s">
        <v>236</v>
      </c>
      <c r="D24" s="612"/>
      <c r="E24" s="612"/>
      <c r="F24" s="612"/>
      <c r="G24" s="612"/>
      <c r="H24" s="612"/>
      <c r="I24" s="613"/>
      <c r="J24" s="611" t="s">
        <v>237</v>
      </c>
      <c r="K24" s="612"/>
      <c r="L24" s="612"/>
      <c r="M24" s="612"/>
      <c r="N24" s="612"/>
      <c r="O24" s="612"/>
      <c r="P24" s="613"/>
      <c r="Q24" s="907" t="s">
        <v>238</v>
      </c>
      <c r="R24" s="651"/>
      <c r="S24" s="651"/>
      <c r="T24" s="651"/>
      <c r="U24" s="651"/>
      <c r="V24" s="651"/>
      <c r="W24" s="651"/>
      <c r="X24" s="651"/>
      <c r="Y24" s="652"/>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t="s">
        <v>239</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27.75" customHeight="1" thickBot="1" x14ac:dyDescent="0.25">
      <c r="B28" s="15"/>
      <c r="C28" s="601" t="s">
        <v>17</v>
      </c>
      <c r="D28" s="602"/>
      <c r="E28" s="602"/>
      <c r="F28" s="602"/>
      <c r="G28" s="602"/>
      <c r="H28" s="603"/>
      <c r="I28" s="683">
        <v>1</v>
      </c>
      <c r="J28" s="604"/>
      <c r="K28" s="601" t="s">
        <v>18</v>
      </c>
      <c r="L28" s="602"/>
      <c r="M28" s="602"/>
      <c r="N28" s="602"/>
      <c r="O28" s="602"/>
      <c r="P28" s="603"/>
      <c r="Q28" s="619" t="s">
        <v>38</v>
      </c>
      <c r="R28" s="617"/>
      <c r="S28" s="618"/>
      <c r="T28" s="55" t="s">
        <v>77</v>
      </c>
      <c r="U28" s="617" t="s">
        <v>39</v>
      </c>
      <c r="V28" s="617"/>
      <c r="W28" s="617"/>
      <c r="X28" s="618"/>
      <c r="Y28" s="55" t="s">
        <v>77</v>
      </c>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x14ac:dyDescent="0.2">
      <c r="B32" s="20"/>
      <c r="C32" s="591" t="s">
        <v>20</v>
      </c>
      <c r="D32" s="592"/>
      <c r="E32" s="592"/>
      <c r="F32" s="592"/>
      <c r="G32" s="593"/>
      <c r="H32" s="597" t="s">
        <v>240</v>
      </c>
      <c r="I32" s="597" t="s">
        <v>241</v>
      </c>
      <c r="J32" s="597" t="s">
        <v>242</v>
      </c>
      <c r="K32" s="599" t="s">
        <v>24</v>
      </c>
      <c r="L32" s="592"/>
      <c r="M32" s="592"/>
      <c r="N32" s="592"/>
      <c r="O32" s="592"/>
      <c r="P32" s="592"/>
      <c r="Q32" s="592"/>
      <c r="R32" s="592"/>
      <c r="S32" s="592"/>
      <c r="T32" s="592"/>
      <c r="U32" s="592"/>
      <c r="V32" s="592"/>
      <c r="W32" s="592"/>
      <c r="X32" s="592"/>
      <c r="Y32" s="593"/>
      <c r="Z32" s="17"/>
    </row>
    <row r="33" spans="2:26" s="19" customFormat="1" ht="44.25" customHeight="1" thickBot="1" x14ac:dyDescent="0.25">
      <c r="B33" s="20"/>
      <c r="C33" s="594"/>
      <c r="D33" s="595"/>
      <c r="E33" s="595"/>
      <c r="F33" s="595"/>
      <c r="G33" s="596"/>
      <c r="H33" s="598"/>
      <c r="I33" s="598"/>
      <c r="J33" s="598"/>
      <c r="K33" s="600"/>
      <c r="L33" s="595"/>
      <c r="M33" s="595"/>
      <c r="N33" s="595"/>
      <c r="O33" s="595"/>
      <c r="P33" s="595"/>
      <c r="Q33" s="595"/>
      <c r="R33" s="595"/>
      <c r="S33" s="595"/>
      <c r="T33" s="595"/>
      <c r="U33" s="595"/>
      <c r="V33" s="595"/>
      <c r="W33" s="595"/>
      <c r="X33" s="595"/>
      <c r="Y33" s="596"/>
      <c r="Z33" s="17"/>
    </row>
    <row r="34" spans="2:26" s="19" customFormat="1" ht="33" customHeight="1" x14ac:dyDescent="0.2">
      <c r="B34" s="20"/>
      <c r="C34" s="579" t="s">
        <v>36</v>
      </c>
      <c r="D34" s="580"/>
      <c r="E34" s="580"/>
      <c r="F34" s="580"/>
      <c r="G34" s="581"/>
      <c r="H34" s="21">
        <v>7</v>
      </c>
      <c r="I34" s="21">
        <v>7</v>
      </c>
      <c r="J34" s="22">
        <f>+H34/I34</f>
        <v>1</v>
      </c>
      <c r="K34" s="588" t="s">
        <v>243</v>
      </c>
      <c r="L34" s="589"/>
      <c r="M34" s="589"/>
      <c r="N34" s="589"/>
      <c r="O34" s="589"/>
      <c r="P34" s="589"/>
      <c r="Q34" s="589"/>
      <c r="R34" s="589"/>
      <c r="S34" s="589"/>
      <c r="T34" s="589"/>
      <c r="U34" s="589"/>
      <c r="V34" s="589"/>
      <c r="W34" s="589"/>
      <c r="X34" s="589"/>
      <c r="Y34" s="590"/>
      <c r="Z34" s="17"/>
    </row>
    <row r="35" spans="2:26" s="19" customFormat="1" ht="44.25" customHeight="1" x14ac:dyDescent="0.2">
      <c r="B35" s="20"/>
      <c r="C35" s="579" t="s">
        <v>93</v>
      </c>
      <c r="D35" s="580"/>
      <c r="E35" s="580"/>
      <c r="F35" s="580"/>
      <c r="G35" s="581"/>
      <c r="H35" s="23">
        <v>5</v>
      </c>
      <c r="I35" s="23">
        <v>5</v>
      </c>
      <c r="J35" s="22">
        <f t="shared" ref="J35" si="0">+H35/I35</f>
        <v>1</v>
      </c>
      <c r="K35" s="582" t="s">
        <v>244</v>
      </c>
      <c r="L35" s="583"/>
      <c r="M35" s="583"/>
      <c r="N35" s="583"/>
      <c r="O35" s="583"/>
      <c r="P35" s="583"/>
      <c r="Q35" s="583"/>
      <c r="R35" s="583"/>
      <c r="S35" s="583"/>
      <c r="T35" s="583"/>
      <c r="U35" s="583"/>
      <c r="V35" s="583"/>
      <c r="W35" s="583"/>
      <c r="X35" s="583"/>
      <c r="Y35" s="584"/>
      <c r="Z35" s="17"/>
    </row>
    <row r="36" spans="2:26" s="19" customFormat="1" x14ac:dyDescent="0.2">
      <c r="B36" s="20"/>
      <c r="C36" s="579" t="s">
        <v>94</v>
      </c>
      <c r="D36" s="580"/>
      <c r="E36" s="580"/>
      <c r="F36" s="580"/>
      <c r="G36" s="581"/>
      <c r="H36" s="23"/>
      <c r="I36" s="23"/>
      <c r="J36" s="22"/>
      <c r="K36" s="582"/>
      <c r="L36" s="583"/>
      <c r="M36" s="583"/>
      <c r="N36" s="583"/>
      <c r="O36" s="583"/>
      <c r="P36" s="583"/>
      <c r="Q36" s="583"/>
      <c r="R36" s="583"/>
      <c r="S36" s="583"/>
      <c r="T36" s="583"/>
      <c r="U36" s="583"/>
      <c r="V36" s="583"/>
      <c r="W36" s="583"/>
      <c r="X36" s="583"/>
      <c r="Y36" s="584"/>
      <c r="Z36" s="17"/>
    </row>
    <row r="37" spans="2:26" s="19" customFormat="1" ht="15" thickBot="1" x14ac:dyDescent="0.25">
      <c r="B37" s="20"/>
      <c r="C37" s="579" t="s">
        <v>95</v>
      </c>
      <c r="D37" s="580"/>
      <c r="E37" s="580"/>
      <c r="F37" s="580"/>
      <c r="G37" s="581"/>
      <c r="H37" s="23"/>
      <c r="I37" s="23"/>
      <c r="J37" s="22"/>
      <c r="K37" s="582"/>
      <c r="L37" s="583"/>
      <c r="M37" s="583"/>
      <c r="N37" s="583"/>
      <c r="O37" s="583"/>
      <c r="P37" s="583"/>
      <c r="Q37" s="583"/>
      <c r="R37" s="583"/>
      <c r="S37" s="583"/>
      <c r="T37" s="583"/>
      <c r="U37" s="583"/>
      <c r="V37" s="583"/>
      <c r="W37" s="583"/>
      <c r="X37" s="583"/>
      <c r="Y37" s="584"/>
      <c r="Z37" s="17"/>
    </row>
    <row r="38" spans="2:26" s="19" customFormat="1" ht="15.75" customHeight="1" thickBot="1" x14ac:dyDescent="0.3">
      <c r="B38" s="20"/>
      <c r="C38" s="552" t="s">
        <v>25</v>
      </c>
      <c r="D38" s="553"/>
      <c r="E38" s="553"/>
      <c r="F38" s="553"/>
      <c r="G38" s="554"/>
      <c r="H38" s="25"/>
      <c r="I38" s="25"/>
      <c r="J38" s="26"/>
      <c r="K38" s="555"/>
      <c r="L38" s="556"/>
      <c r="M38" s="556"/>
      <c r="N38" s="556"/>
      <c r="O38" s="556"/>
      <c r="P38" s="556"/>
      <c r="Q38" s="556"/>
      <c r="R38" s="556"/>
      <c r="S38" s="556"/>
      <c r="T38" s="556"/>
      <c r="U38" s="556"/>
      <c r="V38" s="556"/>
      <c r="W38" s="556"/>
      <c r="X38" s="556"/>
      <c r="Y38" s="557"/>
      <c r="Z38" s="17"/>
    </row>
    <row r="39" spans="2:26" s="19" customFormat="1" ht="5.25" customHeight="1" x14ac:dyDescent="0.2">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ht="15" thickBot="1" x14ac:dyDescent="0.25">
      <c r="B40" s="20"/>
      <c r="C40" s="16"/>
      <c r="D40" s="16"/>
      <c r="E40" s="16"/>
      <c r="F40" s="16"/>
      <c r="G40" s="16"/>
      <c r="H40" s="27"/>
      <c r="I40" s="27"/>
      <c r="J40" s="28"/>
      <c r="K40" s="16"/>
      <c r="L40" s="16"/>
      <c r="M40" s="16"/>
      <c r="N40" s="16"/>
      <c r="O40" s="16"/>
      <c r="P40" s="16"/>
      <c r="Q40" s="16"/>
      <c r="R40" s="16"/>
      <c r="S40" s="16"/>
      <c r="T40" s="16"/>
      <c r="U40" s="16"/>
      <c r="V40" s="16"/>
      <c r="W40" s="16"/>
      <c r="X40" s="16"/>
      <c r="Y40" s="16"/>
      <c r="Z40" s="17"/>
    </row>
    <row r="41" spans="2:26" s="19" customFormat="1" x14ac:dyDescent="0.2">
      <c r="B41" s="20"/>
      <c r="C41" s="558" t="s">
        <v>26</v>
      </c>
      <c r="D41" s="559"/>
      <c r="E41" s="559"/>
      <c r="F41" s="559"/>
      <c r="G41" s="559"/>
      <c r="H41" s="559"/>
      <c r="I41" s="559"/>
      <c r="J41" s="559"/>
      <c r="K41" s="559"/>
      <c r="L41" s="559"/>
      <c r="M41" s="559"/>
      <c r="N41" s="559"/>
      <c r="O41" s="559"/>
      <c r="P41" s="559"/>
      <c r="Q41" s="559"/>
      <c r="R41" s="559"/>
      <c r="S41" s="559"/>
      <c r="T41" s="559"/>
      <c r="U41" s="559"/>
      <c r="V41" s="559"/>
      <c r="W41" s="559"/>
      <c r="X41" s="559"/>
      <c r="Y41" s="560"/>
      <c r="Z41" s="17"/>
    </row>
    <row r="42" spans="2:26" ht="15" thickBot="1" x14ac:dyDescent="0.25">
      <c r="B42" s="15"/>
      <c r="C42" s="561"/>
      <c r="D42" s="562"/>
      <c r="E42" s="562"/>
      <c r="F42" s="562"/>
      <c r="G42" s="562"/>
      <c r="H42" s="562"/>
      <c r="I42" s="562"/>
      <c r="J42" s="562"/>
      <c r="K42" s="562"/>
      <c r="L42" s="562"/>
      <c r="M42" s="562"/>
      <c r="N42" s="562"/>
      <c r="O42" s="562"/>
      <c r="P42" s="562"/>
      <c r="Q42" s="562"/>
      <c r="R42" s="562"/>
      <c r="S42" s="562"/>
      <c r="T42" s="562"/>
      <c r="U42" s="562"/>
      <c r="V42" s="562"/>
      <c r="W42" s="562"/>
      <c r="X42" s="562"/>
      <c r="Y42" s="563"/>
      <c r="Z42" s="17"/>
    </row>
    <row r="43" spans="2:26" x14ac:dyDescent="0.2">
      <c r="B43" s="15"/>
      <c r="C43" s="564" t="s">
        <v>27</v>
      </c>
      <c r="D43" s="565"/>
      <c r="E43" s="565"/>
      <c r="F43" s="565"/>
      <c r="G43" s="565"/>
      <c r="H43" s="565"/>
      <c r="I43" s="565"/>
      <c r="J43" s="565"/>
      <c r="K43" s="565"/>
      <c r="L43" s="565"/>
      <c r="M43" s="565"/>
      <c r="N43" s="565"/>
      <c r="O43" s="565"/>
      <c r="P43" s="565"/>
      <c r="Q43" s="565"/>
      <c r="R43" s="565"/>
      <c r="S43" s="565"/>
      <c r="T43" s="565"/>
      <c r="U43" s="565"/>
      <c r="V43" s="565"/>
      <c r="W43" s="565"/>
      <c r="X43" s="565"/>
      <c r="Y43" s="566"/>
      <c r="Z43" s="17"/>
    </row>
    <row r="44" spans="2:26" x14ac:dyDescent="0.2">
      <c r="B44" s="15"/>
      <c r="C44" s="567"/>
      <c r="D44" s="568"/>
      <c r="E44" s="568"/>
      <c r="F44" s="568"/>
      <c r="G44" s="568"/>
      <c r="H44" s="568"/>
      <c r="I44" s="568"/>
      <c r="J44" s="568"/>
      <c r="K44" s="568"/>
      <c r="L44" s="568"/>
      <c r="M44" s="568"/>
      <c r="N44" s="568"/>
      <c r="O44" s="568"/>
      <c r="P44" s="568"/>
      <c r="Q44" s="568"/>
      <c r="R44" s="568"/>
      <c r="S44" s="568"/>
      <c r="T44" s="568"/>
      <c r="U44" s="568"/>
      <c r="V44" s="568"/>
      <c r="W44" s="568"/>
      <c r="X44" s="568"/>
      <c r="Y44" s="569"/>
      <c r="Z44" s="17"/>
    </row>
    <row r="45" spans="2:26" x14ac:dyDescent="0.2">
      <c r="B45" s="15"/>
      <c r="C45" s="567"/>
      <c r="D45" s="568"/>
      <c r="E45" s="568"/>
      <c r="F45" s="568"/>
      <c r="G45" s="568"/>
      <c r="H45" s="568"/>
      <c r="I45" s="568"/>
      <c r="J45" s="568"/>
      <c r="K45" s="568"/>
      <c r="L45" s="568"/>
      <c r="M45" s="568"/>
      <c r="N45" s="568"/>
      <c r="O45" s="568"/>
      <c r="P45" s="568"/>
      <c r="Q45" s="568"/>
      <c r="R45" s="568"/>
      <c r="S45" s="568"/>
      <c r="T45" s="568"/>
      <c r="U45" s="568"/>
      <c r="V45" s="568"/>
      <c r="W45" s="568"/>
      <c r="X45" s="568"/>
      <c r="Y45" s="569"/>
      <c r="Z45" s="17"/>
    </row>
    <row r="46" spans="2:26" x14ac:dyDescent="0.2">
      <c r="B46" s="15"/>
      <c r="C46" s="567"/>
      <c r="D46" s="568"/>
      <c r="E46" s="568"/>
      <c r="F46" s="568"/>
      <c r="G46" s="568"/>
      <c r="H46" s="568"/>
      <c r="I46" s="568"/>
      <c r="J46" s="568"/>
      <c r="K46" s="568"/>
      <c r="L46" s="568"/>
      <c r="M46" s="568"/>
      <c r="N46" s="568"/>
      <c r="O46" s="568"/>
      <c r="P46" s="568"/>
      <c r="Q46" s="568"/>
      <c r="R46" s="568"/>
      <c r="S46" s="568"/>
      <c r="T46" s="568"/>
      <c r="U46" s="568"/>
      <c r="V46" s="568"/>
      <c r="W46" s="568"/>
      <c r="X46" s="568"/>
      <c r="Y46" s="569"/>
      <c r="Z46" s="17"/>
    </row>
    <row r="47" spans="2:26" x14ac:dyDescent="0.2">
      <c r="B47" s="15"/>
      <c r="C47" s="567"/>
      <c r="D47" s="568"/>
      <c r="E47" s="568"/>
      <c r="F47" s="568"/>
      <c r="G47" s="568"/>
      <c r="H47" s="568"/>
      <c r="I47" s="568"/>
      <c r="J47" s="568"/>
      <c r="K47" s="568"/>
      <c r="L47" s="568"/>
      <c r="M47" s="568"/>
      <c r="N47" s="568"/>
      <c r="O47" s="568"/>
      <c r="P47" s="568"/>
      <c r="Q47" s="568"/>
      <c r="R47" s="568"/>
      <c r="S47" s="568"/>
      <c r="T47" s="568"/>
      <c r="U47" s="568"/>
      <c r="V47" s="568"/>
      <c r="W47" s="568"/>
      <c r="X47" s="568"/>
      <c r="Y47" s="569"/>
      <c r="Z47" s="17"/>
    </row>
    <row r="48" spans="2:26" x14ac:dyDescent="0.2">
      <c r="B48" s="15"/>
      <c r="C48" s="567"/>
      <c r="D48" s="568"/>
      <c r="E48" s="568"/>
      <c r="F48" s="568"/>
      <c r="G48" s="568"/>
      <c r="H48" s="568"/>
      <c r="I48" s="568"/>
      <c r="J48" s="568"/>
      <c r="K48" s="568"/>
      <c r="L48" s="568"/>
      <c r="M48" s="568"/>
      <c r="N48" s="568"/>
      <c r="O48" s="568"/>
      <c r="P48" s="568"/>
      <c r="Q48" s="568"/>
      <c r="R48" s="568"/>
      <c r="S48" s="568"/>
      <c r="T48" s="568"/>
      <c r="U48" s="568"/>
      <c r="V48" s="568"/>
      <c r="W48" s="568"/>
      <c r="X48" s="568"/>
      <c r="Y48" s="569"/>
      <c r="Z48" s="17"/>
    </row>
    <row r="49" spans="1:26" x14ac:dyDescent="0.2">
      <c r="B49" s="15"/>
      <c r="C49" s="567"/>
      <c r="D49" s="568"/>
      <c r="E49" s="568"/>
      <c r="F49" s="568"/>
      <c r="G49" s="568"/>
      <c r="H49" s="568"/>
      <c r="I49" s="568"/>
      <c r="J49" s="568"/>
      <c r="K49" s="568"/>
      <c r="L49" s="568"/>
      <c r="M49" s="568"/>
      <c r="N49" s="568"/>
      <c r="O49" s="568"/>
      <c r="P49" s="568"/>
      <c r="Q49" s="568"/>
      <c r="R49" s="568"/>
      <c r="S49" s="568"/>
      <c r="T49" s="568"/>
      <c r="U49" s="568"/>
      <c r="V49" s="568"/>
      <c r="W49" s="568"/>
      <c r="X49" s="568"/>
      <c r="Y49" s="569"/>
      <c r="Z49" s="17"/>
    </row>
    <row r="50" spans="1:26" x14ac:dyDescent="0.2">
      <c r="B50" s="15"/>
      <c r="C50" s="567"/>
      <c r="D50" s="568"/>
      <c r="E50" s="568"/>
      <c r="F50" s="568"/>
      <c r="G50" s="568"/>
      <c r="H50" s="568"/>
      <c r="I50" s="568"/>
      <c r="J50" s="568"/>
      <c r="K50" s="568"/>
      <c r="L50" s="568"/>
      <c r="M50" s="568"/>
      <c r="N50" s="568"/>
      <c r="O50" s="568"/>
      <c r="P50" s="568"/>
      <c r="Q50" s="568"/>
      <c r="R50" s="568"/>
      <c r="S50" s="568"/>
      <c r="T50" s="568"/>
      <c r="U50" s="568"/>
      <c r="V50" s="568"/>
      <c r="W50" s="568"/>
      <c r="X50" s="568"/>
      <c r="Y50" s="569"/>
      <c r="Z50" s="17"/>
    </row>
    <row r="51" spans="1:26" x14ac:dyDescent="0.2">
      <c r="B51" s="15"/>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17"/>
    </row>
    <row r="52" spans="1:26" x14ac:dyDescent="0.2">
      <c r="B52" s="15"/>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17"/>
    </row>
    <row r="53" spans="1:26" x14ac:dyDescent="0.2">
      <c r="B53" s="15"/>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17"/>
    </row>
    <row r="54" spans="1:26" x14ac:dyDescent="0.2">
      <c r="B54" s="15"/>
      <c r="C54" s="567"/>
      <c r="D54" s="568"/>
      <c r="E54" s="568"/>
      <c r="F54" s="568"/>
      <c r="G54" s="568"/>
      <c r="H54" s="568"/>
      <c r="I54" s="568"/>
      <c r="J54" s="568"/>
      <c r="K54" s="568"/>
      <c r="L54" s="568"/>
      <c r="M54" s="568"/>
      <c r="N54" s="568"/>
      <c r="O54" s="568"/>
      <c r="P54" s="568"/>
      <c r="Q54" s="568"/>
      <c r="R54" s="568"/>
      <c r="S54" s="568"/>
      <c r="T54" s="568"/>
      <c r="U54" s="568"/>
      <c r="V54" s="568"/>
      <c r="W54" s="568"/>
      <c r="X54" s="568"/>
      <c r="Y54" s="569"/>
      <c r="Z54" s="17"/>
    </row>
    <row r="55" spans="1:26" ht="15" thickBot="1" x14ac:dyDescent="0.25">
      <c r="B55" s="15"/>
      <c r="C55" s="570"/>
      <c r="D55" s="571"/>
      <c r="E55" s="571"/>
      <c r="F55" s="571"/>
      <c r="G55" s="571"/>
      <c r="H55" s="571"/>
      <c r="I55" s="571"/>
      <c r="J55" s="571"/>
      <c r="K55" s="571"/>
      <c r="L55" s="571"/>
      <c r="M55" s="571"/>
      <c r="N55" s="571"/>
      <c r="O55" s="571"/>
      <c r="P55" s="571"/>
      <c r="Q55" s="571"/>
      <c r="R55" s="571"/>
      <c r="S55" s="571"/>
      <c r="T55" s="571"/>
      <c r="U55" s="571"/>
      <c r="V55" s="571"/>
      <c r="W55" s="571"/>
      <c r="X55" s="571"/>
      <c r="Y55" s="572"/>
      <c r="Z55" s="17"/>
    </row>
    <row r="56" spans="1:26" x14ac:dyDescent="0.2">
      <c r="B56" s="29"/>
      <c r="C56" s="30"/>
      <c r="D56" s="30"/>
      <c r="E56" s="30"/>
      <c r="F56" s="30"/>
      <c r="G56" s="30"/>
      <c r="H56" s="30"/>
      <c r="I56" s="30"/>
      <c r="J56" s="30"/>
      <c r="K56" s="30"/>
      <c r="L56" s="30"/>
      <c r="M56" s="30"/>
      <c r="N56" s="30"/>
      <c r="O56" s="30"/>
      <c r="P56" s="30"/>
      <c r="Q56" s="30"/>
      <c r="R56" s="30"/>
      <c r="S56" s="30"/>
      <c r="T56" s="30"/>
      <c r="U56" s="30"/>
      <c r="V56" s="30"/>
      <c r="W56" s="30"/>
      <c r="X56" s="30"/>
      <c r="Y56" s="30"/>
      <c r="Z56" s="31"/>
    </row>
    <row r="57" spans="1:26" ht="15" thickBot="1" x14ac:dyDescent="0.25">
      <c r="B57" s="32"/>
      <c r="C57" s="33"/>
      <c r="D57" s="33"/>
      <c r="E57" s="33"/>
      <c r="F57" s="33"/>
      <c r="G57" s="33"/>
      <c r="H57" s="33"/>
      <c r="I57" s="33"/>
      <c r="J57" s="33"/>
      <c r="K57" s="33"/>
      <c r="L57" s="33"/>
      <c r="M57" s="33"/>
      <c r="N57" s="33"/>
      <c r="O57" s="33"/>
      <c r="P57" s="33"/>
      <c r="Q57" s="33"/>
      <c r="R57" s="33"/>
      <c r="S57" s="33"/>
      <c r="T57" s="33"/>
      <c r="U57" s="33"/>
      <c r="V57" s="33"/>
      <c r="W57" s="33"/>
      <c r="X57" s="33"/>
      <c r="Y57" s="33"/>
      <c r="Z57" s="34"/>
    </row>
    <row r="58" spans="1:26" ht="14.25" customHeight="1" x14ac:dyDescent="0.2">
      <c r="B58" s="35"/>
      <c r="C58" s="573" t="s">
        <v>20</v>
      </c>
      <c r="D58" s="574"/>
      <c r="E58" s="574"/>
      <c r="F58" s="574"/>
      <c r="G58" s="575"/>
      <c r="H58" s="573" t="s">
        <v>34</v>
      </c>
      <c r="I58" s="575"/>
      <c r="J58" s="573" t="s">
        <v>35</v>
      </c>
      <c r="K58" s="574"/>
      <c r="L58" s="574"/>
      <c r="M58" s="575"/>
      <c r="N58" s="573" t="s">
        <v>33</v>
      </c>
      <c r="O58" s="574"/>
      <c r="P58" s="574"/>
      <c r="Q58" s="574"/>
      <c r="R58" s="574"/>
      <c r="S58" s="574"/>
      <c r="T58" s="574"/>
      <c r="U58" s="574"/>
      <c r="V58" s="574"/>
      <c r="W58" s="574"/>
      <c r="X58" s="574"/>
      <c r="Y58" s="575"/>
      <c r="Z58" s="36"/>
    </row>
    <row r="59" spans="1:26" ht="14.25" customHeight="1" x14ac:dyDescent="0.2">
      <c r="A59" s="1"/>
      <c r="B59" s="37"/>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36"/>
    </row>
    <row r="60" spans="1:26" ht="15" customHeight="1" thickBot="1" x14ac:dyDescent="0.25">
      <c r="A60" s="1"/>
      <c r="B60" s="37"/>
      <c r="C60" s="576"/>
      <c r="D60" s="577"/>
      <c r="E60" s="577"/>
      <c r="F60" s="577"/>
      <c r="G60" s="578"/>
      <c r="H60" s="576"/>
      <c r="I60" s="578"/>
      <c r="J60" s="576"/>
      <c r="K60" s="577"/>
      <c r="L60" s="577"/>
      <c r="M60" s="578"/>
      <c r="N60" s="576"/>
      <c r="O60" s="577"/>
      <c r="P60" s="577"/>
      <c r="Q60" s="577"/>
      <c r="R60" s="577"/>
      <c r="S60" s="577"/>
      <c r="T60" s="577"/>
      <c r="U60" s="577"/>
      <c r="V60" s="577"/>
      <c r="W60" s="577"/>
      <c r="X60" s="577"/>
      <c r="Y60" s="578"/>
      <c r="Z60" s="36"/>
    </row>
    <row r="61" spans="1:26" ht="36.75" customHeight="1" x14ac:dyDescent="0.2">
      <c r="B61" s="35"/>
      <c r="C61" s="1072" t="s">
        <v>93</v>
      </c>
      <c r="D61" s="1073"/>
      <c r="E61" s="1073"/>
      <c r="F61" s="1073"/>
      <c r="G61" s="1073"/>
      <c r="H61" s="1075" t="s">
        <v>245</v>
      </c>
      <c r="I61" s="1075"/>
      <c r="J61" s="1075" t="s">
        <v>245</v>
      </c>
      <c r="K61" s="1075"/>
      <c r="L61" s="1075"/>
      <c r="M61" s="1075"/>
      <c r="N61" s="1073" t="s">
        <v>107</v>
      </c>
      <c r="O61" s="1073"/>
      <c r="P61" s="1073"/>
      <c r="Q61" s="1073"/>
      <c r="R61" s="1073"/>
      <c r="S61" s="1073"/>
      <c r="T61" s="1073"/>
      <c r="U61" s="1073"/>
      <c r="V61" s="1073"/>
      <c r="W61" s="1073"/>
      <c r="X61" s="1073"/>
      <c r="Y61" s="1088"/>
      <c r="Z61" s="38"/>
    </row>
    <row r="62" spans="1:26" x14ac:dyDescent="0.2">
      <c r="B62" s="35"/>
      <c r="C62" s="543"/>
      <c r="D62" s="544"/>
      <c r="E62" s="544"/>
      <c r="F62" s="544"/>
      <c r="G62" s="544"/>
      <c r="H62" s="544"/>
      <c r="I62" s="544"/>
      <c r="J62" s="544"/>
      <c r="K62" s="544"/>
      <c r="L62" s="544"/>
      <c r="M62" s="544"/>
      <c r="N62" s="544"/>
      <c r="O62" s="544"/>
      <c r="P62" s="544"/>
      <c r="Q62" s="544"/>
      <c r="R62" s="544"/>
      <c r="S62" s="544"/>
      <c r="T62" s="544"/>
      <c r="U62" s="544"/>
      <c r="V62" s="544"/>
      <c r="W62" s="544"/>
      <c r="X62" s="544"/>
      <c r="Y62" s="545"/>
      <c r="Z62" s="38"/>
    </row>
    <row r="63" spans="1:26" x14ac:dyDescent="0.2">
      <c r="B63" s="35"/>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38"/>
    </row>
    <row r="64" spans="1:26" x14ac:dyDescent="0.2">
      <c r="B64" s="35"/>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38"/>
    </row>
    <row r="65" spans="2:26" x14ac:dyDescent="0.2">
      <c r="B65" s="35"/>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38"/>
    </row>
    <row r="66" spans="2:26" x14ac:dyDescent="0.2">
      <c r="B66" s="35"/>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38"/>
    </row>
    <row r="67" spans="2:26" x14ac:dyDescent="0.2">
      <c r="B67" s="35"/>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38"/>
    </row>
    <row r="68" spans="2:26" x14ac:dyDescent="0.2">
      <c r="B68" s="35"/>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38"/>
    </row>
    <row r="69" spans="2:26" x14ac:dyDescent="0.2">
      <c r="B69" s="35"/>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38"/>
    </row>
    <row r="70" spans="2:26" x14ac:dyDescent="0.2">
      <c r="B70" s="35"/>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38"/>
    </row>
    <row r="71" spans="2:26" x14ac:dyDescent="0.2">
      <c r="B71" s="35"/>
      <c r="C71" s="543"/>
      <c r="D71" s="544"/>
      <c r="E71" s="544"/>
      <c r="F71" s="544"/>
      <c r="G71" s="544"/>
      <c r="H71" s="544"/>
      <c r="I71" s="544"/>
      <c r="J71" s="544"/>
      <c r="K71" s="544"/>
      <c r="L71" s="544"/>
      <c r="M71" s="544"/>
      <c r="N71" s="544"/>
      <c r="O71" s="544"/>
      <c r="P71" s="544"/>
      <c r="Q71" s="544"/>
      <c r="R71" s="544"/>
      <c r="S71" s="544"/>
      <c r="T71" s="544"/>
      <c r="U71" s="544"/>
      <c r="V71" s="544"/>
      <c r="W71" s="544"/>
      <c r="X71" s="544"/>
      <c r="Y71" s="545"/>
      <c r="Z71" s="38"/>
    </row>
    <row r="72" spans="2:26" ht="15" thickBot="1" x14ac:dyDescent="0.25">
      <c r="B72" s="35"/>
      <c r="C72" s="546"/>
      <c r="D72" s="547"/>
      <c r="E72" s="547"/>
      <c r="F72" s="547"/>
      <c r="G72" s="547"/>
      <c r="H72" s="547"/>
      <c r="I72" s="547"/>
      <c r="J72" s="547"/>
      <c r="K72" s="547"/>
      <c r="L72" s="547"/>
      <c r="M72" s="547"/>
      <c r="N72" s="547"/>
      <c r="O72" s="547"/>
      <c r="P72" s="547"/>
      <c r="Q72" s="547"/>
      <c r="R72" s="547"/>
      <c r="S72" s="547"/>
      <c r="T72" s="547"/>
      <c r="U72" s="547"/>
      <c r="V72" s="547"/>
      <c r="W72" s="547"/>
      <c r="X72" s="547"/>
      <c r="Y72" s="548"/>
      <c r="Z72" s="38"/>
    </row>
    <row r="73" spans="2:26" x14ac:dyDescent="0.2">
      <c r="B73" s="39"/>
      <c r="C73" s="30"/>
      <c r="D73" s="30"/>
      <c r="E73" s="30"/>
      <c r="F73" s="30"/>
      <c r="G73" s="30"/>
      <c r="H73" s="30"/>
      <c r="I73" s="30"/>
      <c r="J73" s="30"/>
      <c r="K73" s="30"/>
      <c r="L73" s="30"/>
      <c r="M73" s="30"/>
      <c r="N73" s="30"/>
      <c r="O73" s="30"/>
      <c r="P73" s="30"/>
      <c r="Q73" s="30"/>
      <c r="R73" s="30"/>
      <c r="S73" s="30"/>
      <c r="T73" s="30"/>
      <c r="U73" s="30"/>
      <c r="V73" s="30"/>
      <c r="W73" s="30"/>
      <c r="X73" s="30"/>
      <c r="Y73" s="30"/>
      <c r="Z73" s="40"/>
    </row>
    <row r="112" ht="6" customHeight="1" x14ac:dyDescent="0.2"/>
  </sheetData>
  <mergeCells count="110">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72:G72"/>
    <mergeCell ref="H72:I72"/>
    <mergeCell ref="J72:M72"/>
    <mergeCell ref="N72:Y72"/>
    <mergeCell ref="C70:G70"/>
    <mergeCell ref="H70:I70"/>
    <mergeCell ref="J70:M70"/>
    <mergeCell ref="N70:Y70"/>
    <mergeCell ref="C71:G71"/>
    <mergeCell ref="H71:I71"/>
    <mergeCell ref="J71:M71"/>
    <mergeCell ref="N71:Y71"/>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3"/>
  <sheetViews>
    <sheetView topLeftCell="A49" workbookViewId="0">
      <selection activeCell="AG34" sqref="AG34"/>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154</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564" t="s">
        <v>177</v>
      </c>
      <c r="J10" s="993"/>
      <c r="K10" s="993"/>
      <c r="L10" s="993"/>
      <c r="M10" s="993"/>
      <c r="N10" s="993"/>
      <c r="O10" s="993"/>
      <c r="P10" s="993"/>
      <c r="Q10" s="994"/>
      <c r="R10" s="674" t="s">
        <v>3</v>
      </c>
      <c r="S10" s="675"/>
      <c r="T10" s="675"/>
      <c r="U10" s="676"/>
      <c r="V10" s="674" t="s">
        <v>5</v>
      </c>
      <c r="W10" s="675"/>
      <c r="X10" s="675"/>
      <c r="Y10" s="676"/>
      <c r="Z10" s="11"/>
    </row>
    <row r="11" spans="1:26" ht="28.5" customHeight="1" thickBot="1" x14ac:dyDescent="0.25">
      <c r="B11" s="10"/>
      <c r="C11" s="641"/>
      <c r="D11" s="642"/>
      <c r="E11" s="642"/>
      <c r="F11" s="642"/>
      <c r="G11" s="642"/>
      <c r="H11" s="643"/>
      <c r="I11" s="995"/>
      <c r="J11" s="996"/>
      <c r="K11" s="996"/>
      <c r="L11" s="996"/>
      <c r="M11" s="996"/>
      <c r="N11" s="996"/>
      <c r="O11" s="996"/>
      <c r="P11" s="996"/>
      <c r="Q11" s="997"/>
      <c r="R11" s="683" t="s">
        <v>178</v>
      </c>
      <c r="S11" s="684"/>
      <c r="T11" s="684"/>
      <c r="U11" s="685"/>
      <c r="V11" s="671" t="s">
        <v>65</v>
      </c>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918" t="s">
        <v>179</v>
      </c>
      <c r="J13" s="919"/>
      <c r="K13" s="919"/>
      <c r="L13" s="919"/>
      <c r="M13" s="919"/>
      <c r="N13" s="919"/>
      <c r="O13" s="919"/>
      <c r="P13" s="919"/>
      <c r="Q13" s="919"/>
      <c r="R13" s="919"/>
      <c r="S13" s="920"/>
      <c r="T13" s="638" t="s">
        <v>7</v>
      </c>
      <c r="U13" s="639"/>
      <c r="V13" s="639"/>
      <c r="W13" s="639"/>
      <c r="X13" s="639"/>
      <c r="Y13" s="640"/>
      <c r="Z13" s="17"/>
    </row>
    <row r="14" spans="1:26" ht="30" customHeight="1" thickBot="1" x14ac:dyDescent="0.25">
      <c r="B14" s="15"/>
      <c r="C14" s="641"/>
      <c r="D14" s="642"/>
      <c r="E14" s="642"/>
      <c r="F14" s="642"/>
      <c r="G14" s="642"/>
      <c r="H14" s="643"/>
      <c r="I14" s="921"/>
      <c r="J14" s="922"/>
      <c r="K14" s="922"/>
      <c r="L14" s="922"/>
      <c r="M14" s="922"/>
      <c r="N14" s="922"/>
      <c r="O14" s="922"/>
      <c r="P14" s="922"/>
      <c r="Q14" s="922"/>
      <c r="R14" s="922"/>
      <c r="S14" s="923"/>
      <c r="T14" s="650" t="s">
        <v>67</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47.25" customHeight="1" thickBot="1" x14ac:dyDescent="0.25">
      <c r="B16" s="15"/>
      <c r="C16" s="601" t="s">
        <v>8</v>
      </c>
      <c r="D16" s="602"/>
      <c r="E16" s="602"/>
      <c r="F16" s="602"/>
      <c r="G16" s="602"/>
      <c r="H16" s="603"/>
      <c r="I16" s="908" t="s">
        <v>180</v>
      </c>
      <c r="J16" s="909"/>
      <c r="K16" s="909"/>
      <c r="L16" s="909"/>
      <c r="M16" s="909"/>
      <c r="N16" s="909"/>
      <c r="O16" s="909"/>
      <c r="P16" s="909"/>
      <c r="Q16" s="909"/>
      <c r="R16" s="909"/>
      <c r="S16" s="909"/>
      <c r="T16" s="909"/>
      <c r="U16" s="909"/>
      <c r="V16" s="909"/>
      <c r="W16" s="909"/>
      <c r="X16" s="909"/>
      <c r="Y16" s="91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01" t="s">
        <v>9</v>
      </c>
      <c r="D18" s="602"/>
      <c r="E18" s="602"/>
      <c r="F18" s="602"/>
      <c r="G18" s="602"/>
      <c r="H18" s="603"/>
      <c r="I18" s="908" t="s">
        <v>181</v>
      </c>
      <c r="J18" s="909"/>
      <c r="K18" s="909"/>
      <c r="L18" s="909"/>
      <c r="M18" s="909"/>
      <c r="N18" s="909"/>
      <c r="O18" s="909"/>
      <c r="P18" s="909"/>
      <c r="Q18" s="909"/>
      <c r="R18" s="909"/>
      <c r="S18" s="909"/>
      <c r="T18" s="909"/>
      <c r="U18" s="909"/>
      <c r="V18" s="909"/>
      <c r="W18" s="909"/>
      <c r="X18" s="909"/>
      <c r="Y18" s="910"/>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thickBot="1" x14ac:dyDescent="0.25">
      <c r="B20" s="15"/>
      <c r="C20" s="620" t="s">
        <v>10</v>
      </c>
      <c r="D20" s="621"/>
      <c r="E20" s="621"/>
      <c r="F20" s="621"/>
      <c r="G20" s="621"/>
      <c r="H20" s="622"/>
      <c r="I20" s="626" t="s">
        <v>160</v>
      </c>
      <c r="J20" s="627"/>
      <c r="K20" s="627"/>
      <c r="L20" s="628"/>
      <c r="M20" s="558" t="s">
        <v>11</v>
      </c>
      <c r="N20" s="559"/>
      <c r="O20" s="559"/>
      <c r="P20" s="559"/>
      <c r="Q20" s="559"/>
      <c r="R20" s="559"/>
      <c r="S20" s="560"/>
      <c r="T20" s="558" t="s">
        <v>12</v>
      </c>
      <c r="U20" s="559"/>
      <c r="V20" s="559"/>
      <c r="W20" s="559"/>
      <c r="X20" s="559"/>
      <c r="Y20" s="560"/>
      <c r="Z20" s="17"/>
    </row>
    <row r="21" spans="2:26" s="1" customFormat="1" ht="30.75" customHeight="1" thickBot="1" x14ac:dyDescent="0.25">
      <c r="B21" s="15"/>
      <c r="C21" s="623"/>
      <c r="D21" s="624"/>
      <c r="E21" s="624"/>
      <c r="F21" s="624"/>
      <c r="G21" s="624"/>
      <c r="H21" s="625"/>
      <c r="I21" s="629"/>
      <c r="J21" s="630"/>
      <c r="K21" s="630"/>
      <c r="L21" s="631"/>
      <c r="M21" s="1092" t="s">
        <v>161</v>
      </c>
      <c r="N21" s="1093"/>
      <c r="O21" s="1093"/>
      <c r="P21" s="1093"/>
      <c r="Q21" s="1093"/>
      <c r="R21" s="1093"/>
      <c r="S21" s="1094"/>
      <c r="T21" s="1092" t="s">
        <v>50</v>
      </c>
      <c r="U21" s="1093"/>
      <c r="V21" s="1093"/>
      <c r="W21" s="1093"/>
      <c r="X21" s="1093"/>
      <c r="Y21" s="1094"/>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39" customHeight="1" thickBot="1" x14ac:dyDescent="0.25">
      <c r="B24" s="15"/>
      <c r="C24" s="611" t="s">
        <v>182</v>
      </c>
      <c r="D24" s="612"/>
      <c r="E24" s="612"/>
      <c r="F24" s="612"/>
      <c r="G24" s="612"/>
      <c r="H24" s="612"/>
      <c r="I24" s="613"/>
      <c r="J24" s="611" t="s">
        <v>163</v>
      </c>
      <c r="K24" s="612"/>
      <c r="L24" s="612"/>
      <c r="M24" s="612"/>
      <c r="N24" s="612"/>
      <c r="O24" s="612"/>
      <c r="P24" s="613"/>
      <c r="Q24" s="671" t="s">
        <v>164</v>
      </c>
      <c r="R24" s="672"/>
      <c r="S24" s="672"/>
      <c r="T24" s="672"/>
      <c r="U24" s="672"/>
      <c r="V24" s="672"/>
      <c r="W24" s="672"/>
      <c r="X24" s="672"/>
      <c r="Y24" s="673"/>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t="s">
        <v>183</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607" t="s">
        <v>166</v>
      </c>
      <c r="J28" s="604"/>
      <c r="K28" s="601" t="s">
        <v>18</v>
      </c>
      <c r="L28" s="602"/>
      <c r="M28" s="602"/>
      <c r="N28" s="602"/>
      <c r="O28" s="602"/>
      <c r="P28" s="603"/>
      <c r="Q28" s="619" t="s">
        <v>38</v>
      </c>
      <c r="R28" s="617"/>
      <c r="S28" s="618"/>
      <c r="T28" s="55" t="s">
        <v>77</v>
      </c>
      <c r="U28" s="617" t="s">
        <v>39</v>
      </c>
      <c r="V28" s="617"/>
      <c r="W28" s="617"/>
      <c r="X28" s="618"/>
      <c r="Y28" s="55" t="s">
        <v>77</v>
      </c>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ht="37.5" customHeight="1" x14ac:dyDescent="0.2">
      <c r="B32" s="20"/>
      <c r="C32" s="1045" t="s">
        <v>20</v>
      </c>
      <c r="D32" s="1046"/>
      <c r="E32" s="1046"/>
      <c r="F32" s="1046"/>
      <c r="G32" s="1047"/>
      <c r="H32" s="54" t="s">
        <v>184</v>
      </c>
      <c r="I32" s="54" t="s">
        <v>185</v>
      </c>
      <c r="J32" s="54" t="s">
        <v>186</v>
      </c>
      <c r="K32" s="1098" t="s">
        <v>24</v>
      </c>
      <c r="L32" s="1046"/>
      <c r="M32" s="1046"/>
      <c r="N32" s="1046"/>
      <c r="O32" s="1046"/>
      <c r="P32" s="1046"/>
      <c r="Q32" s="1046"/>
      <c r="R32" s="1046"/>
      <c r="S32" s="1046"/>
      <c r="T32" s="1046"/>
      <c r="U32" s="1046"/>
      <c r="V32" s="1046"/>
      <c r="W32" s="1046"/>
      <c r="X32" s="1046"/>
      <c r="Y32" s="1047"/>
      <c r="Z32" s="17"/>
    </row>
    <row r="33" spans="2:26" s="19" customFormat="1" ht="184.5" customHeight="1" x14ac:dyDescent="0.2">
      <c r="B33" s="20"/>
      <c r="C33" s="579" t="s">
        <v>170</v>
      </c>
      <c r="D33" s="580"/>
      <c r="E33" s="580"/>
      <c r="F33" s="580"/>
      <c r="G33" s="581"/>
      <c r="H33" s="21">
        <v>12769.970000000001</v>
      </c>
      <c r="I33" s="21">
        <v>12820.65</v>
      </c>
      <c r="J33" s="56">
        <f>IFERROR(((H33/I33))," ")</f>
        <v>0.99604700229707555</v>
      </c>
      <c r="K33" s="1095" t="s">
        <v>187</v>
      </c>
      <c r="L33" s="1096"/>
      <c r="M33" s="1096"/>
      <c r="N33" s="1096"/>
      <c r="O33" s="1096"/>
      <c r="P33" s="1096"/>
      <c r="Q33" s="1096"/>
      <c r="R33" s="1096"/>
      <c r="S33" s="1096"/>
      <c r="T33" s="1096"/>
      <c r="U33" s="1096"/>
      <c r="V33" s="1096"/>
      <c r="W33" s="1096"/>
      <c r="X33" s="1096"/>
      <c r="Y33" s="1097"/>
      <c r="Z33" s="17"/>
    </row>
    <row r="34" spans="2:26" s="19" customFormat="1" ht="186.75" customHeight="1" x14ac:dyDescent="0.2">
      <c r="B34" s="20"/>
      <c r="C34" s="579" t="s">
        <v>172</v>
      </c>
      <c r="D34" s="580"/>
      <c r="E34" s="580"/>
      <c r="F34" s="580"/>
      <c r="G34" s="581"/>
      <c r="H34" s="23">
        <v>12191.110000000002</v>
      </c>
      <c r="I34" s="23">
        <v>12425.380000000003</v>
      </c>
      <c r="J34" s="56">
        <f t="shared" ref="J34:J37" si="0">IFERROR(((H34/I34))," ")</f>
        <v>0.98114584825574747</v>
      </c>
      <c r="K34" s="1095" t="s">
        <v>188</v>
      </c>
      <c r="L34" s="1096"/>
      <c r="M34" s="1096"/>
      <c r="N34" s="1096"/>
      <c r="O34" s="1096"/>
      <c r="P34" s="1096"/>
      <c r="Q34" s="1096"/>
      <c r="R34" s="1096"/>
      <c r="S34" s="1096"/>
      <c r="T34" s="1096"/>
      <c r="U34" s="1096"/>
      <c r="V34" s="1096"/>
      <c r="W34" s="1096"/>
      <c r="X34" s="1096"/>
      <c r="Y34" s="1097"/>
      <c r="Z34" s="17"/>
    </row>
    <row r="35" spans="2:26" s="19" customFormat="1" x14ac:dyDescent="0.2">
      <c r="B35" s="20"/>
      <c r="C35" s="579" t="s">
        <v>174</v>
      </c>
      <c r="D35" s="580"/>
      <c r="E35" s="580"/>
      <c r="F35" s="580"/>
      <c r="G35" s="581"/>
      <c r="H35" s="23"/>
      <c r="I35" s="23"/>
      <c r="J35" s="56" t="str">
        <f t="shared" si="0"/>
        <v xml:space="preserve"> </v>
      </c>
      <c r="K35" s="582"/>
      <c r="L35" s="583"/>
      <c r="M35" s="583"/>
      <c r="N35" s="583"/>
      <c r="O35" s="583"/>
      <c r="P35" s="583"/>
      <c r="Q35" s="583"/>
      <c r="R35" s="583"/>
      <c r="S35" s="583"/>
      <c r="T35" s="583"/>
      <c r="U35" s="583"/>
      <c r="V35" s="583"/>
      <c r="W35" s="583"/>
      <c r="X35" s="583"/>
      <c r="Y35" s="584"/>
      <c r="Z35" s="17"/>
    </row>
    <row r="36" spans="2:26" s="19" customFormat="1" ht="14.25" customHeight="1" thickBot="1" x14ac:dyDescent="0.25">
      <c r="B36" s="20"/>
      <c r="C36" s="1014" t="s">
        <v>175</v>
      </c>
      <c r="D36" s="1015"/>
      <c r="E36" s="1015"/>
      <c r="F36" s="1015"/>
      <c r="G36" s="1016"/>
      <c r="H36" s="23"/>
      <c r="I36" s="23"/>
      <c r="J36" s="56" t="str">
        <f t="shared" si="0"/>
        <v xml:space="preserve"> </v>
      </c>
      <c r="K36" s="1017"/>
      <c r="L36" s="1018"/>
      <c r="M36" s="1018"/>
      <c r="N36" s="1018"/>
      <c r="O36" s="1018"/>
      <c r="P36" s="1018"/>
      <c r="Q36" s="1018"/>
      <c r="R36" s="1018"/>
      <c r="S36" s="1018"/>
      <c r="T36" s="1018"/>
      <c r="U36" s="1018"/>
      <c r="V36" s="1018"/>
      <c r="W36" s="1018"/>
      <c r="X36" s="1018"/>
      <c r="Y36" s="1019"/>
      <c r="Z36" s="17"/>
    </row>
    <row r="37" spans="2:26" s="19" customFormat="1" ht="15.75" customHeight="1" thickBot="1" x14ac:dyDescent="0.3">
      <c r="B37" s="20"/>
      <c r="C37" s="552" t="s">
        <v>25</v>
      </c>
      <c r="D37" s="553"/>
      <c r="E37" s="553"/>
      <c r="F37" s="553"/>
      <c r="G37" s="554"/>
      <c r="H37" s="51">
        <f>SUM(H33:H36)</f>
        <v>24961.08</v>
      </c>
      <c r="I37" s="51">
        <f>SUM(I33:I36)</f>
        <v>25246.030000000002</v>
      </c>
      <c r="J37" s="57">
        <f t="shared" si="0"/>
        <v>0.98871307686792731</v>
      </c>
      <c r="K37" s="1099"/>
      <c r="L37" s="1100"/>
      <c r="M37" s="1100"/>
      <c r="N37" s="1100"/>
      <c r="O37" s="1100"/>
      <c r="P37" s="1100"/>
      <c r="Q37" s="1100"/>
      <c r="R37" s="1100"/>
      <c r="S37" s="1100"/>
      <c r="T37" s="1100"/>
      <c r="U37" s="1100"/>
      <c r="V37" s="1100"/>
      <c r="W37" s="1100"/>
      <c r="X37" s="1100"/>
      <c r="Y37" s="1101"/>
      <c r="Z37" s="17"/>
    </row>
    <row r="38" spans="2:26" s="19" customFormat="1" ht="5.25" customHeight="1" x14ac:dyDescent="0.2">
      <c r="B38" s="20"/>
      <c r="C38" s="16"/>
      <c r="D38" s="16"/>
      <c r="E38" s="16"/>
      <c r="F38" s="16"/>
      <c r="G38" s="16"/>
      <c r="H38" s="27"/>
      <c r="I38" s="27"/>
      <c r="J38" s="28"/>
      <c r="K38" s="16"/>
      <c r="L38" s="16"/>
      <c r="M38" s="16"/>
      <c r="N38" s="16"/>
      <c r="O38" s="16"/>
      <c r="P38" s="16"/>
      <c r="Q38" s="16"/>
      <c r="R38" s="16"/>
      <c r="S38" s="16"/>
      <c r="T38" s="16"/>
      <c r="U38" s="16"/>
      <c r="V38" s="16"/>
      <c r="W38" s="16"/>
      <c r="X38" s="16"/>
      <c r="Y38" s="16"/>
      <c r="Z38" s="17"/>
    </row>
    <row r="39" spans="2:26" s="19" customFormat="1" ht="15" thickBot="1" x14ac:dyDescent="0.25">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x14ac:dyDescent="0.2">
      <c r="B40" s="20"/>
      <c r="C40" s="558" t="s">
        <v>26</v>
      </c>
      <c r="D40" s="559"/>
      <c r="E40" s="559"/>
      <c r="F40" s="559"/>
      <c r="G40" s="559"/>
      <c r="H40" s="559"/>
      <c r="I40" s="559"/>
      <c r="J40" s="559"/>
      <c r="K40" s="559"/>
      <c r="L40" s="559"/>
      <c r="M40" s="559"/>
      <c r="N40" s="559"/>
      <c r="O40" s="559"/>
      <c r="P40" s="559"/>
      <c r="Q40" s="559"/>
      <c r="R40" s="559"/>
      <c r="S40" s="559"/>
      <c r="T40" s="559"/>
      <c r="U40" s="559"/>
      <c r="V40" s="559"/>
      <c r="W40" s="559"/>
      <c r="X40" s="559"/>
      <c r="Y40" s="560"/>
      <c r="Z40" s="17"/>
    </row>
    <row r="41" spans="2:26" ht="15" thickBot="1" x14ac:dyDescent="0.25">
      <c r="B41" s="15"/>
      <c r="C41" s="561"/>
      <c r="D41" s="562"/>
      <c r="E41" s="562"/>
      <c r="F41" s="562"/>
      <c r="G41" s="562"/>
      <c r="H41" s="562"/>
      <c r="I41" s="562"/>
      <c r="J41" s="562"/>
      <c r="K41" s="562"/>
      <c r="L41" s="562"/>
      <c r="M41" s="562"/>
      <c r="N41" s="562"/>
      <c r="O41" s="562"/>
      <c r="P41" s="562"/>
      <c r="Q41" s="562"/>
      <c r="R41" s="562"/>
      <c r="S41" s="562"/>
      <c r="T41" s="562"/>
      <c r="U41" s="562"/>
      <c r="V41" s="562"/>
      <c r="W41" s="562"/>
      <c r="X41" s="562"/>
      <c r="Y41" s="563"/>
      <c r="Z41" s="17"/>
    </row>
    <row r="42" spans="2:26" x14ac:dyDescent="0.2">
      <c r="B42" s="15"/>
      <c r="C42" s="564" t="s">
        <v>27</v>
      </c>
      <c r="D42" s="565"/>
      <c r="E42" s="565"/>
      <c r="F42" s="565"/>
      <c r="G42" s="565"/>
      <c r="H42" s="565"/>
      <c r="I42" s="565"/>
      <c r="J42" s="565"/>
      <c r="K42" s="565"/>
      <c r="L42" s="565"/>
      <c r="M42" s="565"/>
      <c r="N42" s="565"/>
      <c r="O42" s="565"/>
      <c r="P42" s="565"/>
      <c r="Q42" s="565"/>
      <c r="R42" s="565"/>
      <c r="S42" s="565"/>
      <c r="T42" s="565"/>
      <c r="U42" s="565"/>
      <c r="V42" s="565"/>
      <c r="W42" s="565"/>
      <c r="X42" s="565"/>
      <c r="Y42" s="566"/>
      <c r="Z42" s="17"/>
    </row>
    <row r="43" spans="2:26" x14ac:dyDescent="0.2">
      <c r="B43" s="15"/>
      <c r="C43" s="567"/>
      <c r="D43" s="568"/>
      <c r="E43" s="568"/>
      <c r="F43" s="568"/>
      <c r="G43" s="568"/>
      <c r="H43" s="568"/>
      <c r="I43" s="568"/>
      <c r="J43" s="568"/>
      <c r="K43" s="568"/>
      <c r="L43" s="568"/>
      <c r="M43" s="568"/>
      <c r="N43" s="568"/>
      <c r="O43" s="568"/>
      <c r="P43" s="568"/>
      <c r="Q43" s="568"/>
      <c r="R43" s="568"/>
      <c r="S43" s="568"/>
      <c r="T43" s="568"/>
      <c r="U43" s="568"/>
      <c r="V43" s="568"/>
      <c r="W43" s="568"/>
      <c r="X43" s="568"/>
      <c r="Y43" s="569"/>
      <c r="Z43" s="17"/>
    </row>
    <row r="44" spans="2:26" x14ac:dyDescent="0.2">
      <c r="B44" s="15"/>
      <c r="C44" s="567"/>
      <c r="D44" s="568"/>
      <c r="E44" s="568"/>
      <c r="F44" s="568"/>
      <c r="G44" s="568"/>
      <c r="H44" s="568"/>
      <c r="I44" s="568"/>
      <c r="J44" s="568"/>
      <c r="K44" s="568"/>
      <c r="L44" s="568"/>
      <c r="M44" s="568"/>
      <c r="N44" s="568"/>
      <c r="O44" s="568"/>
      <c r="P44" s="568"/>
      <c r="Q44" s="568"/>
      <c r="R44" s="568"/>
      <c r="S44" s="568"/>
      <c r="T44" s="568"/>
      <c r="U44" s="568"/>
      <c r="V44" s="568"/>
      <c r="W44" s="568"/>
      <c r="X44" s="568"/>
      <c r="Y44" s="569"/>
      <c r="Z44" s="17"/>
    </row>
    <row r="45" spans="2:26" x14ac:dyDescent="0.2">
      <c r="B45" s="15"/>
      <c r="C45" s="567"/>
      <c r="D45" s="568"/>
      <c r="E45" s="568"/>
      <c r="F45" s="568"/>
      <c r="G45" s="568"/>
      <c r="H45" s="568"/>
      <c r="I45" s="568"/>
      <c r="J45" s="568"/>
      <c r="K45" s="568"/>
      <c r="L45" s="568"/>
      <c r="M45" s="568"/>
      <c r="N45" s="568"/>
      <c r="O45" s="568"/>
      <c r="P45" s="568"/>
      <c r="Q45" s="568"/>
      <c r="R45" s="568"/>
      <c r="S45" s="568"/>
      <c r="T45" s="568"/>
      <c r="U45" s="568"/>
      <c r="V45" s="568"/>
      <c r="W45" s="568"/>
      <c r="X45" s="568"/>
      <c r="Y45" s="569"/>
      <c r="Z45" s="17"/>
    </row>
    <row r="46" spans="2:26" x14ac:dyDescent="0.2">
      <c r="B46" s="15"/>
      <c r="C46" s="567"/>
      <c r="D46" s="568"/>
      <c r="E46" s="568"/>
      <c r="F46" s="568"/>
      <c r="G46" s="568"/>
      <c r="H46" s="568"/>
      <c r="I46" s="568"/>
      <c r="J46" s="568"/>
      <c r="K46" s="568"/>
      <c r="L46" s="568"/>
      <c r="M46" s="568"/>
      <c r="N46" s="568"/>
      <c r="O46" s="568"/>
      <c r="P46" s="568"/>
      <c r="Q46" s="568"/>
      <c r="R46" s="568"/>
      <c r="S46" s="568"/>
      <c r="T46" s="568"/>
      <c r="U46" s="568"/>
      <c r="V46" s="568"/>
      <c r="W46" s="568"/>
      <c r="X46" s="568"/>
      <c r="Y46" s="569"/>
      <c r="Z46" s="17"/>
    </row>
    <row r="47" spans="2:26" x14ac:dyDescent="0.2">
      <c r="B47" s="15"/>
      <c r="C47" s="567"/>
      <c r="D47" s="568"/>
      <c r="E47" s="568"/>
      <c r="F47" s="568"/>
      <c r="G47" s="568"/>
      <c r="H47" s="568"/>
      <c r="I47" s="568"/>
      <c r="J47" s="568"/>
      <c r="K47" s="568"/>
      <c r="L47" s="568"/>
      <c r="M47" s="568"/>
      <c r="N47" s="568"/>
      <c r="O47" s="568"/>
      <c r="P47" s="568"/>
      <c r="Q47" s="568"/>
      <c r="R47" s="568"/>
      <c r="S47" s="568"/>
      <c r="T47" s="568"/>
      <c r="U47" s="568"/>
      <c r="V47" s="568"/>
      <c r="W47" s="568"/>
      <c r="X47" s="568"/>
      <c r="Y47" s="569"/>
      <c r="Z47" s="17"/>
    </row>
    <row r="48" spans="2:26" x14ac:dyDescent="0.2">
      <c r="B48" s="15"/>
      <c r="C48" s="567"/>
      <c r="D48" s="568"/>
      <c r="E48" s="568"/>
      <c r="F48" s="568"/>
      <c r="G48" s="568"/>
      <c r="H48" s="568"/>
      <c r="I48" s="568"/>
      <c r="J48" s="568"/>
      <c r="K48" s="568"/>
      <c r="L48" s="568"/>
      <c r="M48" s="568"/>
      <c r="N48" s="568"/>
      <c r="O48" s="568"/>
      <c r="P48" s="568"/>
      <c r="Q48" s="568"/>
      <c r="R48" s="568"/>
      <c r="S48" s="568"/>
      <c r="T48" s="568"/>
      <c r="U48" s="568"/>
      <c r="V48" s="568"/>
      <c r="W48" s="568"/>
      <c r="X48" s="568"/>
      <c r="Y48" s="569"/>
      <c r="Z48" s="17"/>
    </row>
    <row r="49" spans="1:26" x14ac:dyDescent="0.2">
      <c r="B49" s="15"/>
      <c r="C49" s="567"/>
      <c r="D49" s="568"/>
      <c r="E49" s="568"/>
      <c r="F49" s="568"/>
      <c r="G49" s="568"/>
      <c r="H49" s="568"/>
      <c r="I49" s="568"/>
      <c r="J49" s="568"/>
      <c r="K49" s="568"/>
      <c r="L49" s="568"/>
      <c r="M49" s="568"/>
      <c r="N49" s="568"/>
      <c r="O49" s="568"/>
      <c r="P49" s="568"/>
      <c r="Q49" s="568"/>
      <c r="R49" s="568"/>
      <c r="S49" s="568"/>
      <c r="T49" s="568"/>
      <c r="U49" s="568"/>
      <c r="V49" s="568"/>
      <c r="W49" s="568"/>
      <c r="X49" s="568"/>
      <c r="Y49" s="569"/>
      <c r="Z49" s="17"/>
    </row>
    <row r="50" spans="1:26" x14ac:dyDescent="0.2">
      <c r="B50" s="15"/>
      <c r="C50" s="567"/>
      <c r="D50" s="568"/>
      <c r="E50" s="568"/>
      <c r="F50" s="568"/>
      <c r="G50" s="568"/>
      <c r="H50" s="568"/>
      <c r="I50" s="568"/>
      <c r="J50" s="568"/>
      <c r="K50" s="568"/>
      <c r="L50" s="568"/>
      <c r="M50" s="568"/>
      <c r="N50" s="568"/>
      <c r="O50" s="568"/>
      <c r="P50" s="568"/>
      <c r="Q50" s="568"/>
      <c r="R50" s="568"/>
      <c r="S50" s="568"/>
      <c r="T50" s="568"/>
      <c r="U50" s="568"/>
      <c r="V50" s="568"/>
      <c r="W50" s="568"/>
      <c r="X50" s="568"/>
      <c r="Y50" s="569"/>
      <c r="Z50" s="17"/>
    </row>
    <row r="51" spans="1:26" x14ac:dyDescent="0.2">
      <c r="B51" s="15"/>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17"/>
    </row>
    <row r="52" spans="1:26" x14ac:dyDescent="0.2">
      <c r="B52" s="15"/>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17"/>
    </row>
    <row r="53" spans="1:26" x14ac:dyDescent="0.2">
      <c r="B53" s="15"/>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17"/>
    </row>
    <row r="54" spans="1:26" ht="15" thickBot="1" x14ac:dyDescent="0.25">
      <c r="B54" s="15"/>
      <c r="C54" s="570"/>
      <c r="D54" s="571"/>
      <c r="E54" s="571"/>
      <c r="F54" s="571"/>
      <c r="G54" s="571"/>
      <c r="H54" s="571"/>
      <c r="I54" s="571"/>
      <c r="J54" s="571"/>
      <c r="K54" s="571"/>
      <c r="L54" s="571"/>
      <c r="M54" s="571"/>
      <c r="N54" s="571"/>
      <c r="O54" s="571"/>
      <c r="P54" s="571"/>
      <c r="Q54" s="571"/>
      <c r="R54" s="571"/>
      <c r="S54" s="571"/>
      <c r="T54" s="571"/>
      <c r="U54" s="571"/>
      <c r="V54" s="571"/>
      <c r="W54" s="571"/>
      <c r="X54" s="571"/>
      <c r="Y54" s="572"/>
      <c r="Z54" s="17"/>
    </row>
    <row r="55" spans="1:26" x14ac:dyDescent="0.2">
      <c r="B55" s="29"/>
      <c r="C55" s="30"/>
      <c r="D55" s="30"/>
      <c r="E55" s="30"/>
      <c r="F55" s="30"/>
      <c r="G55" s="30"/>
      <c r="H55" s="30"/>
      <c r="I55" s="30"/>
      <c r="J55" s="30"/>
      <c r="K55" s="30"/>
      <c r="L55" s="30"/>
      <c r="M55" s="30"/>
      <c r="N55" s="30"/>
      <c r="O55" s="30"/>
      <c r="P55" s="30"/>
      <c r="Q55" s="30"/>
      <c r="R55" s="30"/>
      <c r="S55" s="30"/>
      <c r="T55" s="30"/>
      <c r="U55" s="30"/>
      <c r="V55" s="30"/>
      <c r="W55" s="30"/>
      <c r="X55" s="30"/>
      <c r="Y55" s="30"/>
      <c r="Z55" s="31"/>
    </row>
    <row r="56" spans="1:26" ht="15" thickBot="1" x14ac:dyDescent="0.25">
      <c r="B56" s="32"/>
      <c r="C56" s="33"/>
      <c r="D56" s="33"/>
      <c r="E56" s="33"/>
      <c r="F56" s="33"/>
      <c r="G56" s="33"/>
      <c r="H56" s="33"/>
      <c r="I56" s="33"/>
      <c r="J56" s="33"/>
      <c r="K56" s="33"/>
      <c r="L56" s="33"/>
      <c r="M56" s="33"/>
      <c r="N56" s="33"/>
      <c r="O56" s="33"/>
      <c r="P56" s="33"/>
      <c r="Q56" s="33"/>
      <c r="R56" s="33"/>
      <c r="S56" s="33"/>
      <c r="T56" s="33"/>
      <c r="U56" s="33"/>
      <c r="V56" s="33"/>
      <c r="W56" s="33"/>
      <c r="X56" s="33"/>
      <c r="Y56" s="33"/>
      <c r="Z56" s="34"/>
    </row>
    <row r="57" spans="1:26" ht="14.25" customHeight="1" x14ac:dyDescent="0.2">
      <c r="B57" s="35"/>
      <c r="C57" s="573" t="s">
        <v>20</v>
      </c>
      <c r="D57" s="574"/>
      <c r="E57" s="574"/>
      <c r="F57" s="574"/>
      <c r="G57" s="575"/>
      <c r="H57" s="573" t="s">
        <v>34</v>
      </c>
      <c r="I57" s="575"/>
      <c r="J57" s="573" t="s">
        <v>35</v>
      </c>
      <c r="K57" s="574"/>
      <c r="L57" s="574"/>
      <c r="M57" s="575"/>
      <c r="N57" s="573" t="s">
        <v>33</v>
      </c>
      <c r="O57" s="574"/>
      <c r="P57" s="574"/>
      <c r="Q57" s="574"/>
      <c r="R57" s="574"/>
      <c r="S57" s="574"/>
      <c r="T57" s="574"/>
      <c r="U57" s="574"/>
      <c r="V57" s="574"/>
      <c r="W57" s="574"/>
      <c r="X57" s="574"/>
      <c r="Y57" s="575"/>
      <c r="Z57" s="36"/>
    </row>
    <row r="58" spans="1:26" ht="14.25" customHeight="1" x14ac:dyDescent="0.2">
      <c r="A58" s="1"/>
      <c r="B58" s="37"/>
      <c r="C58" s="576"/>
      <c r="D58" s="577"/>
      <c r="E58" s="577"/>
      <c r="F58" s="577"/>
      <c r="G58" s="578"/>
      <c r="H58" s="576"/>
      <c r="I58" s="578"/>
      <c r="J58" s="576"/>
      <c r="K58" s="577"/>
      <c r="L58" s="577"/>
      <c r="M58" s="578"/>
      <c r="N58" s="576"/>
      <c r="O58" s="577"/>
      <c r="P58" s="577"/>
      <c r="Q58" s="577"/>
      <c r="R58" s="577"/>
      <c r="S58" s="577"/>
      <c r="T58" s="577"/>
      <c r="U58" s="577"/>
      <c r="V58" s="577"/>
      <c r="W58" s="577"/>
      <c r="X58" s="577"/>
      <c r="Y58" s="578"/>
      <c r="Z58" s="36"/>
    </row>
    <row r="59" spans="1:26" ht="15" customHeight="1" thickBot="1" x14ac:dyDescent="0.25">
      <c r="A59" s="1"/>
      <c r="B59" s="37"/>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36"/>
    </row>
    <row r="60" spans="1:26" x14ac:dyDescent="0.2">
      <c r="B60" s="35"/>
      <c r="C60" s="549" t="s">
        <v>170</v>
      </c>
      <c r="D60" s="550"/>
      <c r="E60" s="550"/>
      <c r="F60" s="550"/>
      <c r="G60" s="550"/>
      <c r="H60" s="1102">
        <v>0.89339999999999997</v>
      </c>
      <c r="I60" s="550"/>
      <c r="J60" s="1103">
        <f>+J33</f>
        <v>0.99604700229707555</v>
      </c>
      <c r="K60" s="550"/>
      <c r="L60" s="550"/>
      <c r="M60" s="550"/>
      <c r="N60" s="550" t="s">
        <v>176</v>
      </c>
      <c r="O60" s="550"/>
      <c r="P60" s="550"/>
      <c r="Q60" s="550"/>
      <c r="R60" s="550"/>
      <c r="S60" s="550"/>
      <c r="T60" s="550"/>
      <c r="U60" s="550"/>
      <c r="V60" s="550"/>
      <c r="W60" s="550"/>
      <c r="X60" s="550"/>
      <c r="Y60" s="551"/>
      <c r="Z60" s="38"/>
    </row>
    <row r="61" spans="1:26" x14ac:dyDescent="0.2">
      <c r="B61" s="35"/>
      <c r="C61" s="543" t="s">
        <v>172</v>
      </c>
      <c r="D61" s="544"/>
      <c r="E61" s="544"/>
      <c r="F61" s="544"/>
      <c r="G61" s="544"/>
      <c r="H61" s="1104">
        <v>0.99199999999999999</v>
      </c>
      <c r="I61" s="1104"/>
      <c r="J61" s="1105">
        <f>+J34</f>
        <v>0.98114584825574747</v>
      </c>
      <c r="K61" s="544"/>
      <c r="L61" s="544"/>
      <c r="M61" s="544"/>
      <c r="N61" s="544" t="s">
        <v>176</v>
      </c>
      <c r="O61" s="544"/>
      <c r="P61" s="544"/>
      <c r="Q61" s="544"/>
      <c r="R61" s="544"/>
      <c r="S61" s="544"/>
      <c r="T61" s="544"/>
      <c r="U61" s="544"/>
      <c r="V61" s="544"/>
      <c r="W61" s="544"/>
      <c r="X61" s="544"/>
      <c r="Y61" s="545"/>
      <c r="Z61" s="38"/>
    </row>
    <row r="62" spans="1:26" x14ac:dyDescent="0.2">
      <c r="B62" s="35"/>
      <c r="C62" s="543" t="s">
        <v>174</v>
      </c>
      <c r="D62" s="544"/>
      <c r="E62" s="544"/>
      <c r="F62" s="544"/>
      <c r="G62" s="544"/>
      <c r="H62" s="1106">
        <v>0.98209999999999997</v>
      </c>
      <c r="I62" s="544"/>
      <c r="J62" s="544"/>
      <c r="K62" s="544"/>
      <c r="L62" s="544"/>
      <c r="M62" s="544"/>
      <c r="N62" s="544"/>
      <c r="O62" s="544"/>
      <c r="P62" s="544"/>
      <c r="Q62" s="544"/>
      <c r="R62" s="544"/>
      <c r="S62" s="544"/>
      <c r="T62" s="544"/>
      <c r="U62" s="544"/>
      <c r="V62" s="544"/>
      <c r="W62" s="544"/>
      <c r="X62" s="544"/>
      <c r="Y62" s="545"/>
      <c r="Z62" s="38"/>
    </row>
    <row r="63" spans="1:26" ht="15" thickBot="1" x14ac:dyDescent="0.25">
      <c r="B63" s="35"/>
      <c r="C63" s="1107" t="s">
        <v>175</v>
      </c>
      <c r="D63" s="850"/>
      <c r="E63" s="850"/>
      <c r="F63" s="850"/>
      <c r="G63" s="851"/>
      <c r="H63" s="1108">
        <v>0.97270000000000001</v>
      </c>
      <c r="I63" s="851"/>
      <c r="J63" s="547"/>
      <c r="K63" s="547"/>
      <c r="L63" s="547"/>
      <c r="M63" s="547"/>
      <c r="N63" s="547"/>
      <c r="O63" s="547"/>
      <c r="P63" s="547"/>
      <c r="Q63" s="547"/>
      <c r="R63" s="547"/>
      <c r="S63" s="547"/>
      <c r="T63" s="547"/>
      <c r="U63" s="547"/>
      <c r="V63" s="547"/>
      <c r="W63" s="547"/>
      <c r="X63" s="547"/>
      <c r="Y63" s="548"/>
      <c r="Z63" s="38"/>
    </row>
    <row r="64" spans="1:26" x14ac:dyDescent="0.2">
      <c r="B64" s="39"/>
      <c r="C64" s="30"/>
      <c r="D64" s="30"/>
      <c r="E64" s="30"/>
      <c r="F64" s="30"/>
      <c r="G64" s="30"/>
      <c r="H64" s="30"/>
      <c r="I64" s="30"/>
      <c r="J64" s="30"/>
      <c r="K64" s="30"/>
      <c r="L64" s="30"/>
      <c r="M64" s="30"/>
      <c r="N64" s="30"/>
      <c r="O64" s="30"/>
      <c r="P64" s="30"/>
      <c r="Q64" s="30"/>
      <c r="R64" s="30"/>
      <c r="S64" s="30"/>
      <c r="T64" s="30"/>
      <c r="U64" s="30"/>
      <c r="V64" s="30"/>
      <c r="W64" s="30"/>
      <c r="X64" s="30"/>
      <c r="Y64" s="30"/>
      <c r="Z64" s="40"/>
    </row>
    <row r="103" ht="6" customHeight="1" x14ac:dyDescent="0.2"/>
  </sheetData>
  <mergeCells count="75">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40:Y41"/>
    <mergeCell ref="C42:Y54"/>
    <mergeCell ref="C57:G59"/>
    <mergeCell ref="H57:I59"/>
    <mergeCell ref="J57:M59"/>
    <mergeCell ref="N57:Y59"/>
    <mergeCell ref="C35:G35"/>
    <mergeCell ref="K35:Y35"/>
    <mergeCell ref="C36:G36"/>
    <mergeCell ref="K36:Y36"/>
    <mergeCell ref="C37:G37"/>
    <mergeCell ref="K37:Y37"/>
    <mergeCell ref="C34:G34"/>
    <mergeCell ref="K34:Y34"/>
    <mergeCell ref="C26:H26"/>
    <mergeCell ref="I26:Y26"/>
    <mergeCell ref="C28:H28"/>
    <mergeCell ref="I28:J28"/>
    <mergeCell ref="K28:P28"/>
    <mergeCell ref="Q28:S28"/>
    <mergeCell ref="U28:X28"/>
    <mergeCell ref="C30:Y31"/>
    <mergeCell ref="C32:G32"/>
    <mergeCell ref="K32:Y32"/>
    <mergeCell ref="C33:G33"/>
    <mergeCell ref="K33:Y33"/>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3"/>
  <sheetViews>
    <sheetView topLeftCell="A37" workbookViewId="0">
      <selection activeCell="AE34" sqref="AE34"/>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154</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564" t="s">
        <v>155</v>
      </c>
      <c r="J10" s="993"/>
      <c r="K10" s="993"/>
      <c r="L10" s="993"/>
      <c r="M10" s="993"/>
      <c r="N10" s="993"/>
      <c r="O10" s="993"/>
      <c r="P10" s="993"/>
      <c r="Q10" s="994"/>
      <c r="R10" s="674" t="s">
        <v>3</v>
      </c>
      <c r="S10" s="675"/>
      <c r="T10" s="675"/>
      <c r="U10" s="676"/>
      <c r="V10" s="674" t="s">
        <v>5</v>
      </c>
      <c r="W10" s="675"/>
      <c r="X10" s="675"/>
      <c r="Y10" s="676"/>
      <c r="Z10" s="11"/>
    </row>
    <row r="11" spans="1:26" ht="28.5" customHeight="1" thickBot="1" x14ac:dyDescent="0.25">
      <c r="B11" s="10"/>
      <c r="C11" s="641"/>
      <c r="D11" s="642"/>
      <c r="E11" s="642"/>
      <c r="F11" s="642"/>
      <c r="G11" s="642"/>
      <c r="H11" s="643"/>
      <c r="I11" s="995"/>
      <c r="J11" s="996"/>
      <c r="K11" s="996"/>
      <c r="L11" s="996"/>
      <c r="M11" s="996"/>
      <c r="N11" s="996"/>
      <c r="O11" s="996"/>
      <c r="P11" s="996"/>
      <c r="Q11" s="997"/>
      <c r="R11" s="683" t="s">
        <v>156</v>
      </c>
      <c r="S11" s="684"/>
      <c r="T11" s="684"/>
      <c r="U11" s="685"/>
      <c r="V11" s="671" t="s">
        <v>65</v>
      </c>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918" t="s">
        <v>157</v>
      </c>
      <c r="J13" s="919"/>
      <c r="K13" s="919"/>
      <c r="L13" s="919"/>
      <c r="M13" s="919"/>
      <c r="N13" s="919"/>
      <c r="O13" s="919"/>
      <c r="P13" s="919"/>
      <c r="Q13" s="919"/>
      <c r="R13" s="919"/>
      <c r="S13" s="920"/>
      <c r="T13" s="638" t="s">
        <v>7</v>
      </c>
      <c r="U13" s="639"/>
      <c r="V13" s="639"/>
      <c r="W13" s="639"/>
      <c r="X13" s="639"/>
      <c r="Y13" s="640"/>
      <c r="Z13" s="17"/>
    </row>
    <row r="14" spans="1:26" ht="30" customHeight="1" thickBot="1" x14ac:dyDescent="0.25">
      <c r="B14" s="15"/>
      <c r="C14" s="641"/>
      <c r="D14" s="642"/>
      <c r="E14" s="642"/>
      <c r="F14" s="642"/>
      <c r="G14" s="642"/>
      <c r="H14" s="643"/>
      <c r="I14" s="921"/>
      <c r="J14" s="922"/>
      <c r="K14" s="922"/>
      <c r="L14" s="922"/>
      <c r="M14" s="922"/>
      <c r="N14" s="922"/>
      <c r="O14" s="922"/>
      <c r="P14" s="922"/>
      <c r="Q14" s="922"/>
      <c r="R14" s="922"/>
      <c r="S14" s="923"/>
      <c r="T14" s="650" t="s">
        <v>67</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01" t="s">
        <v>8</v>
      </c>
      <c r="D16" s="602"/>
      <c r="E16" s="602"/>
      <c r="F16" s="602"/>
      <c r="G16" s="602"/>
      <c r="H16" s="603"/>
      <c r="I16" s="908" t="s">
        <v>158</v>
      </c>
      <c r="J16" s="909"/>
      <c r="K16" s="909"/>
      <c r="L16" s="909"/>
      <c r="M16" s="909"/>
      <c r="N16" s="909"/>
      <c r="O16" s="909"/>
      <c r="P16" s="909"/>
      <c r="Q16" s="909"/>
      <c r="R16" s="909"/>
      <c r="S16" s="909"/>
      <c r="T16" s="909"/>
      <c r="U16" s="909"/>
      <c r="V16" s="909"/>
      <c r="W16" s="909"/>
      <c r="X16" s="909"/>
      <c r="Y16" s="91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01" t="s">
        <v>9</v>
      </c>
      <c r="D18" s="602"/>
      <c r="E18" s="602"/>
      <c r="F18" s="602"/>
      <c r="G18" s="602"/>
      <c r="H18" s="603"/>
      <c r="I18" s="908" t="s">
        <v>159</v>
      </c>
      <c r="J18" s="909"/>
      <c r="K18" s="909"/>
      <c r="L18" s="909"/>
      <c r="M18" s="909"/>
      <c r="N18" s="909"/>
      <c r="O18" s="909"/>
      <c r="P18" s="909"/>
      <c r="Q18" s="909"/>
      <c r="R18" s="909"/>
      <c r="S18" s="909"/>
      <c r="T18" s="909"/>
      <c r="U18" s="909"/>
      <c r="V18" s="909"/>
      <c r="W18" s="909"/>
      <c r="X18" s="909"/>
      <c r="Y18" s="910"/>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thickBot="1" x14ac:dyDescent="0.25">
      <c r="B20" s="15"/>
      <c r="C20" s="620" t="s">
        <v>10</v>
      </c>
      <c r="D20" s="621"/>
      <c r="E20" s="621"/>
      <c r="F20" s="621"/>
      <c r="G20" s="621"/>
      <c r="H20" s="622"/>
      <c r="I20" s="626" t="s">
        <v>160</v>
      </c>
      <c r="J20" s="627"/>
      <c r="K20" s="627"/>
      <c r="L20" s="628"/>
      <c r="M20" s="558" t="s">
        <v>11</v>
      </c>
      <c r="N20" s="559"/>
      <c r="O20" s="559"/>
      <c r="P20" s="559"/>
      <c r="Q20" s="559"/>
      <c r="R20" s="559"/>
      <c r="S20" s="560"/>
      <c r="T20" s="558" t="s">
        <v>12</v>
      </c>
      <c r="U20" s="559"/>
      <c r="V20" s="559"/>
      <c r="W20" s="559"/>
      <c r="X20" s="559"/>
      <c r="Y20" s="560"/>
      <c r="Z20" s="17"/>
    </row>
    <row r="21" spans="2:26" s="1" customFormat="1" ht="30.75" customHeight="1" thickBot="1" x14ac:dyDescent="0.25">
      <c r="B21" s="15"/>
      <c r="C21" s="623"/>
      <c r="D21" s="624"/>
      <c r="E21" s="624"/>
      <c r="F21" s="624"/>
      <c r="G21" s="624"/>
      <c r="H21" s="625"/>
      <c r="I21" s="629"/>
      <c r="J21" s="630"/>
      <c r="K21" s="630"/>
      <c r="L21" s="631"/>
      <c r="M21" s="1092" t="s">
        <v>161</v>
      </c>
      <c r="N21" s="1093"/>
      <c r="O21" s="1093"/>
      <c r="P21" s="1093"/>
      <c r="Q21" s="1093"/>
      <c r="R21" s="1093"/>
      <c r="S21" s="1094"/>
      <c r="T21" s="1092" t="s">
        <v>50</v>
      </c>
      <c r="U21" s="1093"/>
      <c r="V21" s="1093"/>
      <c r="W21" s="1093"/>
      <c r="X21" s="1093"/>
      <c r="Y21" s="1094"/>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39" customHeight="1" thickBot="1" x14ac:dyDescent="0.25">
      <c r="B24" s="15"/>
      <c r="C24" s="611" t="s">
        <v>162</v>
      </c>
      <c r="D24" s="612"/>
      <c r="E24" s="612"/>
      <c r="F24" s="612"/>
      <c r="G24" s="612"/>
      <c r="H24" s="612"/>
      <c r="I24" s="613"/>
      <c r="J24" s="611" t="s">
        <v>163</v>
      </c>
      <c r="K24" s="612"/>
      <c r="L24" s="612"/>
      <c r="M24" s="612"/>
      <c r="N24" s="612"/>
      <c r="O24" s="612"/>
      <c r="P24" s="613"/>
      <c r="Q24" s="671" t="s">
        <v>164</v>
      </c>
      <c r="R24" s="672"/>
      <c r="S24" s="672"/>
      <c r="T24" s="672"/>
      <c r="U24" s="672"/>
      <c r="V24" s="672"/>
      <c r="W24" s="672"/>
      <c r="X24" s="672"/>
      <c r="Y24" s="673"/>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45" customHeight="1" thickBot="1" x14ac:dyDescent="0.25">
      <c r="B26" s="15"/>
      <c r="C26" s="601" t="s">
        <v>16</v>
      </c>
      <c r="D26" s="602"/>
      <c r="E26" s="602"/>
      <c r="F26" s="602"/>
      <c r="G26" s="602"/>
      <c r="H26" s="603"/>
      <c r="I26" s="604" t="s">
        <v>165</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607" t="s">
        <v>166</v>
      </c>
      <c r="J28" s="604"/>
      <c r="K28" s="601" t="s">
        <v>18</v>
      </c>
      <c r="L28" s="602"/>
      <c r="M28" s="602"/>
      <c r="N28" s="602"/>
      <c r="O28" s="602"/>
      <c r="P28" s="603"/>
      <c r="Q28" s="619" t="s">
        <v>38</v>
      </c>
      <c r="R28" s="617"/>
      <c r="S28" s="618"/>
      <c r="T28" s="55" t="s">
        <v>77</v>
      </c>
      <c r="U28" s="617" t="s">
        <v>39</v>
      </c>
      <c r="V28" s="617"/>
      <c r="W28" s="617"/>
      <c r="X28" s="618"/>
      <c r="Y28" s="55" t="s">
        <v>77</v>
      </c>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ht="38.25" customHeight="1" x14ac:dyDescent="0.2">
      <c r="B32" s="20"/>
      <c r="C32" s="1045" t="s">
        <v>20</v>
      </c>
      <c r="D32" s="1046"/>
      <c r="E32" s="1046"/>
      <c r="F32" s="1046"/>
      <c r="G32" s="1047"/>
      <c r="H32" s="54" t="s">
        <v>167</v>
      </c>
      <c r="I32" s="54" t="s">
        <v>168</v>
      </c>
      <c r="J32" s="54" t="s">
        <v>169</v>
      </c>
      <c r="K32" s="1098" t="s">
        <v>24</v>
      </c>
      <c r="L32" s="1046"/>
      <c r="M32" s="1046"/>
      <c r="N32" s="1046"/>
      <c r="O32" s="1046"/>
      <c r="P32" s="1046"/>
      <c r="Q32" s="1046"/>
      <c r="R32" s="1046"/>
      <c r="S32" s="1046"/>
      <c r="T32" s="1046"/>
      <c r="U32" s="1046"/>
      <c r="V32" s="1046"/>
      <c r="W32" s="1046"/>
      <c r="X32" s="1046"/>
      <c r="Y32" s="1047"/>
      <c r="Z32" s="17"/>
    </row>
    <row r="33" spans="2:26" s="19" customFormat="1" ht="211.5" customHeight="1" x14ac:dyDescent="0.2">
      <c r="B33" s="20"/>
      <c r="C33" s="579" t="s">
        <v>170</v>
      </c>
      <c r="D33" s="580"/>
      <c r="E33" s="580"/>
      <c r="F33" s="580"/>
      <c r="G33" s="581"/>
      <c r="H33" s="21">
        <v>201</v>
      </c>
      <c r="I33" s="21">
        <v>203</v>
      </c>
      <c r="J33" s="56">
        <f>IFERROR(((H33/I33))," ")</f>
        <v>0.99014778325123154</v>
      </c>
      <c r="K33" s="1095" t="s">
        <v>171</v>
      </c>
      <c r="L33" s="1096"/>
      <c r="M33" s="1096"/>
      <c r="N33" s="1096"/>
      <c r="O33" s="1096"/>
      <c r="P33" s="1096"/>
      <c r="Q33" s="1096"/>
      <c r="R33" s="1096"/>
      <c r="S33" s="1096"/>
      <c r="T33" s="1096"/>
      <c r="U33" s="1096"/>
      <c r="V33" s="1096"/>
      <c r="W33" s="1096"/>
      <c r="X33" s="1096"/>
      <c r="Y33" s="1097"/>
      <c r="Z33" s="17"/>
    </row>
    <row r="34" spans="2:26" s="19" customFormat="1" ht="202.5" customHeight="1" x14ac:dyDescent="0.2">
      <c r="B34" s="20"/>
      <c r="C34" s="579" t="s">
        <v>172</v>
      </c>
      <c r="D34" s="580"/>
      <c r="E34" s="580"/>
      <c r="F34" s="580"/>
      <c r="G34" s="581"/>
      <c r="H34" s="23">
        <v>180</v>
      </c>
      <c r="I34" s="23">
        <v>183</v>
      </c>
      <c r="J34" s="56">
        <f>IFERROR(((H34/I34))," ")</f>
        <v>0.98360655737704916</v>
      </c>
      <c r="K34" s="1095" t="s">
        <v>173</v>
      </c>
      <c r="L34" s="1096"/>
      <c r="M34" s="1096"/>
      <c r="N34" s="1096"/>
      <c r="O34" s="1096"/>
      <c r="P34" s="1096"/>
      <c r="Q34" s="1096"/>
      <c r="R34" s="1096"/>
      <c r="S34" s="1096"/>
      <c r="T34" s="1096"/>
      <c r="U34" s="1096"/>
      <c r="V34" s="1096"/>
      <c r="W34" s="1096"/>
      <c r="X34" s="1096"/>
      <c r="Y34" s="1097"/>
      <c r="Z34" s="17"/>
    </row>
    <row r="35" spans="2:26" s="19" customFormat="1" x14ac:dyDescent="0.2">
      <c r="B35" s="20"/>
      <c r="C35" s="579" t="s">
        <v>174</v>
      </c>
      <c r="D35" s="580"/>
      <c r="E35" s="580"/>
      <c r="F35" s="580"/>
      <c r="G35" s="581"/>
      <c r="H35" s="23"/>
      <c r="I35" s="23"/>
      <c r="J35" s="56" t="str">
        <f>IFERROR(((H35/I35))," ")</f>
        <v xml:space="preserve"> </v>
      </c>
      <c r="K35" s="582"/>
      <c r="L35" s="583"/>
      <c r="M35" s="583"/>
      <c r="N35" s="583"/>
      <c r="O35" s="583"/>
      <c r="P35" s="583"/>
      <c r="Q35" s="583"/>
      <c r="R35" s="583"/>
      <c r="S35" s="583"/>
      <c r="T35" s="583"/>
      <c r="U35" s="583"/>
      <c r="V35" s="583"/>
      <c r="W35" s="583"/>
      <c r="X35" s="583"/>
      <c r="Y35" s="584"/>
      <c r="Z35" s="17"/>
    </row>
    <row r="36" spans="2:26" s="19" customFormat="1" ht="14.25" customHeight="1" thickBot="1" x14ac:dyDescent="0.25">
      <c r="B36" s="20"/>
      <c r="C36" s="1014" t="s">
        <v>175</v>
      </c>
      <c r="D36" s="1015"/>
      <c r="E36" s="1015"/>
      <c r="F36" s="1015"/>
      <c r="G36" s="1016"/>
      <c r="H36" s="23"/>
      <c r="I36" s="23"/>
      <c r="J36" s="56" t="str">
        <f>IFERROR(((H36/I36))," ")</f>
        <v xml:space="preserve"> </v>
      </c>
      <c r="K36" s="1017"/>
      <c r="L36" s="1018"/>
      <c r="M36" s="1018"/>
      <c r="N36" s="1018"/>
      <c r="O36" s="1018"/>
      <c r="P36" s="1018"/>
      <c r="Q36" s="1018"/>
      <c r="R36" s="1018"/>
      <c r="S36" s="1018"/>
      <c r="T36" s="1018"/>
      <c r="U36" s="1018"/>
      <c r="V36" s="1018"/>
      <c r="W36" s="1018"/>
      <c r="X36" s="1018"/>
      <c r="Y36" s="1019"/>
      <c r="Z36" s="17"/>
    </row>
    <row r="37" spans="2:26" s="19" customFormat="1" ht="15.75" customHeight="1" thickBot="1" x14ac:dyDescent="0.3">
      <c r="B37" s="20"/>
      <c r="C37" s="552" t="s">
        <v>25</v>
      </c>
      <c r="D37" s="553"/>
      <c r="E37" s="553"/>
      <c r="F37" s="553"/>
      <c r="G37" s="554"/>
      <c r="H37" s="51">
        <f>SUM(H33:H36)</f>
        <v>381</v>
      </c>
      <c r="I37" s="51">
        <f>SUM(I33:I36)</f>
        <v>386</v>
      </c>
      <c r="J37" s="57">
        <f t="shared" ref="J37" si="0">IFERROR(((H37/I37))," ")</f>
        <v>0.98704663212435229</v>
      </c>
      <c r="K37" s="1099"/>
      <c r="L37" s="1100"/>
      <c r="M37" s="1100"/>
      <c r="N37" s="1100"/>
      <c r="O37" s="1100"/>
      <c r="P37" s="1100"/>
      <c r="Q37" s="1100"/>
      <c r="R37" s="1100"/>
      <c r="S37" s="1100"/>
      <c r="T37" s="1100"/>
      <c r="U37" s="1100"/>
      <c r="V37" s="1100"/>
      <c r="W37" s="1100"/>
      <c r="X37" s="1100"/>
      <c r="Y37" s="1101"/>
      <c r="Z37" s="17"/>
    </row>
    <row r="38" spans="2:26" s="19" customFormat="1" ht="5.25" customHeight="1" x14ac:dyDescent="0.2">
      <c r="B38" s="20"/>
      <c r="C38" s="16"/>
      <c r="D38" s="16"/>
      <c r="E38" s="16"/>
      <c r="F38" s="16"/>
      <c r="G38" s="16"/>
      <c r="H38" s="27"/>
      <c r="I38" s="27"/>
      <c r="J38" s="28"/>
      <c r="K38" s="16"/>
      <c r="L38" s="16"/>
      <c r="M38" s="16"/>
      <c r="N38" s="16"/>
      <c r="O38" s="16"/>
      <c r="P38" s="16"/>
      <c r="Q38" s="16"/>
      <c r="R38" s="16"/>
      <c r="S38" s="16"/>
      <c r="T38" s="16"/>
      <c r="U38" s="16"/>
      <c r="V38" s="16"/>
      <c r="W38" s="16"/>
      <c r="X38" s="16"/>
      <c r="Y38" s="16"/>
      <c r="Z38" s="17"/>
    </row>
    <row r="39" spans="2:26" s="19" customFormat="1" ht="15" thickBot="1" x14ac:dyDescent="0.25">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x14ac:dyDescent="0.2">
      <c r="B40" s="20"/>
      <c r="C40" s="558" t="s">
        <v>26</v>
      </c>
      <c r="D40" s="559"/>
      <c r="E40" s="559"/>
      <c r="F40" s="559"/>
      <c r="G40" s="559"/>
      <c r="H40" s="559"/>
      <c r="I40" s="559"/>
      <c r="J40" s="559"/>
      <c r="K40" s="559"/>
      <c r="L40" s="559"/>
      <c r="M40" s="559"/>
      <c r="N40" s="559"/>
      <c r="O40" s="559"/>
      <c r="P40" s="559"/>
      <c r="Q40" s="559"/>
      <c r="R40" s="559"/>
      <c r="S40" s="559"/>
      <c r="T40" s="559"/>
      <c r="U40" s="559"/>
      <c r="V40" s="559"/>
      <c r="W40" s="559"/>
      <c r="X40" s="559"/>
      <c r="Y40" s="560"/>
      <c r="Z40" s="17"/>
    </row>
    <row r="41" spans="2:26" ht="15" thickBot="1" x14ac:dyDescent="0.25">
      <c r="B41" s="15"/>
      <c r="C41" s="561"/>
      <c r="D41" s="562"/>
      <c r="E41" s="562"/>
      <c r="F41" s="562"/>
      <c r="G41" s="562"/>
      <c r="H41" s="562"/>
      <c r="I41" s="562"/>
      <c r="J41" s="562"/>
      <c r="K41" s="562"/>
      <c r="L41" s="562"/>
      <c r="M41" s="562"/>
      <c r="N41" s="562"/>
      <c r="O41" s="562"/>
      <c r="P41" s="562"/>
      <c r="Q41" s="562"/>
      <c r="R41" s="562"/>
      <c r="S41" s="562"/>
      <c r="T41" s="562"/>
      <c r="U41" s="562"/>
      <c r="V41" s="562"/>
      <c r="W41" s="562"/>
      <c r="X41" s="562"/>
      <c r="Y41" s="563"/>
      <c r="Z41" s="17"/>
    </row>
    <row r="42" spans="2:26" x14ac:dyDescent="0.2">
      <c r="B42" s="15"/>
      <c r="C42" s="564" t="s">
        <v>27</v>
      </c>
      <c r="D42" s="565"/>
      <c r="E42" s="565"/>
      <c r="F42" s="565"/>
      <c r="G42" s="565"/>
      <c r="H42" s="565"/>
      <c r="I42" s="565"/>
      <c r="J42" s="565"/>
      <c r="K42" s="565"/>
      <c r="L42" s="565"/>
      <c r="M42" s="565"/>
      <c r="N42" s="565"/>
      <c r="O42" s="565"/>
      <c r="P42" s="565"/>
      <c r="Q42" s="565"/>
      <c r="R42" s="565"/>
      <c r="S42" s="565"/>
      <c r="T42" s="565"/>
      <c r="U42" s="565"/>
      <c r="V42" s="565"/>
      <c r="W42" s="565"/>
      <c r="X42" s="565"/>
      <c r="Y42" s="566"/>
      <c r="Z42" s="17"/>
    </row>
    <row r="43" spans="2:26" x14ac:dyDescent="0.2">
      <c r="B43" s="15"/>
      <c r="C43" s="567"/>
      <c r="D43" s="568"/>
      <c r="E43" s="568"/>
      <c r="F43" s="568"/>
      <c r="G43" s="568"/>
      <c r="H43" s="568"/>
      <c r="I43" s="568"/>
      <c r="J43" s="568"/>
      <c r="K43" s="568"/>
      <c r="L43" s="568"/>
      <c r="M43" s="568"/>
      <c r="N43" s="568"/>
      <c r="O43" s="568"/>
      <c r="P43" s="568"/>
      <c r="Q43" s="568"/>
      <c r="R43" s="568"/>
      <c r="S43" s="568"/>
      <c r="T43" s="568"/>
      <c r="U43" s="568"/>
      <c r="V43" s="568"/>
      <c r="W43" s="568"/>
      <c r="X43" s="568"/>
      <c r="Y43" s="569"/>
      <c r="Z43" s="17"/>
    </row>
    <row r="44" spans="2:26" x14ac:dyDescent="0.2">
      <c r="B44" s="15"/>
      <c r="C44" s="567"/>
      <c r="D44" s="568"/>
      <c r="E44" s="568"/>
      <c r="F44" s="568"/>
      <c r="G44" s="568"/>
      <c r="H44" s="568"/>
      <c r="I44" s="568"/>
      <c r="J44" s="568"/>
      <c r="K44" s="568"/>
      <c r="L44" s="568"/>
      <c r="M44" s="568"/>
      <c r="N44" s="568"/>
      <c r="O44" s="568"/>
      <c r="P44" s="568"/>
      <c r="Q44" s="568"/>
      <c r="R44" s="568"/>
      <c r="S44" s="568"/>
      <c r="T44" s="568"/>
      <c r="U44" s="568"/>
      <c r="V44" s="568"/>
      <c r="W44" s="568"/>
      <c r="X44" s="568"/>
      <c r="Y44" s="569"/>
      <c r="Z44" s="17"/>
    </row>
    <row r="45" spans="2:26" x14ac:dyDescent="0.2">
      <c r="B45" s="15"/>
      <c r="C45" s="567"/>
      <c r="D45" s="568"/>
      <c r="E45" s="568"/>
      <c r="F45" s="568"/>
      <c r="G45" s="568"/>
      <c r="H45" s="568"/>
      <c r="I45" s="568"/>
      <c r="J45" s="568"/>
      <c r="K45" s="568"/>
      <c r="L45" s="568"/>
      <c r="M45" s="568"/>
      <c r="N45" s="568"/>
      <c r="O45" s="568"/>
      <c r="P45" s="568"/>
      <c r="Q45" s="568"/>
      <c r="R45" s="568"/>
      <c r="S45" s="568"/>
      <c r="T45" s="568"/>
      <c r="U45" s="568"/>
      <c r="V45" s="568"/>
      <c r="W45" s="568"/>
      <c r="X45" s="568"/>
      <c r="Y45" s="569"/>
      <c r="Z45" s="17"/>
    </row>
    <row r="46" spans="2:26" x14ac:dyDescent="0.2">
      <c r="B46" s="15"/>
      <c r="C46" s="567"/>
      <c r="D46" s="568"/>
      <c r="E46" s="568"/>
      <c r="F46" s="568"/>
      <c r="G46" s="568"/>
      <c r="H46" s="568"/>
      <c r="I46" s="568"/>
      <c r="J46" s="568"/>
      <c r="K46" s="568"/>
      <c r="L46" s="568"/>
      <c r="M46" s="568"/>
      <c r="N46" s="568"/>
      <c r="O46" s="568"/>
      <c r="P46" s="568"/>
      <c r="Q46" s="568"/>
      <c r="R46" s="568"/>
      <c r="S46" s="568"/>
      <c r="T46" s="568"/>
      <c r="U46" s="568"/>
      <c r="V46" s="568"/>
      <c r="W46" s="568"/>
      <c r="X46" s="568"/>
      <c r="Y46" s="569"/>
      <c r="Z46" s="17"/>
    </row>
    <row r="47" spans="2:26" x14ac:dyDescent="0.2">
      <c r="B47" s="15"/>
      <c r="C47" s="567"/>
      <c r="D47" s="568"/>
      <c r="E47" s="568"/>
      <c r="F47" s="568"/>
      <c r="G47" s="568"/>
      <c r="H47" s="568"/>
      <c r="I47" s="568"/>
      <c r="J47" s="568"/>
      <c r="K47" s="568"/>
      <c r="L47" s="568"/>
      <c r="M47" s="568"/>
      <c r="N47" s="568"/>
      <c r="O47" s="568"/>
      <c r="P47" s="568"/>
      <c r="Q47" s="568"/>
      <c r="R47" s="568"/>
      <c r="S47" s="568"/>
      <c r="T47" s="568"/>
      <c r="U47" s="568"/>
      <c r="V47" s="568"/>
      <c r="W47" s="568"/>
      <c r="X47" s="568"/>
      <c r="Y47" s="569"/>
      <c r="Z47" s="17"/>
    </row>
    <row r="48" spans="2:26" x14ac:dyDescent="0.2">
      <c r="B48" s="15"/>
      <c r="C48" s="567"/>
      <c r="D48" s="568"/>
      <c r="E48" s="568"/>
      <c r="F48" s="568"/>
      <c r="G48" s="568"/>
      <c r="H48" s="568"/>
      <c r="I48" s="568"/>
      <c r="J48" s="568"/>
      <c r="K48" s="568"/>
      <c r="L48" s="568"/>
      <c r="M48" s="568"/>
      <c r="N48" s="568"/>
      <c r="O48" s="568"/>
      <c r="P48" s="568"/>
      <c r="Q48" s="568"/>
      <c r="R48" s="568"/>
      <c r="S48" s="568"/>
      <c r="T48" s="568"/>
      <c r="U48" s="568"/>
      <c r="V48" s="568"/>
      <c r="W48" s="568"/>
      <c r="X48" s="568"/>
      <c r="Y48" s="569"/>
      <c r="Z48" s="17"/>
    </row>
    <row r="49" spans="1:26" x14ac:dyDescent="0.2">
      <c r="B49" s="15"/>
      <c r="C49" s="567"/>
      <c r="D49" s="568"/>
      <c r="E49" s="568"/>
      <c r="F49" s="568"/>
      <c r="G49" s="568"/>
      <c r="H49" s="568"/>
      <c r="I49" s="568"/>
      <c r="J49" s="568"/>
      <c r="K49" s="568"/>
      <c r="L49" s="568"/>
      <c r="M49" s="568"/>
      <c r="N49" s="568"/>
      <c r="O49" s="568"/>
      <c r="P49" s="568"/>
      <c r="Q49" s="568"/>
      <c r="R49" s="568"/>
      <c r="S49" s="568"/>
      <c r="T49" s="568"/>
      <c r="U49" s="568"/>
      <c r="V49" s="568"/>
      <c r="W49" s="568"/>
      <c r="X49" s="568"/>
      <c r="Y49" s="569"/>
      <c r="Z49" s="17"/>
    </row>
    <row r="50" spans="1:26" x14ac:dyDescent="0.2">
      <c r="B50" s="15"/>
      <c r="C50" s="567"/>
      <c r="D50" s="568"/>
      <c r="E50" s="568"/>
      <c r="F50" s="568"/>
      <c r="G50" s="568"/>
      <c r="H50" s="568"/>
      <c r="I50" s="568"/>
      <c r="J50" s="568"/>
      <c r="K50" s="568"/>
      <c r="L50" s="568"/>
      <c r="M50" s="568"/>
      <c r="N50" s="568"/>
      <c r="O50" s="568"/>
      <c r="P50" s="568"/>
      <c r="Q50" s="568"/>
      <c r="R50" s="568"/>
      <c r="S50" s="568"/>
      <c r="T50" s="568"/>
      <c r="U50" s="568"/>
      <c r="V50" s="568"/>
      <c r="W50" s="568"/>
      <c r="X50" s="568"/>
      <c r="Y50" s="569"/>
      <c r="Z50" s="17"/>
    </row>
    <row r="51" spans="1:26" x14ac:dyDescent="0.2">
      <c r="B51" s="15"/>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17"/>
    </row>
    <row r="52" spans="1:26" x14ac:dyDescent="0.2">
      <c r="B52" s="15"/>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17"/>
    </row>
    <row r="53" spans="1:26" x14ac:dyDescent="0.2">
      <c r="B53" s="15"/>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17"/>
    </row>
    <row r="54" spans="1:26" ht="15" thickBot="1" x14ac:dyDescent="0.25">
      <c r="B54" s="15"/>
      <c r="C54" s="570"/>
      <c r="D54" s="571"/>
      <c r="E54" s="571"/>
      <c r="F54" s="571"/>
      <c r="G54" s="571"/>
      <c r="H54" s="571"/>
      <c r="I54" s="571"/>
      <c r="J54" s="571"/>
      <c r="K54" s="571"/>
      <c r="L54" s="571"/>
      <c r="M54" s="571"/>
      <c r="N54" s="571"/>
      <c r="O54" s="571"/>
      <c r="P54" s="571"/>
      <c r="Q54" s="571"/>
      <c r="R54" s="571"/>
      <c r="S54" s="571"/>
      <c r="T54" s="571"/>
      <c r="U54" s="571"/>
      <c r="V54" s="571"/>
      <c r="W54" s="571"/>
      <c r="X54" s="571"/>
      <c r="Y54" s="572"/>
      <c r="Z54" s="17"/>
    </row>
    <row r="55" spans="1:26" x14ac:dyDescent="0.2">
      <c r="B55" s="29"/>
      <c r="C55" s="30"/>
      <c r="D55" s="30"/>
      <c r="E55" s="30"/>
      <c r="F55" s="30"/>
      <c r="G55" s="30"/>
      <c r="H55" s="30"/>
      <c r="I55" s="30"/>
      <c r="J55" s="30"/>
      <c r="K55" s="30"/>
      <c r="L55" s="30"/>
      <c r="M55" s="30"/>
      <c r="N55" s="30"/>
      <c r="O55" s="30"/>
      <c r="P55" s="30"/>
      <c r="Q55" s="30"/>
      <c r="R55" s="30"/>
      <c r="S55" s="30"/>
      <c r="T55" s="30"/>
      <c r="U55" s="30"/>
      <c r="V55" s="30"/>
      <c r="W55" s="30"/>
      <c r="X55" s="30"/>
      <c r="Y55" s="30"/>
      <c r="Z55" s="31"/>
    </row>
    <row r="56" spans="1:26" ht="15" thickBot="1" x14ac:dyDescent="0.25">
      <c r="B56" s="32"/>
      <c r="C56" s="33"/>
      <c r="D56" s="33"/>
      <c r="E56" s="33"/>
      <c r="F56" s="33"/>
      <c r="G56" s="33"/>
      <c r="H56" s="33"/>
      <c r="I56" s="33"/>
      <c r="J56" s="33"/>
      <c r="K56" s="33"/>
      <c r="L56" s="33"/>
      <c r="M56" s="33"/>
      <c r="N56" s="33"/>
      <c r="O56" s="33"/>
      <c r="P56" s="33"/>
      <c r="Q56" s="33"/>
      <c r="R56" s="33"/>
      <c r="S56" s="33"/>
      <c r="T56" s="33"/>
      <c r="U56" s="33"/>
      <c r="V56" s="33"/>
      <c r="W56" s="33"/>
      <c r="X56" s="33"/>
      <c r="Y56" s="33"/>
      <c r="Z56" s="34"/>
    </row>
    <row r="57" spans="1:26" ht="14.25" customHeight="1" x14ac:dyDescent="0.2">
      <c r="B57" s="35"/>
      <c r="C57" s="573" t="s">
        <v>20</v>
      </c>
      <c r="D57" s="574"/>
      <c r="E57" s="574"/>
      <c r="F57" s="574"/>
      <c r="G57" s="575"/>
      <c r="H57" s="573" t="s">
        <v>34</v>
      </c>
      <c r="I57" s="575"/>
      <c r="J57" s="573" t="s">
        <v>35</v>
      </c>
      <c r="K57" s="574"/>
      <c r="L57" s="574"/>
      <c r="M57" s="575"/>
      <c r="N57" s="573" t="s">
        <v>33</v>
      </c>
      <c r="O57" s="574"/>
      <c r="P57" s="574"/>
      <c r="Q57" s="574"/>
      <c r="R57" s="574"/>
      <c r="S57" s="574"/>
      <c r="T57" s="574"/>
      <c r="U57" s="574"/>
      <c r="V57" s="574"/>
      <c r="W57" s="574"/>
      <c r="X57" s="574"/>
      <c r="Y57" s="575"/>
      <c r="Z57" s="36"/>
    </row>
    <row r="58" spans="1:26" ht="14.25" customHeight="1" x14ac:dyDescent="0.2">
      <c r="A58" s="1"/>
      <c r="B58" s="37"/>
      <c r="C58" s="576"/>
      <c r="D58" s="577"/>
      <c r="E58" s="577"/>
      <c r="F58" s="577"/>
      <c r="G58" s="578"/>
      <c r="H58" s="576"/>
      <c r="I58" s="578"/>
      <c r="J58" s="576"/>
      <c r="K58" s="577"/>
      <c r="L58" s="577"/>
      <c r="M58" s="578"/>
      <c r="N58" s="576"/>
      <c r="O58" s="577"/>
      <c r="P58" s="577"/>
      <c r="Q58" s="577"/>
      <c r="R58" s="577"/>
      <c r="S58" s="577"/>
      <c r="T58" s="577"/>
      <c r="U58" s="577"/>
      <c r="V58" s="577"/>
      <c r="W58" s="577"/>
      <c r="X58" s="577"/>
      <c r="Y58" s="578"/>
      <c r="Z58" s="36"/>
    </row>
    <row r="59" spans="1:26" ht="15" customHeight="1" thickBot="1" x14ac:dyDescent="0.25">
      <c r="A59" s="1"/>
      <c r="B59" s="37"/>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36"/>
    </row>
    <row r="60" spans="1:26" x14ac:dyDescent="0.2">
      <c r="B60" s="35"/>
      <c r="C60" s="549" t="s">
        <v>170</v>
      </c>
      <c r="D60" s="550"/>
      <c r="E60" s="550"/>
      <c r="F60" s="550"/>
      <c r="G60" s="550"/>
      <c r="H60" s="1102">
        <v>0.89339999999999997</v>
      </c>
      <c r="I60" s="550"/>
      <c r="J60" s="1103">
        <f>+J33</f>
        <v>0.99014778325123154</v>
      </c>
      <c r="K60" s="550"/>
      <c r="L60" s="550"/>
      <c r="M60" s="550"/>
      <c r="N60" s="550" t="s">
        <v>176</v>
      </c>
      <c r="O60" s="550"/>
      <c r="P60" s="550"/>
      <c r="Q60" s="550"/>
      <c r="R60" s="550"/>
      <c r="S60" s="550"/>
      <c r="T60" s="550"/>
      <c r="U60" s="550"/>
      <c r="V60" s="550"/>
      <c r="W60" s="550"/>
      <c r="X60" s="550"/>
      <c r="Y60" s="551"/>
      <c r="Z60" s="38"/>
    </row>
    <row r="61" spans="1:26" x14ac:dyDescent="0.2">
      <c r="B61" s="35"/>
      <c r="C61" s="543" t="s">
        <v>172</v>
      </c>
      <c r="D61" s="544"/>
      <c r="E61" s="544"/>
      <c r="F61" s="544"/>
      <c r="G61" s="544"/>
      <c r="H61" s="1104">
        <v>0.99199999999999999</v>
      </c>
      <c r="I61" s="1104"/>
      <c r="J61" s="1105">
        <f>+J34</f>
        <v>0.98360655737704916</v>
      </c>
      <c r="K61" s="544"/>
      <c r="L61" s="544"/>
      <c r="M61" s="544"/>
      <c r="N61" s="544" t="s">
        <v>176</v>
      </c>
      <c r="O61" s="544"/>
      <c r="P61" s="544"/>
      <c r="Q61" s="544"/>
      <c r="R61" s="544"/>
      <c r="S61" s="544"/>
      <c r="T61" s="544"/>
      <c r="U61" s="544"/>
      <c r="V61" s="544"/>
      <c r="W61" s="544"/>
      <c r="X61" s="544"/>
      <c r="Y61" s="545"/>
      <c r="Z61" s="38"/>
    </row>
    <row r="62" spans="1:26" x14ac:dyDescent="0.2">
      <c r="B62" s="35"/>
      <c r="C62" s="543" t="s">
        <v>174</v>
      </c>
      <c r="D62" s="544"/>
      <c r="E62" s="544"/>
      <c r="F62" s="544"/>
      <c r="G62" s="544"/>
      <c r="H62" s="1106">
        <v>0.98209999999999997</v>
      </c>
      <c r="I62" s="544"/>
      <c r="J62" s="544"/>
      <c r="K62" s="544"/>
      <c r="L62" s="544"/>
      <c r="M62" s="544"/>
      <c r="N62" s="544"/>
      <c r="O62" s="544"/>
      <c r="P62" s="544"/>
      <c r="Q62" s="544"/>
      <c r="R62" s="544"/>
      <c r="S62" s="544"/>
      <c r="T62" s="544"/>
      <c r="U62" s="544"/>
      <c r="V62" s="544"/>
      <c r="W62" s="544"/>
      <c r="X62" s="544"/>
      <c r="Y62" s="545"/>
      <c r="Z62" s="38"/>
    </row>
    <row r="63" spans="1:26" ht="15" thickBot="1" x14ac:dyDescent="0.25">
      <c r="B63" s="35"/>
      <c r="C63" s="1107" t="s">
        <v>175</v>
      </c>
      <c r="D63" s="850"/>
      <c r="E63" s="850"/>
      <c r="F63" s="850"/>
      <c r="G63" s="851"/>
      <c r="H63" s="1108">
        <v>0.97270000000000001</v>
      </c>
      <c r="I63" s="851"/>
      <c r="J63" s="547"/>
      <c r="K63" s="547"/>
      <c r="L63" s="547"/>
      <c r="M63" s="547"/>
      <c r="N63" s="547"/>
      <c r="O63" s="547"/>
      <c r="P63" s="547"/>
      <c r="Q63" s="547"/>
      <c r="R63" s="547"/>
      <c r="S63" s="547"/>
      <c r="T63" s="547"/>
      <c r="U63" s="547"/>
      <c r="V63" s="547"/>
      <c r="W63" s="547"/>
      <c r="X63" s="547"/>
      <c r="Y63" s="548"/>
      <c r="Z63" s="38"/>
    </row>
    <row r="64" spans="1:26" x14ac:dyDescent="0.2">
      <c r="B64" s="39"/>
      <c r="C64" s="30"/>
      <c r="D64" s="30"/>
      <c r="E64" s="30"/>
      <c r="F64" s="30"/>
      <c r="G64" s="30"/>
      <c r="H64" s="30"/>
      <c r="I64" s="30"/>
      <c r="J64" s="30"/>
      <c r="K64" s="30"/>
      <c r="L64" s="30"/>
      <c r="M64" s="30"/>
      <c r="N64" s="30"/>
      <c r="O64" s="30"/>
      <c r="P64" s="30"/>
      <c r="Q64" s="30"/>
      <c r="R64" s="30"/>
      <c r="S64" s="30"/>
      <c r="T64" s="30"/>
      <c r="U64" s="30"/>
      <c r="V64" s="30"/>
      <c r="W64" s="30"/>
      <c r="X64" s="30"/>
      <c r="Y64" s="30"/>
      <c r="Z64" s="40"/>
    </row>
    <row r="103" ht="6" customHeight="1" x14ac:dyDescent="0.2"/>
  </sheetData>
  <mergeCells count="75">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40:Y41"/>
    <mergeCell ref="C42:Y54"/>
    <mergeCell ref="C57:G59"/>
    <mergeCell ref="H57:I59"/>
    <mergeCell ref="J57:M59"/>
    <mergeCell ref="N57:Y59"/>
    <mergeCell ref="C35:G35"/>
    <mergeCell ref="K35:Y35"/>
    <mergeCell ref="C36:G36"/>
    <mergeCell ref="K36:Y36"/>
    <mergeCell ref="C37:G37"/>
    <mergeCell ref="K37:Y37"/>
    <mergeCell ref="C34:G34"/>
    <mergeCell ref="K34:Y34"/>
    <mergeCell ref="C26:H26"/>
    <mergeCell ref="I26:Y26"/>
    <mergeCell ref="C28:H28"/>
    <mergeCell ref="I28:J28"/>
    <mergeCell ref="K28:P28"/>
    <mergeCell ref="Q28:S28"/>
    <mergeCell ref="U28:X28"/>
    <mergeCell ref="C30:Y31"/>
    <mergeCell ref="C32:G32"/>
    <mergeCell ref="K32:Y32"/>
    <mergeCell ref="C33:G33"/>
    <mergeCell ref="K33:Y33"/>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C104"/>
  <sheetViews>
    <sheetView topLeftCell="A34" workbookViewId="0">
      <selection activeCell="I26" sqref="I26:AB2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12" width="13.42578125" style="3" customWidth="1"/>
    <col min="13" max="13" width="15" style="3" customWidth="1"/>
    <col min="14" max="15" width="3.42578125" style="3" customWidth="1"/>
    <col min="16" max="18" width="2.7109375" style="3" customWidth="1"/>
    <col min="19" max="19" width="7.7109375" style="3" customWidth="1"/>
    <col min="20" max="20" width="3.5703125" style="3" customWidth="1"/>
    <col min="21" max="21" width="3.7109375" style="3"/>
    <col min="22" max="22" width="3.28515625" style="3" customWidth="1"/>
    <col min="23" max="24" width="6.42578125" style="3" customWidth="1"/>
    <col min="25" max="25" width="3.7109375" style="3"/>
    <col min="26" max="28" width="5" style="3" customWidth="1"/>
    <col min="29" max="29" width="2.85546875" style="3" customWidth="1"/>
    <col min="30" max="16384" width="3.7109375" style="3"/>
  </cols>
  <sheetData>
    <row r="1" spans="1:29" ht="15" thickBot="1" x14ac:dyDescent="0.25">
      <c r="A1" s="1"/>
      <c r="B1" s="2"/>
      <c r="C1" s="2"/>
      <c r="D1" s="2"/>
      <c r="E1" s="2"/>
      <c r="F1" s="2"/>
    </row>
    <row r="2" spans="1:29"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3"/>
      <c r="AA2" s="653"/>
      <c r="AB2" s="653"/>
      <c r="AC2" s="654"/>
    </row>
    <row r="3" spans="1:29" ht="15" x14ac:dyDescent="0.2">
      <c r="A3" s="1"/>
      <c r="B3" s="543"/>
      <c r="C3" s="544"/>
      <c r="D3" s="544"/>
      <c r="E3" s="544"/>
      <c r="F3" s="544"/>
      <c r="G3" s="544"/>
      <c r="H3" s="655" t="s">
        <v>1</v>
      </c>
      <c r="I3" s="655"/>
      <c r="J3" s="655"/>
      <c r="K3" s="655"/>
      <c r="L3" s="655"/>
      <c r="M3" s="655"/>
      <c r="N3" s="655"/>
      <c r="O3" s="655"/>
      <c r="P3" s="655"/>
      <c r="Q3" s="655"/>
      <c r="R3" s="655"/>
      <c r="S3" s="655" t="s">
        <v>37</v>
      </c>
      <c r="T3" s="655"/>
      <c r="U3" s="655"/>
      <c r="V3" s="655"/>
      <c r="W3" s="655"/>
      <c r="X3" s="655"/>
      <c r="Y3" s="655"/>
      <c r="Z3" s="655"/>
      <c r="AA3" s="655"/>
      <c r="AB3" s="655"/>
      <c r="AC3" s="656"/>
    </row>
    <row r="4" spans="1:29"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7"/>
      <c r="AA4" s="657"/>
      <c r="AB4" s="657"/>
      <c r="AC4" s="658"/>
    </row>
    <row r="5" spans="1:29" ht="15" x14ac:dyDescent="0.2">
      <c r="A5" s="1"/>
      <c r="B5" s="1"/>
      <c r="C5" s="1"/>
      <c r="D5" s="1"/>
      <c r="E5" s="1"/>
      <c r="F5" s="1"/>
      <c r="G5" s="1"/>
      <c r="H5" s="4"/>
      <c r="I5" s="4"/>
      <c r="J5" s="4"/>
      <c r="K5" s="4"/>
      <c r="L5" s="4"/>
      <c r="M5" s="4"/>
      <c r="N5" s="4"/>
      <c r="O5" s="4"/>
      <c r="P5" s="4"/>
      <c r="Q5" s="4"/>
      <c r="R5" s="4"/>
      <c r="S5" s="4"/>
      <c r="T5" s="4"/>
      <c r="U5" s="4"/>
      <c r="V5" s="4"/>
      <c r="W5" s="4"/>
      <c r="X5" s="4"/>
      <c r="Y5" s="4"/>
      <c r="Z5" s="4"/>
      <c r="AA5" s="4"/>
      <c r="AB5" s="4"/>
      <c r="AC5" s="4"/>
    </row>
    <row r="6" spans="1:29" ht="15.75" thickBot="1" x14ac:dyDescent="0.25">
      <c r="B6" s="5"/>
      <c r="C6" s="6"/>
      <c r="D6" s="6"/>
      <c r="E6" s="6"/>
      <c r="F6" s="6"/>
      <c r="G6" s="6"/>
      <c r="H6" s="6"/>
      <c r="I6" s="7"/>
      <c r="J6" s="7"/>
      <c r="K6" s="7"/>
      <c r="L6" s="7"/>
      <c r="M6" s="7"/>
      <c r="N6" s="7"/>
      <c r="O6" s="7"/>
      <c r="P6" s="7"/>
      <c r="Q6" s="7"/>
      <c r="R6" s="7"/>
      <c r="S6" s="7"/>
      <c r="T6" s="7"/>
      <c r="U6" s="8"/>
      <c r="V6" s="8"/>
      <c r="W6" s="8"/>
      <c r="X6" s="8"/>
      <c r="Y6" s="8"/>
      <c r="Z6" s="6"/>
      <c r="AA6" s="6"/>
      <c r="AB6" s="6"/>
      <c r="AC6" s="9"/>
    </row>
    <row r="7" spans="1:29" ht="15" customHeight="1" x14ac:dyDescent="0.2">
      <c r="B7" s="10"/>
      <c r="C7" s="638" t="s">
        <v>2</v>
      </c>
      <c r="D7" s="639"/>
      <c r="E7" s="639"/>
      <c r="F7" s="639"/>
      <c r="G7" s="639"/>
      <c r="H7" s="640"/>
      <c r="I7" s="665" t="s">
        <v>154</v>
      </c>
      <c r="J7" s="666"/>
      <c r="K7" s="666"/>
      <c r="L7" s="666"/>
      <c r="M7" s="666"/>
      <c r="N7" s="666"/>
      <c r="O7" s="666"/>
      <c r="P7" s="666"/>
      <c r="Q7" s="666"/>
      <c r="R7" s="666"/>
      <c r="S7" s="666"/>
      <c r="T7" s="666"/>
      <c r="U7" s="666"/>
      <c r="V7" s="666"/>
      <c r="W7" s="666"/>
      <c r="X7" s="666"/>
      <c r="Y7" s="666"/>
      <c r="Z7" s="666"/>
      <c r="AA7" s="666"/>
      <c r="AB7" s="667"/>
      <c r="AC7" s="11"/>
    </row>
    <row r="8" spans="1:29"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69"/>
      <c r="Z8" s="669"/>
      <c r="AA8" s="669"/>
      <c r="AB8" s="670"/>
      <c r="AC8" s="11"/>
    </row>
    <row r="9" spans="1:29" ht="15.75" thickBot="1" x14ac:dyDescent="0.25">
      <c r="B9" s="10"/>
      <c r="C9" s="12"/>
      <c r="D9" s="12"/>
      <c r="E9" s="12"/>
      <c r="F9" s="12"/>
      <c r="G9" s="12"/>
      <c r="H9" s="12"/>
      <c r="I9" s="13"/>
      <c r="J9" s="13"/>
      <c r="K9" s="13"/>
      <c r="L9" s="13"/>
      <c r="M9" s="13"/>
      <c r="N9" s="13"/>
      <c r="O9" s="13"/>
      <c r="P9" s="13"/>
      <c r="Q9" s="13"/>
      <c r="R9" s="13"/>
      <c r="S9" s="13"/>
      <c r="T9" s="13"/>
      <c r="U9" s="14"/>
      <c r="V9" s="14"/>
      <c r="W9" s="14"/>
      <c r="X9" s="14"/>
      <c r="Y9" s="14"/>
      <c r="Z9" s="12"/>
      <c r="AA9" s="12"/>
      <c r="AB9" s="12"/>
      <c r="AC9" s="11"/>
    </row>
    <row r="10" spans="1:29" ht="15" customHeight="1" thickBot="1" x14ac:dyDescent="0.25">
      <c r="B10" s="10"/>
      <c r="C10" s="638" t="s">
        <v>4</v>
      </c>
      <c r="D10" s="639"/>
      <c r="E10" s="639"/>
      <c r="F10" s="639"/>
      <c r="G10" s="639"/>
      <c r="H10" s="640"/>
      <c r="I10" s="564" t="s">
        <v>189</v>
      </c>
      <c r="J10" s="565"/>
      <c r="K10" s="565"/>
      <c r="L10" s="565"/>
      <c r="M10" s="993"/>
      <c r="N10" s="993"/>
      <c r="O10" s="993"/>
      <c r="P10" s="993"/>
      <c r="Q10" s="993"/>
      <c r="R10" s="993"/>
      <c r="S10" s="993"/>
      <c r="T10" s="994"/>
      <c r="U10" s="674" t="s">
        <v>3</v>
      </c>
      <c r="V10" s="675"/>
      <c r="W10" s="675"/>
      <c r="X10" s="676"/>
      <c r="Y10" s="674" t="s">
        <v>5</v>
      </c>
      <c r="Z10" s="675"/>
      <c r="AA10" s="675"/>
      <c r="AB10" s="676"/>
      <c r="AC10" s="11"/>
    </row>
    <row r="11" spans="1:29" ht="28.5" customHeight="1" thickBot="1" x14ac:dyDescent="0.25">
      <c r="B11" s="10"/>
      <c r="C11" s="641"/>
      <c r="D11" s="642"/>
      <c r="E11" s="642"/>
      <c r="F11" s="642"/>
      <c r="G11" s="642"/>
      <c r="H11" s="643"/>
      <c r="I11" s="995"/>
      <c r="J11" s="996"/>
      <c r="K11" s="996"/>
      <c r="L11" s="996"/>
      <c r="M11" s="996"/>
      <c r="N11" s="996"/>
      <c r="O11" s="996"/>
      <c r="P11" s="996"/>
      <c r="Q11" s="996"/>
      <c r="R11" s="996"/>
      <c r="S11" s="996"/>
      <c r="T11" s="997"/>
      <c r="U11" s="683" t="s">
        <v>190</v>
      </c>
      <c r="V11" s="684"/>
      <c r="W11" s="684"/>
      <c r="X11" s="685"/>
      <c r="Y11" s="671" t="s">
        <v>65</v>
      </c>
      <c r="Z11" s="672"/>
      <c r="AA11" s="672"/>
      <c r="AB11" s="673"/>
      <c r="AC11" s="11"/>
    </row>
    <row r="12" spans="1:29"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7"/>
    </row>
    <row r="13" spans="1:29" ht="15" customHeight="1" x14ac:dyDescent="0.2">
      <c r="B13" s="15"/>
      <c r="C13" s="638" t="s">
        <v>6</v>
      </c>
      <c r="D13" s="639"/>
      <c r="E13" s="639"/>
      <c r="F13" s="639"/>
      <c r="G13" s="639"/>
      <c r="H13" s="640"/>
      <c r="I13" s="918" t="s">
        <v>191</v>
      </c>
      <c r="J13" s="918"/>
      <c r="K13" s="918"/>
      <c r="L13" s="918"/>
      <c r="M13" s="919"/>
      <c r="N13" s="919"/>
      <c r="O13" s="919"/>
      <c r="P13" s="919"/>
      <c r="Q13" s="919"/>
      <c r="R13" s="919"/>
      <c r="S13" s="919"/>
      <c r="T13" s="919"/>
      <c r="U13" s="919"/>
      <c r="V13" s="920"/>
      <c r="W13" s="638" t="s">
        <v>7</v>
      </c>
      <c r="X13" s="639"/>
      <c r="Y13" s="639"/>
      <c r="Z13" s="639"/>
      <c r="AA13" s="639"/>
      <c r="AB13" s="640"/>
      <c r="AC13" s="17"/>
    </row>
    <row r="14" spans="1:29" ht="25.5" customHeight="1" thickBot="1" x14ac:dyDescent="0.25">
      <c r="B14" s="15"/>
      <c r="C14" s="641"/>
      <c r="D14" s="642"/>
      <c r="E14" s="642"/>
      <c r="F14" s="642"/>
      <c r="G14" s="642"/>
      <c r="H14" s="643"/>
      <c r="I14" s="921"/>
      <c r="J14" s="921"/>
      <c r="K14" s="921"/>
      <c r="L14" s="921"/>
      <c r="M14" s="922"/>
      <c r="N14" s="922"/>
      <c r="O14" s="922"/>
      <c r="P14" s="922"/>
      <c r="Q14" s="922"/>
      <c r="R14" s="922"/>
      <c r="S14" s="922"/>
      <c r="T14" s="922"/>
      <c r="U14" s="922"/>
      <c r="V14" s="923"/>
      <c r="W14" s="650" t="s">
        <v>192</v>
      </c>
      <c r="X14" s="651"/>
      <c r="Y14" s="651"/>
      <c r="Z14" s="651"/>
      <c r="AA14" s="651"/>
      <c r="AB14" s="652"/>
      <c r="AC14" s="17"/>
    </row>
    <row r="15" spans="1:29"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7"/>
    </row>
    <row r="16" spans="1:29" ht="41.25" customHeight="1" thickBot="1" x14ac:dyDescent="0.25">
      <c r="B16" s="15"/>
      <c r="C16" s="601" t="s">
        <v>8</v>
      </c>
      <c r="D16" s="602"/>
      <c r="E16" s="602"/>
      <c r="F16" s="602"/>
      <c r="G16" s="602"/>
      <c r="H16" s="603"/>
      <c r="I16" s="908" t="s">
        <v>193</v>
      </c>
      <c r="J16" s="908"/>
      <c r="K16" s="908"/>
      <c r="L16" s="908"/>
      <c r="M16" s="909"/>
      <c r="N16" s="909"/>
      <c r="O16" s="909"/>
      <c r="P16" s="909"/>
      <c r="Q16" s="909"/>
      <c r="R16" s="909"/>
      <c r="S16" s="909"/>
      <c r="T16" s="909"/>
      <c r="U16" s="909"/>
      <c r="V16" s="909"/>
      <c r="W16" s="909"/>
      <c r="X16" s="909"/>
      <c r="Y16" s="909"/>
      <c r="Z16" s="909"/>
      <c r="AA16" s="909"/>
      <c r="AB16" s="910"/>
      <c r="AC16" s="17"/>
    </row>
    <row r="17" spans="2:29"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8"/>
      <c r="AA17" s="18"/>
      <c r="AB17" s="18"/>
      <c r="AC17" s="17"/>
    </row>
    <row r="18" spans="2:29" ht="33.75" customHeight="1" thickBot="1" x14ac:dyDescent="0.25">
      <c r="B18" s="15"/>
      <c r="C18" s="601" t="s">
        <v>9</v>
      </c>
      <c r="D18" s="602"/>
      <c r="E18" s="602"/>
      <c r="F18" s="602"/>
      <c r="G18" s="602"/>
      <c r="H18" s="603"/>
      <c r="I18" s="908" t="s">
        <v>194</v>
      </c>
      <c r="J18" s="908"/>
      <c r="K18" s="908"/>
      <c r="L18" s="908"/>
      <c r="M18" s="909"/>
      <c r="N18" s="909"/>
      <c r="O18" s="909"/>
      <c r="P18" s="909"/>
      <c r="Q18" s="909"/>
      <c r="R18" s="909"/>
      <c r="S18" s="909"/>
      <c r="T18" s="909"/>
      <c r="U18" s="909"/>
      <c r="V18" s="909"/>
      <c r="W18" s="909"/>
      <c r="X18" s="909"/>
      <c r="Y18" s="909"/>
      <c r="Z18" s="909"/>
      <c r="AA18" s="909"/>
      <c r="AB18" s="910"/>
      <c r="AC18" s="17"/>
    </row>
    <row r="19" spans="2:29"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8"/>
      <c r="AA19" s="18"/>
      <c r="AB19" s="18"/>
      <c r="AC19" s="17"/>
    </row>
    <row r="20" spans="2:29" s="1" customFormat="1" ht="18.75" customHeight="1" thickBot="1" x14ac:dyDescent="0.25">
      <c r="B20" s="15"/>
      <c r="C20" s="620" t="s">
        <v>10</v>
      </c>
      <c r="D20" s="621"/>
      <c r="E20" s="621"/>
      <c r="F20" s="621"/>
      <c r="G20" s="621"/>
      <c r="H20" s="622"/>
      <c r="I20" s="626" t="s">
        <v>160</v>
      </c>
      <c r="J20" s="627"/>
      <c r="K20" s="627"/>
      <c r="L20" s="627"/>
      <c r="M20" s="627"/>
      <c r="N20" s="627"/>
      <c r="O20" s="628"/>
      <c r="P20" s="558" t="s">
        <v>11</v>
      </c>
      <c r="Q20" s="559"/>
      <c r="R20" s="559"/>
      <c r="S20" s="559"/>
      <c r="T20" s="559"/>
      <c r="U20" s="559"/>
      <c r="V20" s="560"/>
      <c r="W20" s="558" t="s">
        <v>12</v>
      </c>
      <c r="X20" s="559"/>
      <c r="Y20" s="559"/>
      <c r="Z20" s="559"/>
      <c r="AA20" s="559"/>
      <c r="AB20" s="560"/>
      <c r="AC20" s="17"/>
    </row>
    <row r="21" spans="2:29" s="1" customFormat="1" ht="13.5" customHeight="1" thickBot="1" x14ac:dyDescent="0.25">
      <c r="B21" s="15"/>
      <c r="C21" s="623"/>
      <c r="D21" s="624"/>
      <c r="E21" s="624"/>
      <c r="F21" s="624"/>
      <c r="G21" s="624"/>
      <c r="H21" s="625"/>
      <c r="I21" s="629"/>
      <c r="J21" s="630"/>
      <c r="K21" s="630"/>
      <c r="L21" s="630"/>
      <c r="M21" s="630"/>
      <c r="N21" s="630"/>
      <c r="O21" s="631"/>
      <c r="P21" s="1092" t="s">
        <v>161</v>
      </c>
      <c r="Q21" s="1093"/>
      <c r="R21" s="1093"/>
      <c r="S21" s="1093"/>
      <c r="T21" s="1093"/>
      <c r="U21" s="1093"/>
      <c r="V21" s="1094"/>
      <c r="W21" s="1092" t="s">
        <v>50</v>
      </c>
      <c r="X21" s="1093"/>
      <c r="Y21" s="1093"/>
      <c r="Z21" s="1093"/>
      <c r="AA21" s="1093"/>
      <c r="AB21" s="1094"/>
      <c r="AC21" s="17"/>
    </row>
    <row r="22" spans="2:29"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7"/>
    </row>
    <row r="23" spans="2:29" ht="31.5" customHeight="1" thickBot="1" x14ac:dyDescent="0.25">
      <c r="B23" s="15"/>
      <c r="C23" s="1089" t="s">
        <v>13</v>
      </c>
      <c r="D23" s="1090"/>
      <c r="E23" s="1090"/>
      <c r="F23" s="1090"/>
      <c r="G23" s="1090"/>
      <c r="H23" s="1090"/>
      <c r="I23" s="1090"/>
      <c r="J23" s="1090"/>
      <c r="K23" s="1089" t="s">
        <v>14</v>
      </c>
      <c r="L23" s="1090"/>
      <c r="M23" s="1090"/>
      <c r="N23" s="1090"/>
      <c r="O23" s="1090"/>
      <c r="P23" s="1090"/>
      <c r="Q23" s="1090"/>
      <c r="R23" s="1091"/>
      <c r="S23" s="1089" t="s">
        <v>15</v>
      </c>
      <c r="T23" s="1090"/>
      <c r="U23" s="1090"/>
      <c r="V23" s="1090"/>
      <c r="W23" s="1090"/>
      <c r="X23" s="1090"/>
      <c r="Y23" s="1090"/>
      <c r="Z23" s="1090"/>
      <c r="AA23" s="1090"/>
      <c r="AB23" s="1091"/>
      <c r="AC23" s="17"/>
    </row>
    <row r="24" spans="2:29" ht="39" customHeight="1" thickBot="1" x14ac:dyDescent="0.25">
      <c r="B24" s="15"/>
      <c r="C24" s="1109" t="s">
        <v>162</v>
      </c>
      <c r="D24" s="1110"/>
      <c r="E24" s="1110"/>
      <c r="F24" s="1110"/>
      <c r="G24" s="1110"/>
      <c r="H24" s="1110"/>
      <c r="I24" s="1110"/>
      <c r="J24" s="1110"/>
      <c r="K24" s="1109" t="s">
        <v>163</v>
      </c>
      <c r="L24" s="1110"/>
      <c r="M24" s="1110"/>
      <c r="N24" s="1110"/>
      <c r="O24" s="1110"/>
      <c r="P24" s="1110"/>
      <c r="Q24" s="1110"/>
      <c r="R24" s="1111"/>
      <c r="S24" s="570" t="s">
        <v>164</v>
      </c>
      <c r="T24" s="571"/>
      <c r="U24" s="571"/>
      <c r="V24" s="571"/>
      <c r="W24" s="571"/>
      <c r="X24" s="571"/>
      <c r="Y24" s="571"/>
      <c r="Z24" s="571"/>
      <c r="AA24" s="571"/>
      <c r="AB24" s="572"/>
      <c r="AC24" s="17"/>
    </row>
    <row r="25" spans="2:29"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7"/>
    </row>
    <row r="26" spans="2:29" ht="199.5" customHeight="1" thickBot="1" x14ac:dyDescent="0.25">
      <c r="B26" s="15"/>
      <c r="C26" s="601" t="s">
        <v>16</v>
      </c>
      <c r="D26" s="602"/>
      <c r="E26" s="602"/>
      <c r="F26" s="602"/>
      <c r="G26" s="602"/>
      <c r="H26" s="603"/>
      <c r="I26" s="908" t="s">
        <v>195</v>
      </c>
      <c r="J26" s="908"/>
      <c r="K26" s="908"/>
      <c r="L26" s="908"/>
      <c r="M26" s="909"/>
      <c r="N26" s="909"/>
      <c r="O26" s="909"/>
      <c r="P26" s="909"/>
      <c r="Q26" s="909"/>
      <c r="R26" s="909"/>
      <c r="S26" s="909"/>
      <c r="T26" s="909"/>
      <c r="U26" s="909"/>
      <c r="V26" s="909"/>
      <c r="W26" s="909"/>
      <c r="X26" s="909"/>
      <c r="Y26" s="909"/>
      <c r="Z26" s="909"/>
      <c r="AA26" s="909"/>
      <c r="AB26" s="910"/>
      <c r="AC26" s="17"/>
    </row>
    <row r="27" spans="2:29"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8"/>
      <c r="AB27" s="18"/>
      <c r="AC27" s="17"/>
    </row>
    <row r="28" spans="2:29" ht="39.75" customHeight="1" thickBot="1" x14ac:dyDescent="0.25">
      <c r="B28" s="15"/>
      <c r="C28" s="601" t="s">
        <v>17</v>
      </c>
      <c r="D28" s="602"/>
      <c r="E28" s="602"/>
      <c r="F28" s="602"/>
      <c r="G28" s="602"/>
      <c r="H28" s="603"/>
      <c r="I28" s="607" t="s">
        <v>196</v>
      </c>
      <c r="J28" s="977"/>
      <c r="K28" s="977"/>
      <c r="L28" s="977"/>
      <c r="M28" s="604"/>
      <c r="N28" s="601" t="s">
        <v>18</v>
      </c>
      <c r="O28" s="602"/>
      <c r="P28" s="602"/>
      <c r="Q28" s="602"/>
      <c r="R28" s="602"/>
      <c r="S28" s="603"/>
      <c r="T28" s="619" t="s">
        <v>38</v>
      </c>
      <c r="U28" s="617"/>
      <c r="V28" s="618"/>
      <c r="W28" s="55" t="s">
        <v>77</v>
      </c>
      <c r="X28" s="617" t="s">
        <v>39</v>
      </c>
      <c r="Y28" s="617"/>
      <c r="Z28" s="617"/>
      <c r="AA28" s="618"/>
      <c r="AB28" s="55" t="s">
        <v>77</v>
      </c>
      <c r="AC28" s="17"/>
    </row>
    <row r="29" spans="2:29"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7"/>
    </row>
    <row r="30" spans="2:29"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2"/>
      <c r="Z30" s="592"/>
      <c r="AA30" s="592"/>
      <c r="AB30" s="593"/>
      <c r="AC30" s="17"/>
    </row>
    <row r="31" spans="2:29"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5"/>
      <c r="Z31" s="595"/>
      <c r="AA31" s="595"/>
      <c r="AB31" s="596"/>
      <c r="AC31" s="17"/>
    </row>
    <row r="32" spans="2:29" s="19" customFormat="1" ht="36.75" customHeight="1" x14ac:dyDescent="0.2">
      <c r="B32" s="20"/>
      <c r="C32" s="1112" t="s">
        <v>20</v>
      </c>
      <c r="D32" s="1113"/>
      <c r="E32" s="1113"/>
      <c r="F32" s="1113"/>
      <c r="G32" s="1114"/>
      <c r="H32" s="1118" t="s">
        <v>197</v>
      </c>
      <c r="I32" s="1118" t="s">
        <v>198</v>
      </c>
      <c r="J32" s="1118" t="s">
        <v>199</v>
      </c>
      <c r="K32" s="1121" t="s">
        <v>200</v>
      </c>
      <c r="L32" s="1122"/>
      <c r="M32" s="1123"/>
      <c r="N32" s="1098" t="s">
        <v>24</v>
      </c>
      <c r="O32" s="1046"/>
      <c r="P32" s="1046"/>
      <c r="Q32" s="1046"/>
      <c r="R32" s="1046"/>
      <c r="S32" s="1046"/>
      <c r="T32" s="1046"/>
      <c r="U32" s="1046"/>
      <c r="V32" s="1046"/>
      <c r="W32" s="1046"/>
      <c r="X32" s="1046"/>
      <c r="Y32" s="1046"/>
      <c r="Z32" s="1046"/>
      <c r="AA32" s="1046"/>
      <c r="AB32" s="1047"/>
      <c r="AC32" s="17"/>
    </row>
    <row r="33" spans="2:29" s="19" customFormat="1" ht="28.5" customHeight="1" thickBot="1" x14ac:dyDescent="0.25">
      <c r="B33" s="20"/>
      <c r="C33" s="1115"/>
      <c r="D33" s="1116"/>
      <c r="E33" s="1116"/>
      <c r="F33" s="1116"/>
      <c r="G33" s="1117"/>
      <c r="H33" s="1119"/>
      <c r="I33" s="1119"/>
      <c r="J33" s="1120"/>
      <c r="K33" s="58" t="s">
        <v>201</v>
      </c>
      <c r="L33" s="59" t="s">
        <v>202</v>
      </c>
      <c r="M33" s="60" t="s">
        <v>203</v>
      </c>
      <c r="N33" s="1124"/>
      <c r="O33" s="1125"/>
      <c r="P33" s="1125"/>
      <c r="Q33" s="1125"/>
      <c r="R33" s="1125"/>
      <c r="S33" s="1125"/>
      <c r="T33" s="1125"/>
      <c r="U33" s="1125"/>
      <c r="V33" s="1125"/>
      <c r="W33" s="1125"/>
      <c r="X33" s="1125"/>
      <c r="Y33" s="1125"/>
      <c r="Z33" s="1125"/>
      <c r="AA33" s="1125"/>
      <c r="AB33" s="1126"/>
      <c r="AC33" s="17"/>
    </row>
    <row r="34" spans="2:29" s="19" customFormat="1" ht="258.75" customHeight="1" x14ac:dyDescent="0.2">
      <c r="B34" s="20"/>
      <c r="C34" s="579" t="s">
        <v>78</v>
      </c>
      <c r="D34" s="580"/>
      <c r="E34" s="580"/>
      <c r="F34" s="580"/>
      <c r="G34" s="581"/>
      <c r="H34" s="61">
        <v>3.9663498697981456</v>
      </c>
      <c r="I34" s="21">
        <v>4</v>
      </c>
      <c r="J34" s="62">
        <f>+H34/I34</f>
        <v>0.99158746744953641</v>
      </c>
      <c r="K34" s="63" t="s">
        <v>77</v>
      </c>
      <c r="L34" s="64"/>
      <c r="M34" s="65"/>
      <c r="N34" s="1095" t="s">
        <v>204</v>
      </c>
      <c r="O34" s="1096"/>
      <c r="P34" s="1096"/>
      <c r="Q34" s="1096"/>
      <c r="R34" s="1096"/>
      <c r="S34" s="1096"/>
      <c r="T34" s="1096"/>
      <c r="U34" s="1096"/>
      <c r="V34" s="1096"/>
      <c r="W34" s="1096"/>
      <c r="X34" s="1096"/>
      <c r="Y34" s="1096"/>
      <c r="Z34" s="1096"/>
      <c r="AA34" s="1096"/>
      <c r="AB34" s="1097"/>
      <c r="AC34" s="17"/>
    </row>
    <row r="35" spans="2:29" s="19" customFormat="1" ht="258" customHeight="1" x14ac:dyDescent="0.2">
      <c r="B35" s="20"/>
      <c r="C35" s="579" t="s">
        <v>84</v>
      </c>
      <c r="D35" s="580"/>
      <c r="E35" s="580"/>
      <c r="F35" s="580"/>
      <c r="G35" s="581"/>
      <c r="H35" s="66">
        <v>4</v>
      </c>
      <c r="I35" s="23">
        <v>4</v>
      </c>
      <c r="J35" s="67">
        <f>+H35/I35</f>
        <v>1</v>
      </c>
      <c r="K35" s="68" t="s">
        <v>77</v>
      </c>
      <c r="L35" s="69"/>
      <c r="M35" s="70"/>
      <c r="N35" s="1095" t="s">
        <v>205</v>
      </c>
      <c r="O35" s="1096"/>
      <c r="P35" s="1096"/>
      <c r="Q35" s="1096"/>
      <c r="R35" s="1096"/>
      <c r="S35" s="1096"/>
      <c r="T35" s="1096"/>
      <c r="U35" s="1096"/>
      <c r="V35" s="1096"/>
      <c r="W35" s="1096"/>
      <c r="X35" s="1096"/>
      <c r="Y35" s="1096"/>
      <c r="Z35" s="1096"/>
      <c r="AA35" s="1096"/>
      <c r="AB35" s="1097"/>
      <c r="AC35" s="17"/>
    </row>
    <row r="36" spans="2:29" s="19" customFormat="1" ht="15" x14ac:dyDescent="0.25">
      <c r="B36" s="20"/>
      <c r="C36" s="579" t="s">
        <v>87</v>
      </c>
      <c r="D36" s="580"/>
      <c r="E36" s="580"/>
      <c r="F36" s="580"/>
      <c r="G36" s="581"/>
      <c r="H36" s="71"/>
      <c r="I36" s="71"/>
      <c r="J36" s="72"/>
      <c r="K36" s="68"/>
      <c r="L36" s="69"/>
      <c r="M36" s="70"/>
      <c r="N36" s="582"/>
      <c r="O36" s="583"/>
      <c r="P36" s="583"/>
      <c r="Q36" s="583"/>
      <c r="R36" s="583"/>
      <c r="S36" s="583"/>
      <c r="T36" s="583"/>
      <c r="U36" s="583"/>
      <c r="V36" s="583"/>
      <c r="W36" s="583"/>
      <c r="X36" s="583"/>
      <c r="Y36" s="583"/>
      <c r="Z36" s="583"/>
      <c r="AA36" s="583"/>
      <c r="AB36" s="584"/>
      <c r="AC36" s="17"/>
    </row>
    <row r="37" spans="2:29" s="19" customFormat="1" ht="14.25" customHeight="1" thickBot="1" x14ac:dyDescent="0.3">
      <c r="B37" s="20"/>
      <c r="C37" s="579" t="s">
        <v>89</v>
      </c>
      <c r="D37" s="580"/>
      <c r="E37" s="580"/>
      <c r="F37" s="580"/>
      <c r="G37" s="581"/>
      <c r="H37" s="73"/>
      <c r="I37" s="73"/>
      <c r="J37" s="74"/>
      <c r="K37" s="75"/>
      <c r="L37" s="76"/>
      <c r="M37" s="77"/>
      <c r="N37" s="1017"/>
      <c r="O37" s="1018"/>
      <c r="P37" s="1018"/>
      <c r="Q37" s="1018"/>
      <c r="R37" s="1018"/>
      <c r="S37" s="1018"/>
      <c r="T37" s="1018"/>
      <c r="U37" s="1018"/>
      <c r="V37" s="1018"/>
      <c r="W37" s="1018"/>
      <c r="X37" s="1018"/>
      <c r="Y37" s="1018"/>
      <c r="Z37" s="1018"/>
      <c r="AA37" s="1018"/>
      <c r="AB37" s="1019"/>
      <c r="AC37" s="17"/>
    </row>
    <row r="38" spans="2:29" s="19" customFormat="1" ht="15.75" customHeight="1" thickBot="1" x14ac:dyDescent="0.3">
      <c r="B38" s="20"/>
      <c r="C38" s="1127" t="s">
        <v>25</v>
      </c>
      <c r="D38" s="1128"/>
      <c r="E38" s="1128"/>
      <c r="F38" s="1128"/>
      <c r="G38" s="1129"/>
      <c r="H38" s="78">
        <f>SUM(H34:H37)</f>
        <v>7.9663498697981456</v>
      </c>
      <c r="I38" s="79">
        <f>SUM(I34:I37)</f>
        <v>8</v>
      </c>
      <c r="J38" s="80">
        <f>IFERROR(((H38/I38))," ")</f>
        <v>0.9957937337247682</v>
      </c>
      <c r="K38" s="51"/>
      <c r="L38" s="51"/>
      <c r="M38" s="51"/>
      <c r="N38" s="1099"/>
      <c r="O38" s="1100"/>
      <c r="P38" s="1100"/>
      <c r="Q38" s="1100"/>
      <c r="R38" s="1100"/>
      <c r="S38" s="1100"/>
      <c r="T38" s="1100"/>
      <c r="U38" s="1100"/>
      <c r="V38" s="1100"/>
      <c r="W38" s="1100"/>
      <c r="X38" s="1100"/>
      <c r="Y38" s="1100"/>
      <c r="Z38" s="1100"/>
      <c r="AA38" s="1100"/>
      <c r="AB38" s="1101"/>
      <c r="AC38" s="17"/>
    </row>
    <row r="39" spans="2:29" s="19" customFormat="1" ht="5.25" customHeight="1" x14ac:dyDescent="0.2">
      <c r="B39" s="20"/>
      <c r="C39" s="16"/>
      <c r="D39" s="16"/>
      <c r="E39" s="16"/>
      <c r="F39" s="16"/>
      <c r="G39" s="16"/>
      <c r="H39" s="27"/>
      <c r="I39" s="27"/>
      <c r="J39" s="27"/>
      <c r="K39" s="27"/>
      <c r="L39" s="27"/>
      <c r="M39" s="28"/>
      <c r="N39" s="16"/>
      <c r="O39" s="16"/>
      <c r="P39" s="16"/>
      <c r="Q39" s="16"/>
      <c r="R39" s="16"/>
      <c r="S39" s="16"/>
      <c r="T39" s="16"/>
      <c r="U39" s="16"/>
      <c r="V39" s="16"/>
      <c r="W39" s="16"/>
      <c r="X39" s="16"/>
      <c r="Y39" s="16"/>
      <c r="Z39" s="16"/>
      <c r="AA39" s="16"/>
      <c r="AB39" s="16"/>
      <c r="AC39" s="17"/>
    </row>
    <row r="40" spans="2:29" s="19" customFormat="1" ht="15" thickBot="1" x14ac:dyDescent="0.25">
      <c r="B40" s="20"/>
      <c r="C40" s="16"/>
      <c r="D40" s="16"/>
      <c r="E40" s="16"/>
      <c r="F40" s="16"/>
      <c r="G40" s="16"/>
      <c r="H40" s="27"/>
      <c r="I40" s="27"/>
      <c r="J40" s="27"/>
      <c r="K40" s="27"/>
      <c r="L40" s="27"/>
      <c r="M40" s="28"/>
      <c r="N40" s="16"/>
      <c r="O40" s="16"/>
      <c r="P40" s="16"/>
      <c r="Q40" s="16"/>
      <c r="R40" s="16"/>
      <c r="S40" s="16"/>
      <c r="T40" s="16"/>
      <c r="U40" s="16"/>
      <c r="V40" s="16"/>
      <c r="W40" s="16"/>
      <c r="X40" s="16"/>
      <c r="Y40" s="16"/>
      <c r="Z40" s="16"/>
      <c r="AA40" s="16"/>
      <c r="AB40" s="16"/>
      <c r="AC40" s="17"/>
    </row>
    <row r="41" spans="2:29" s="19" customFormat="1" x14ac:dyDescent="0.2">
      <c r="B41" s="20"/>
      <c r="C41" s="558" t="s">
        <v>26</v>
      </c>
      <c r="D41" s="559"/>
      <c r="E41" s="559"/>
      <c r="F41" s="559"/>
      <c r="G41" s="559"/>
      <c r="H41" s="559"/>
      <c r="I41" s="559"/>
      <c r="J41" s="559"/>
      <c r="K41" s="559"/>
      <c r="L41" s="559"/>
      <c r="M41" s="559"/>
      <c r="N41" s="559"/>
      <c r="O41" s="559"/>
      <c r="P41" s="559"/>
      <c r="Q41" s="559"/>
      <c r="R41" s="559"/>
      <c r="S41" s="559"/>
      <c r="T41" s="559"/>
      <c r="U41" s="559"/>
      <c r="V41" s="559"/>
      <c r="W41" s="559"/>
      <c r="X41" s="559"/>
      <c r="Y41" s="559"/>
      <c r="Z41" s="559"/>
      <c r="AA41" s="559"/>
      <c r="AB41" s="560"/>
      <c r="AC41" s="17"/>
    </row>
    <row r="42" spans="2:29" ht="15" thickBot="1" x14ac:dyDescent="0.25">
      <c r="B42" s="15"/>
      <c r="C42" s="561"/>
      <c r="D42" s="562"/>
      <c r="E42" s="562"/>
      <c r="F42" s="562"/>
      <c r="G42" s="562"/>
      <c r="H42" s="562"/>
      <c r="I42" s="562"/>
      <c r="J42" s="562"/>
      <c r="K42" s="562"/>
      <c r="L42" s="562"/>
      <c r="M42" s="562"/>
      <c r="N42" s="562"/>
      <c r="O42" s="562"/>
      <c r="P42" s="562"/>
      <c r="Q42" s="562"/>
      <c r="R42" s="562"/>
      <c r="S42" s="562"/>
      <c r="T42" s="562"/>
      <c r="U42" s="562"/>
      <c r="V42" s="562"/>
      <c r="W42" s="562"/>
      <c r="X42" s="562"/>
      <c r="Y42" s="562"/>
      <c r="Z42" s="562"/>
      <c r="AA42" s="562"/>
      <c r="AB42" s="563"/>
      <c r="AC42" s="17"/>
    </row>
    <row r="43" spans="2:29" x14ac:dyDescent="0.2">
      <c r="B43" s="15"/>
      <c r="C43" s="564" t="s">
        <v>27</v>
      </c>
      <c r="D43" s="565"/>
      <c r="E43" s="565"/>
      <c r="F43" s="565"/>
      <c r="G43" s="565"/>
      <c r="H43" s="565"/>
      <c r="I43" s="565"/>
      <c r="J43" s="565"/>
      <c r="K43" s="565"/>
      <c r="L43" s="565"/>
      <c r="M43" s="565"/>
      <c r="N43" s="565"/>
      <c r="O43" s="565"/>
      <c r="P43" s="565"/>
      <c r="Q43" s="565"/>
      <c r="R43" s="565"/>
      <c r="S43" s="565"/>
      <c r="T43" s="565"/>
      <c r="U43" s="565"/>
      <c r="V43" s="565"/>
      <c r="W43" s="565"/>
      <c r="X43" s="565"/>
      <c r="Y43" s="565"/>
      <c r="Z43" s="565"/>
      <c r="AA43" s="565"/>
      <c r="AB43" s="566"/>
      <c r="AC43" s="17"/>
    </row>
    <row r="44" spans="2:29" x14ac:dyDescent="0.2">
      <c r="B44" s="15"/>
      <c r="C44" s="567"/>
      <c r="D44" s="568"/>
      <c r="E44" s="568"/>
      <c r="F44" s="568"/>
      <c r="G44" s="568"/>
      <c r="H44" s="568"/>
      <c r="I44" s="568"/>
      <c r="J44" s="568"/>
      <c r="K44" s="568"/>
      <c r="L44" s="568"/>
      <c r="M44" s="568"/>
      <c r="N44" s="568"/>
      <c r="O44" s="568"/>
      <c r="P44" s="568"/>
      <c r="Q44" s="568"/>
      <c r="R44" s="568"/>
      <c r="S44" s="568"/>
      <c r="T44" s="568"/>
      <c r="U44" s="568"/>
      <c r="V44" s="568"/>
      <c r="W44" s="568"/>
      <c r="X44" s="568"/>
      <c r="Y44" s="568"/>
      <c r="Z44" s="568"/>
      <c r="AA44" s="568"/>
      <c r="AB44" s="569"/>
      <c r="AC44" s="17"/>
    </row>
    <row r="45" spans="2:29" x14ac:dyDescent="0.2">
      <c r="B45" s="15"/>
      <c r="C45" s="567"/>
      <c r="D45" s="568"/>
      <c r="E45" s="568"/>
      <c r="F45" s="568"/>
      <c r="G45" s="568"/>
      <c r="H45" s="568"/>
      <c r="I45" s="568"/>
      <c r="J45" s="568"/>
      <c r="K45" s="568"/>
      <c r="L45" s="568"/>
      <c r="M45" s="568"/>
      <c r="N45" s="568"/>
      <c r="O45" s="568"/>
      <c r="P45" s="568"/>
      <c r="Q45" s="568"/>
      <c r="R45" s="568"/>
      <c r="S45" s="568"/>
      <c r="T45" s="568"/>
      <c r="U45" s="568"/>
      <c r="V45" s="568"/>
      <c r="W45" s="568"/>
      <c r="X45" s="568"/>
      <c r="Y45" s="568"/>
      <c r="Z45" s="568"/>
      <c r="AA45" s="568"/>
      <c r="AB45" s="569"/>
      <c r="AC45" s="17"/>
    </row>
    <row r="46" spans="2:29" x14ac:dyDescent="0.2">
      <c r="B46" s="15"/>
      <c r="C46" s="567"/>
      <c r="D46" s="568"/>
      <c r="E46" s="568"/>
      <c r="F46" s="568"/>
      <c r="G46" s="568"/>
      <c r="H46" s="568"/>
      <c r="I46" s="568"/>
      <c r="J46" s="568"/>
      <c r="K46" s="568"/>
      <c r="L46" s="568"/>
      <c r="M46" s="568"/>
      <c r="N46" s="568"/>
      <c r="O46" s="568"/>
      <c r="P46" s="568"/>
      <c r="Q46" s="568"/>
      <c r="R46" s="568"/>
      <c r="S46" s="568"/>
      <c r="T46" s="568"/>
      <c r="U46" s="568"/>
      <c r="V46" s="568"/>
      <c r="W46" s="568"/>
      <c r="X46" s="568"/>
      <c r="Y46" s="568"/>
      <c r="Z46" s="568"/>
      <c r="AA46" s="568"/>
      <c r="AB46" s="569"/>
      <c r="AC46" s="17"/>
    </row>
    <row r="47" spans="2:29" x14ac:dyDescent="0.2">
      <c r="B47" s="15"/>
      <c r="C47" s="567"/>
      <c r="D47" s="568"/>
      <c r="E47" s="568"/>
      <c r="F47" s="568"/>
      <c r="G47" s="568"/>
      <c r="H47" s="568"/>
      <c r="I47" s="568"/>
      <c r="J47" s="568"/>
      <c r="K47" s="568"/>
      <c r="L47" s="568"/>
      <c r="M47" s="568"/>
      <c r="N47" s="568"/>
      <c r="O47" s="568"/>
      <c r="P47" s="568"/>
      <c r="Q47" s="568"/>
      <c r="R47" s="568"/>
      <c r="S47" s="568"/>
      <c r="T47" s="568"/>
      <c r="U47" s="568"/>
      <c r="V47" s="568"/>
      <c r="W47" s="568"/>
      <c r="X47" s="568"/>
      <c r="Y47" s="568"/>
      <c r="Z47" s="568"/>
      <c r="AA47" s="568"/>
      <c r="AB47" s="569"/>
      <c r="AC47" s="17"/>
    </row>
    <row r="48" spans="2:29" x14ac:dyDescent="0.2">
      <c r="B48" s="15"/>
      <c r="C48" s="567"/>
      <c r="D48" s="568"/>
      <c r="E48" s="568"/>
      <c r="F48" s="568"/>
      <c r="G48" s="568"/>
      <c r="H48" s="568"/>
      <c r="I48" s="568"/>
      <c r="J48" s="568"/>
      <c r="K48" s="568"/>
      <c r="L48" s="568"/>
      <c r="M48" s="568"/>
      <c r="N48" s="568"/>
      <c r="O48" s="568"/>
      <c r="P48" s="568"/>
      <c r="Q48" s="568"/>
      <c r="R48" s="568"/>
      <c r="S48" s="568"/>
      <c r="T48" s="568"/>
      <c r="U48" s="568"/>
      <c r="V48" s="568"/>
      <c r="W48" s="568"/>
      <c r="X48" s="568"/>
      <c r="Y48" s="568"/>
      <c r="Z48" s="568"/>
      <c r="AA48" s="568"/>
      <c r="AB48" s="569"/>
      <c r="AC48" s="17"/>
    </row>
    <row r="49" spans="1:29" x14ac:dyDescent="0.2">
      <c r="B49" s="15"/>
      <c r="C49" s="567"/>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9"/>
      <c r="AC49" s="17"/>
    </row>
    <row r="50" spans="1:29" x14ac:dyDescent="0.2">
      <c r="B50" s="15"/>
      <c r="C50" s="567"/>
      <c r="D50" s="568"/>
      <c r="E50" s="568"/>
      <c r="F50" s="568"/>
      <c r="G50" s="568"/>
      <c r="H50" s="568"/>
      <c r="I50" s="568"/>
      <c r="J50" s="568"/>
      <c r="K50" s="568"/>
      <c r="L50" s="568"/>
      <c r="M50" s="568"/>
      <c r="N50" s="568"/>
      <c r="O50" s="568"/>
      <c r="P50" s="568"/>
      <c r="Q50" s="568"/>
      <c r="R50" s="568"/>
      <c r="S50" s="568"/>
      <c r="T50" s="568"/>
      <c r="U50" s="568"/>
      <c r="V50" s="568"/>
      <c r="W50" s="568"/>
      <c r="X50" s="568"/>
      <c r="Y50" s="568"/>
      <c r="Z50" s="568"/>
      <c r="AA50" s="568"/>
      <c r="AB50" s="569"/>
      <c r="AC50" s="17"/>
    </row>
    <row r="51" spans="1:29" x14ac:dyDescent="0.2">
      <c r="B51" s="15"/>
      <c r="C51" s="567"/>
      <c r="D51" s="568"/>
      <c r="E51" s="568"/>
      <c r="F51" s="568"/>
      <c r="G51" s="568"/>
      <c r="H51" s="568"/>
      <c r="I51" s="568"/>
      <c r="J51" s="568"/>
      <c r="K51" s="568"/>
      <c r="L51" s="568"/>
      <c r="M51" s="568"/>
      <c r="N51" s="568"/>
      <c r="O51" s="568"/>
      <c r="P51" s="568"/>
      <c r="Q51" s="568"/>
      <c r="R51" s="568"/>
      <c r="S51" s="568"/>
      <c r="T51" s="568"/>
      <c r="U51" s="568"/>
      <c r="V51" s="568"/>
      <c r="W51" s="568"/>
      <c r="X51" s="568"/>
      <c r="Y51" s="568"/>
      <c r="Z51" s="568"/>
      <c r="AA51" s="568"/>
      <c r="AB51" s="569"/>
      <c r="AC51" s="17"/>
    </row>
    <row r="52" spans="1:29" x14ac:dyDescent="0.2">
      <c r="B52" s="15"/>
      <c r="C52" s="567"/>
      <c r="D52" s="568"/>
      <c r="E52" s="568"/>
      <c r="F52" s="568"/>
      <c r="G52" s="568"/>
      <c r="H52" s="568"/>
      <c r="I52" s="568"/>
      <c r="J52" s="568"/>
      <c r="K52" s="568"/>
      <c r="L52" s="568"/>
      <c r="M52" s="568"/>
      <c r="N52" s="568"/>
      <c r="O52" s="568"/>
      <c r="P52" s="568"/>
      <c r="Q52" s="568"/>
      <c r="R52" s="568"/>
      <c r="S52" s="568"/>
      <c r="T52" s="568"/>
      <c r="U52" s="568"/>
      <c r="V52" s="568"/>
      <c r="W52" s="568"/>
      <c r="X52" s="568"/>
      <c r="Y52" s="568"/>
      <c r="Z52" s="568"/>
      <c r="AA52" s="568"/>
      <c r="AB52" s="569"/>
      <c r="AC52" s="17"/>
    </row>
    <row r="53" spans="1:29" x14ac:dyDescent="0.2">
      <c r="B53" s="15"/>
      <c r="C53" s="567"/>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9"/>
      <c r="AC53" s="17"/>
    </row>
    <row r="54" spans="1:29" x14ac:dyDescent="0.2">
      <c r="B54" s="15"/>
      <c r="C54" s="567"/>
      <c r="D54" s="568"/>
      <c r="E54" s="568"/>
      <c r="F54" s="568"/>
      <c r="G54" s="568"/>
      <c r="H54" s="568"/>
      <c r="I54" s="568"/>
      <c r="J54" s="568"/>
      <c r="K54" s="568"/>
      <c r="L54" s="568"/>
      <c r="M54" s="568"/>
      <c r="N54" s="568"/>
      <c r="O54" s="568"/>
      <c r="P54" s="568"/>
      <c r="Q54" s="568"/>
      <c r="R54" s="568"/>
      <c r="S54" s="568"/>
      <c r="T54" s="568"/>
      <c r="U54" s="568"/>
      <c r="V54" s="568"/>
      <c r="W54" s="568"/>
      <c r="X54" s="568"/>
      <c r="Y54" s="568"/>
      <c r="Z54" s="568"/>
      <c r="AA54" s="568"/>
      <c r="AB54" s="569"/>
      <c r="AC54" s="17"/>
    </row>
    <row r="55" spans="1:29" ht="15" thickBot="1" x14ac:dyDescent="0.25">
      <c r="B55" s="15"/>
      <c r="C55" s="570"/>
      <c r="D55" s="571"/>
      <c r="E55" s="571"/>
      <c r="F55" s="571"/>
      <c r="G55" s="571"/>
      <c r="H55" s="571"/>
      <c r="I55" s="571"/>
      <c r="J55" s="571"/>
      <c r="K55" s="571"/>
      <c r="L55" s="571"/>
      <c r="M55" s="571"/>
      <c r="N55" s="571"/>
      <c r="O55" s="571"/>
      <c r="P55" s="571"/>
      <c r="Q55" s="571"/>
      <c r="R55" s="571"/>
      <c r="S55" s="571"/>
      <c r="T55" s="571"/>
      <c r="U55" s="571"/>
      <c r="V55" s="571"/>
      <c r="W55" s="571"/>
      <c r="X55" s="571"/>
      <c r="Y55" s="571"/>
      <c r="Z55" s="571"/>
      <c r="AA55" s="571"/>
      <c r="AB55" s="572"/>
      <c r="AC55" s="17"/>
    </row>
    <row r="56" spans="1:29" x14ac:dyDescent="0.2">
      <c r="B56" s="29"/>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1"/>
    </row>
    <row r="57" spans="1:29" ht="15" thickBot="1" x14ac:dyDescent="0.25">
      <c r="B57" s="32"/>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4"/>
    </row>
    <row r="58" spans="1:29" ht="14.25" customHeight="1" x14ac:dyDescent="0.2">
      <c r="B58" s="35"/>
      <c r="C58" s="1130" t="s">
        <v>20</v>
      </c>
      <c r="D58" s="1131"/>
      <c r="E58" s="1131"/>
      <c r="F58" s="1131"/>
      <c r="G58" s="1132"/>
      <c r="H58" s="1130" t="s">
        <v>34</v>
      </c>
      <c r="I58" s="1131"/>
      <c r="J58" s="1139"/>
      <c r="K58" s="1142" t="s">
        <v>35</v>
      </c>
      <c r="L58" s="1131"/>
      <c r="M58" s="1131"/>
      <c r="N58" s="1131"/>
      <c r="O58" s="1132"/>
      <c r="P58" s="1130" t="s">
        <v>33</v>
      </c>
      <c r="Q58" s="1131"/>
      <c r="R58" s="1131"/>
      <c r="S58" s="1131"/>
      <c r="T58" s="1131"/>
      <c r="U58" s="1131"/>
      <c r="V58" s="1131"/>
      <c r="W58" s="1131"/>
      <c r="X58" s="1131"/>
      <c r="Y58" s="1131"/>
      <c r="Z58" s="1131"/>
      <c r="AA58" s="1131"/>
      <c r="AB58" s="1139"/>
      <c r="AC58" s="36"/>
    </row>
    <row r="59" spans="1:29" ht="14.25" customHeight="1" x14ac:dyDescent="0.2">
      <c r="A59" s="1"/>
      <c r="B59" s="37"/>
      <c r="C59" s="1133"/>
      <c r="D59" s="1134"/>
      <c r="E59" s="1134"/>
      <c r="F59" s="1134"/>
      <c r="G59" s="1135"/>
      <c r="H59" s="1133"/>
      <c r="I59" s="1134"/>
      <c r="J59" s="1140"/>
      <c r="K59" s="1143"/>
      <c r="L59" s="1134"/>
      <c r="M59" s="1134"/>
      <c r="N59" s="1134"/>
      <c r="O59" s="1135"/>
      <c r="P59" s="1133"/>
      <c r="Q59" s="1134"/>
      <c r="R59" s="1134"/>
      <c r="S59" s="1134"/>
      <c r="T59" s="1134"/>
      <c r="U59" s="1134"/>
      <c r="V59" s="1134"/>
      <c r="W59" s="1134"/>
      <c r="X59" s="1134"/>
      <c r="Y59" s="1134"/>
      <c r="Z59" s="1134"/>
      <c r="AA59" s="1134"/>
      <c r="AB59" s="1140"/>
      <c r="AC59" s="36"/>
    </row>
    <row r="60" spans="1:29" ht="15" customHeight="1" thickBot="1" x14ac:dyDescent="0.25">
      <c r="A60" s="1"/>
      <c r="B60" s="37"/>
      <c r="C60" s="1136"/>
      <c r="D60" s="1137"/>
      <c r="E60" s="1137"/>
      <c r="F60" s="1137"/>
      <c r="G60" s="1138"/>
      <c r="H60" s="1136"/>
      <c r="I60" s="1137"/>
      <c r="J60" s="1141"/>
      <c r="K60" s="1144"/>
      <c r="L60" s="1137"/>
      <c r="M60" s="1137"/>
      <c r="N60" s="1137"/>
      <c r="O60" s="1138"/>
      <c r="P60" s="1136"/>
      <c r="Q60" s="1137"/>
      <c r="R60" s="1137"/>
      <c r="S60" s="1137"/>
      <c r="T60" s="1137"/>
      <c r="U60" s="1137"/>
      <c r="V60" s="1137"/>
      <c r="W60" s="1137"/>
      <c r="X60" s="1137"/>
      <c r="Y60" s="1137"/>
      <c r="Z60" s="1137"/>
      <c r="AA60" s="1137"/>
      <c r="AB60" s="1141"/>
      <c r="AC60" s="36"/>
    </row>
    <row r="61" spans="1:29" ht="15" customHeight="1" x14ac:dyDescent="0.2">
      <c r="B61" s="35"/>
      <c r="C61" s="1145" t="s">
        <v>170</v>
      </c>
      <c r="D61" s="1146"/>
      <c r="E61" s="1146"/>
      <c r="F61" s="1146"/>
      <c r="G61" s="1146"/>
      <c r="H61" s="1147">
        <v>0.70099999999999996</v>
      </c>
      <c r="I61" s="1147"/>
      <c r="J61" s="1147"/>
      <c r="K61" s="1148">
        <f>+J34</f>
        <v>0.99158746744953641</v>
      </c>
      <c r="L61" s="1148"/>
      <c r="M61" s="1148"/>
      <c r="N61" s="1148"/>
      <c r="O61" s="1148"/>
      <c r="P61" s="1146" t="s">
        <v>176</v>
      </c>
      <c r="Q61" s="1146"/>
      <c r="R61" s="1146"/>
      <c r="S61" s="1146"/>
      <c r="T61" s="1146"/>
      <c r="U61" s="1146"/>
      <c r="V61" s="1146"/>
      <c r="W61" s="1146"/>
      <c r="X61" s="1146"/>
      <c r="Y61" s="1146"/>
      <c r="Z61" s="1146"/>
      <c r="AA61" s="1146"/>
      <c r="AB61" s="1149"/>
      <c r="AC61" s="38"/>
    </row>
    <row r="62" spans="1:29" x14ac:dyDescent="0.2">
      <c r="B62" s="35"/>
      <c r="C62" s="543" t="s">
        <v>172</v>
      </c>
      <c r="D62" s="544"/>
      <c r="E62" s="544"/>
      <c r="F62" s="544"/>
      <c r="G62" s="544"/>
      <c r="H62" s="1104">
        <v>0.80400000000000005</v>
      </c>
      <c r="I62" s="1104"/>
      <c r="J62" s="1104"/>
      <c r="K62" s="1105">
        <f>+J35</f>
        <v>1</v>
      </c>
      <c r="L62" s="1105"/>
      <c r="M62" s="1105"/>
      <c r="N62" s="1105"/>
      <c r="O62" s="1105"/>
      <c r="P62" s="544" t="s">
        <v>176</v>
      </c>
      <c r="Q62" s="544"/>
      <c r="R62" s="544"/>
      <c r="S62" s="544"/>
      <c r="T62" s="544"/>
      <c r="U62" s="544"/>
      <c r="V62" s="544"/>
      <c r="W62" s="544"/>
      <c r="X62" s="544"/>
      <c r="Y62" s="544"/>
      <c r="Z62" s="544"/>
      <c r="AA62" s="544"/>
      <c r="AB62" s="545"/>
      <c r="AC62" s="38"/>
    </row>
    <row r="63" spans="1:29" x14ac:dyDescent="0.2">
      <c r="B63" s="35"/>
      <c r="C63" s="543" t="s">
        <v>174</v>
      </c>
      <c r="D63" s="544"/>
      <c r="E63" s="544"/>
      <c r="F63" s="544"/>
      <c r="G63" s="544"/>
      <c r="H63" s="1104">
        <v>0.91620000000000001</v>
      </c>
      <c r="I63" s="1104"/>
      <c r="J63" s="1104"/>
      <c r="K63" s="1105"/>
      <c r="L63" s="1105"/>
      <c r="M63" s="1105"/>
      <c r="N63" s="1105"/>
      <c r="O63" s="1105"/>
      <c r="P63" s="544"/>
      <c r="Q63" s="544"/>
      <c r="R63" s="544"/>
      <c r="S63" s="544"/>
      <c r="T63" s="544"/>
      <c r="U63" s="544"/>
      <c r="V63" s="544"/>
      <c r="W63" s="544"/>
      <c r="X63" s="544"/>
      <c r="Y63" s="544"/>
      <c r="Z63" s="544"/>
      <c r="AA63" s="544"/>
      <c r="AB63" s="545"/>
      <c r="AC63" s="38"/>
    </row>
    <row r="64" spans="1:29" ht="15" thickBot="1" x14ac:dyDescent="0.25">
      <c r="B64" s="35"/>
      <c r="C64" s="546" t="s">
        <v>175</v>
      </c>
      <c r="D64" s="547"/>
      <c r="E64" s="547"/>
      <c r="F64" s="547"/>
      <c r="G64" s="547"/>
      <c r="H64" s="1150">
        <v>0.90200000000000002</v>
      </c>
      <c r="I64" s="1150"/>
      <c r="J64" s="1150"/>
      <c r="K64" s="1151"/>
      <c r="L64" s="1151"/>
      <c r="M64" s="1151"/>
      <c r="N64" s="1151"/>
      <c r="O64" s="1151"/>
      <c r="P64" s="547"/>
      <c r="Q64" s="547"/>
      <c r="R64" s="547"/>
      <c r="S64" s="547"/>
      <c r="T64" s="547"/>
      <c r="U64" s="547"/>
      <c r="V64" s="547"/>
      <c r="W64" s="547"/>
      <c r="X64" s="547"/>
      <c r="Y64" s="547"/>
      <c r="Z64" s="547"/>
      <c r="AA64" s="547"/>
      <c r="AB64" s="548"/>
      <c r="AC64" s="38"/>
    </row>
    <row r="65" spans="2:29" x14ac:dyDescent="0.2">
      <c r="B65" s="39"/>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40"/>
    </row>
    <row r="104" ht="6" customHeight="1" x14ac:dyDescent="0.2"/>
  </sheetData>
  <mergeCells count="79">
    <mergeCell ref="C64:G64"/>
    <mergeCell ref="H64:J64"/>
    <mergeCell ref="K64:O64"/>
    <mergeCell ref="P64:AB64"/>
    <mergeCell ref="C62:G62"/>
    <mergeCell ref="H62:J62"/>
    <mergeCell ref="K62:O62"/>
    <mergeCell ref="P62:AB62"/>
    <mergeCell ref="C63:G63"/>
    <mergeCell ref="H63:J63"/>
    <mergeCell ref="K63:O63"/>
    <mergeCell ref="P63:AB63"/>
    <mergeCell ref="C58:G60"/>
    <mergeCell ref="H58:J60"/>
    <mergeCell ref="K58:O60"/>
    <mergeCell ref="P58:AB60"/>
    <mergeCell ref="C61:G61"/>
    <mergeCell ref="H61:J61"/>
    <mergeCell ref="K61:O61"/>
    <mergeCell ref="P61:AB61"/>
    <mergeCell ref="C43:AB55"/>
    <mergeCell ref="C34:G34"/>
    <mergeCell ref="N34:AB34"/>
    <mergeCell ref="C35:G35"/>
    <mergeCell ref="N35:AB35"/>
    <mergeCell ref="C36:G36"/>
    <mergeCell ref="N36:AB36"/>
    <mergeCell ref="C37:G37"/>
    <mergeCell ref="N37:AB37"/>
    <mergeCell ref="C38:G38"/>
    <mergeCell ref="N38:AB38"/>
    <mergeCell ref="C41:AB42"/>
    <mergeCell ref="C30:AB31"/>
    <mergeCell ref="C32:G33"/>
    <mergeCell ref="H32:H33"/>
    <mergeCell ref="I32:I33"/>
    <mergeCell ref="J32:J33"/>
    <mergeCell ref="K32:M32"/>
    <mergeCell ref="N32:AB33"/>
    <mergeCell ref="C26:H26"/>
    <mergeCell ref="I26:AB26"/>
    <mergeCell ref="C28:H28"/>
    <mergeCell ref="I28:M28"/>
    <mergeCell ref="N28:S28"/>
    <mergeCell ref="T28:V28"/>
    <mergeCell ref="X28:AA28"/>
    <mergeCell ref="C23:J23"/>
    <mergeCell ref="K23:R23"/>
    <mergeCell ref="S23:AB23"/>
    <mergeCell ref="C24:J24"/>
    <mergeCell ref="K24:R24"/>
    <mergeCell ref="S24:AB24"/>
    <mergeCell ref="C18:H18"/>
    <mergeCell ref="I18:AB18"/>
    <mergeCell ref="C20:H21"/>
    <mergeCell ref="I20:O21"/>
    <mergeCell ref="P20:V20"/>
    <mergeCell ref="W20:AB20"/>
    <mergeCell ref="P21:V21"/>
    <mergeCell ref="W21:AB21"/>
    <mergeCell ref="C13:H14"/>
    <mergeCell ref="I13:V14"/>
    <mergeCell ref="W13:AB13"/>
    <mergeCell ref="W14:AB14"/>
    <mergeCell ref="C16:H16"/>
    <mergeCell ref="I16:AB16"/>
    <mergeCell ref="C10:H11"/>
    <mergeCell ref="I10:T11"/>
    <mergeCell ref="U10:X10"/>
    <mergeCell ref="Y10:AB10"/>
    <mergeCell ref="U11:X11"/>
    <mergeCell ref="Y11:AB11"/>
    <mergeCell ref="C7:H8"/>
    <mergeCell ref="I7:AB8"/>
    <mergeCell ref="B2:G4"/>
    <mergeCell ref="H2:AC2"/>
    <mergeCell ref="H3:R3"/>
    <mergeCell ref="S3:AC3"/>
    <mergeCell ref="H4:AC4"/>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09BEB-CBC9-4B38-BC36-D35E29A499B8}">
  <dimension ref="B3:H26"/>
  <sheetViews>
    <sheetView topLeftCell="A7" workbookViewId="0">
      <selection activeCell="B3" sqref="B3:G26"/>
    </sheetView>
  </sheetViews>
  <sheetFormatPr baseColWidth="10" defaultRowHeight="15" x14ac:dyDescent="0.25"/>
  <cols>
    <col min="1" max="1" width="4.5703125" style="328" customWidth="1"/>
    <col min="2" max="3" width="11.42578125" style="328"/>
    <col min="4" max="4" width="31.5703125" style="499" customWidth="1"/>
    <col min="5" max="5" width="16.140625" style="328" customWidth="1"/>
    <col min="6" max="7" width="11.42578125" style="328"/>
    <col min="8" max="8" width="2.28515625" style="328" customWidth="1"/>
    <col min="9" max="9" width="5.85546875" style="328" customWidth="1"/>
    <col min="10" max="10" width="15.42578125" style="328" customWidth="1"/>
    <col min="11" max="11" width="11.42578125" style="328"/>
    <col min="12" max="12" width="31.5703125" style="328" customWidth="1"/>
    <col min="13" max="13" width="22.7109375" style="328" customWidth="1"/>
    <col min="14" max="16384" width="11.42578125" style="328"/>
  </cols>
  <sheetData>
    <row r="3" spans="2:8" ht="15" customHeight="1" x14ac:dyDescent="0.25">
      <c r="B3" s="686" t="s">
        <v>710</v>
      </c>
      <c r="C3" s="688" t="s">
        <v>711</v>
      </c>
      <c r="D3" s="686" t="s">
        <v>485</v>
      </c>
      <c r="E3" s="686" t="s">
        <v>712</v>
      </c>
      <c r="F3" s="686" t="s">
        <v>731</v>
      </c>
      <c r="G3" s="686" t="s">
        <v>732</v>
      </c>
    </row>
    <row r="4" spans="2:8" x14ac:dyDescent="0.25">
      <c r="B4" s="686"/>
      <c r="C4" s="688"/>
      <c r="D4" s="686"/>
      <c r="E4" s="686"/>
      <c r="F4" s="686"/>
      <c r="G4" s="686"/>
    </row>
    <row r="5" spans="2:8" x14ac:dyDescent="0.25">
      <c r="B5" s="500">
        <v>1</v>
      </c>
      <c r="C5" s="501" t="s">
        <v>687</v>
      </c>
      <c r="D5" s="502" t="s">
        <v>125</v>
      </c>
      <c r="E5" s="503" t="s">
        <v>713</v>
      </c>
      <c r="F5" s="503">
        <v>3</v>
      </c>
      <c r="G5" s="503">
        <v>3</v>
      </c>
      <c r="H5" s="523"/>
    </row>
    <row r="6" spans="2:8" x14ac:dyDescent="0.25">
      <c r="B6" s="500">
        <v>2</v>
      </c>
      <c r="C6" s="501" t="s">
        <v>688</v>
      </c>
      <c r="D6" s="502" t="s">
        <v>126</v>
      </c>
      <c r="E6" s="503" t="s">
        <v>713</v>
      </c>
      <c r="F6" s="503">
        <v>4</v>
      </c>
      <c r="G6" s="503">
        <v>2</v>
      </c>
    </row>
    <row r="7" spans="2:8" x14ac:dyDescent="0.25">
      <c r="B7" s="500">
        <v>3</v>
      </c>
      <c r="C7" s="501" t="s">
        <v>689</v>
      </c>
      <c r="D7" s="502" t="s">
        <v>127</v>
      </c>
      <c r="E7" s="503" t="s">
        <v>713</v>
      </c>
      <c r="F7" s="503">
        <v>3</v>
      </c>
      <c r="G7" s="503">
        <v>3</v>
      </c>
    </row>
    <row r="8" spans="2:8" x14ac:dyDescent="0.25">
      <c r="B8" s="504">
        <v>4</v>
      </c>
      <c r="C8" s="505" t="s">
        <v>690</v>
      </c>
      <c r="D8" s="506" t="s">
        <v>73</v>
      </c>
      <c r="E8" s="507" t="s">
        <v>714</v>
      </c>
      <c r="F8" s="507">
        <v>3</v>
      </c>
      <c r="G8" s="507">
        <v>3</v>
      </c>
    </row>
    <row r="9" spans="2:8" x14ac:dyDescent="0.25">
      <c r="B9" s="504">
        <v>5</v>
      </c>
      <c r="C9" s="505" t="s">
        <v>715</v>
      </c>
      <c r="D9" s="506" t="s">
        <v>716</v>
      </c>
      <c r="E9" s="507" t="s">
        <v>714</v>
      </c>
      <c r="F9" s="507">
        <v>0</v>
      </c>
      <c r="G9" s="507">
        <v>0</v>
      </c>
    </row>
    <row r="10" spans="2:8" x14ac:dyDescent="0.25">
      <c r="B10" s="504">
        <v>6</v>
      </c>
      <c r="C10" s="505" t="s">
        <v>691</v>
      </c>
      <c r="D10" s="506" t="s">
        <v>128</v>
      </c>
      <c r="E10" s="507" t="s">
        <v>717</v>
      </c>
      <c r="F10" s="507">
        <v>1</v>
      </c>
      <c r="G10" s="507">
        <v>1</v>
      </c>
    </row>
    <row r="11" spans="2:8" x14ac:dyDescent="0.25">
      <c r="B11" s="504">
        <v>7</v>
      </c>
      <c r="C11" s="505" t="s">
        <v>692</v>
      </c>
      <c r="D11" s="506" t="s">
        <v>129</v>
      </c>
      <c r="E11" s="507" t="s">
        <v>718</v>
      </c>
      <c r="F11" s="507">
        <v>4</v>
      </c>
      <c r="G11" s="507">
        <v>3</v>
      </c>
    </row>
    <row r="12" spans="2:8" x14ac:dyDescent="0.25">
      <c r="B12" s="504">
        <v>8</v>
      </c>
      <c r="C12" s="505" t="s">
        <v>693</v>
      </c>
      <c r="D12" s="506" t="s">
        <v>130</v>
      </c>
      <c r="E12" s="507" t="s">
        <v>719</v>
      </c>
      <c r="F12" s="507">
        <v>3</v>
      </c>
      <c r="G12" s="507">
        <v>3</v>
      </c>
    </row>
    <row r="13" spans="2:8" x14ac:dyDescent="0.25">
      <c r="B13" s="504">
        <v>9</v>
      </c>
      <c r="C13" s="505" t="s">
        <v>694</v>
      </c>
      <c r="D13" s="506" t="s">
        <v>131</v>
      </c>
      <c r="E13" s="507" t="s">
        <v>720</v>
      </c>
      <c r="F13" s="507">
        <v>6</v>
      </c>
      <c r="G13" s="507">
        <v>1</v>
      </c>
    </row>
    <row r="14" spans="2:8" ht="22.5" x14ac:dyDescent="0.25">
      <c r="B14" s="504">
        <v>10</v>
      </c>
      <c r="C14" s="505" t="s">
        <v>695</v>
      </c>
      <c r="D14" s="506" t="s">
        <v>132</v>
      </c>
      <c r="E14" s="507" t="s">
        <v>720</v>
      </c>
      <c r="F14" s="507">
        <v>2</v>
      </c>
      <c r="G14" s="507">
        <v>2</v>
      </c>
    </row>
    <row r="15" spans="2:8" x14ac:dyDescent="0.25">
      <c r="B15" s="504">
        <v>11</v>
      </c>
      <c r="C15" s="505" t="s">
        <v>721</v>
      </c>
      <c r="D15" s="506" t="s">
        <v>133</v>
      </c>
      <c r="E15" s="507" t="s">
        <v>722</v>
      </c>
      <c r="F15" s="507">
        <v>1</v>
      </c>
      <c r="G15" s="507">
        <v>0</v>
      </c>
    </row>
    <row r="16" spans="2:8" x14ac:dyDescent="0.25">
      <c r="B16" s="508">
        <v>12</v>
      </c>
      <c r="C16" s="509" t="s">
        <v>723</v>
      </c>
      <c r="D16" s="510" t="s">
        <v>134</v>
      </c>
      <c r="E16" s="511" t="s">
        <v>724</v>
      </c>
      <c r="F16" s="511">
        <v>5</v>
      </c>
      <c r="G16" s="511">
        <v>0</v>
      </c>
    </row>
    <row r="17" spans="2:7" x14ac:dyDescent="0.25">
      <c r="B17" s="508">
        <v>13</v>
      </c>
      <c r="C17" s="509" t="s">
        <v>696</v>
      </c>
      <c r="D17" s="510" t="s">
        <v>135</v>
      </c>
      <c r="E17" s="511" t="s">
        <v>722</v>
      </c>
      <c r="F17" s="511">
        <v>2</v>
      </c>
      <c r="G17" s="511">
        <v>1</v>
      </c>
    </row>
    <row r="18" spans="2:7" x14ac:dyDescent="0.25">
      <c r="B18" s="508">
        <v>14</v>
      </c>
      <c r="C18" s="509" t="s">
        <v>697</v>
      </c>
      <c r="D18" s="510" t="s">
        <v>136</v>
      </c>
      <c r="E18" s="511" t="s">
        <v>722</v>
      </c>
      <c r="F18" s="511">
        <v>3</v>
      </c>
      <c r="G18" s="511">
        <v>1</v>
      </c>
    </row>
    <row r="19" spans="2:7" x14ac:dyDescent="0.25">
      <c r="B19" s="508">
        <v>15</v>
      </c>
      <c r="C19" s="509" t="s">
        <v>725</v>
      </c>
      <c r="D19" s="510" t="s">
        <v>137</v>
      </c>
      <c r="E19" s="511" t="s">
        <v>722</v>
      </c>
      <c r="F19" s="511">
        <v>0</v>
      </c>
      <c r="G19" s="511">
        <v>0</v>
      </c>
    </row>
    <row r="20" spans="2:7" x14ac:dyDescent="0.25">
      <c r="B20" s="508">
        <v>16</v>
      </c>
      <c r="C20" s="509" t="s">
        <v>698</v>
      </c>
      <c r="D20" s="510" t="s">
        <v>726</v>
      </c>
      <c r="E20" s="511" t="s">
        <v>722</v>
      </c>
      <c r="F20" s="511">
        <v>8</v>
      </c>
      <c r="G20" s="511">
        <v>4</v>
      </c>
    </row>
    <row r="21" spans="2:7" x14ac:dyDescent="0.25">
      <c r="B21" s="508">
        <v>17</v>
      </c>
      <c r="C21" s="509" t="s">
        <v>699</v>
      </c>
      <c r="D21" s="510" t="s">
        <v>727</v>
      </c>
      <c r="E21" s="511" t="s">
        <v>722</v>
      </c>
      <c r="F21" s="511">
        <v>6</v>
      </c>
      <c r="G21" s="511">
        <v>5</v>
      </c>
    </row>
    <row r="22" spans="2:7" x14ac:dyDescent="0.25">
      <c r="B22" s="508">
        <v>18</v>
      </c>
      <c r="C22" s="509" t="s">
        <v>700</v>
      </c>
      <c r="D22" s="510" t="s">
        <v>140</v>
      </c>
      <c r="E22" s="511" t="s">
        <v>722</v>
      </c>
      <c r="F22" s="511">
        <v>1</v>
      </c>
      <c r="G22" s="511">
        <v>1</v>
      </c>
    </row>
    <row r="23" spans="2:7" x14ac:dyDescent="0.25">
      <c r="B23" s="508">
        <v>19</v>
      </c>
      <c r="C23" s="509" t="s">
        <v>701</v>
      </c>
      <c r="D23" s="510" t="s">
        <v>141</v>
      </c>
      <c r="E23" s="511" t="s">
        <v>722</v>
      </c>
      <c r="F23" s="511">
        <v>2</v>
      </c>
      <c r="G23" s="511">
        <v>3</v>
      </c>
    </row>
    <row r="24" spans="2:7" x14ac:dyDescent="0.25">
      <c r="B24" s="508">
        <v>20</v>
      </c>
      <c r="C24" s="509" t="s">
        <v>702</v>
      </c>
      <c r="D24" s="510" t="s">
        <v>142</v>
      </c>
      <c r="E24" s="511" t="s">
        <v>718</v>
      </c>
      <c r="F24" s="511">
        <v>1</v>
      </c>
      <c r="G24" s="511">
        <v>1</v>
      </c>
    </row>
    <row r="25" spans="2:7" ht="22.5" x14ac:dyDescent="0.25">
      <c r="B25" s="512">
        <v>21</v>
      </c>
      <c r="C25" s="513" t="s">
        <v>703</v>
      </c>
      <c r="D25" s="514" t="s">
        <v>143</v>
      </c>
      <c r="E25" s="515" t="s">
        <v>728</v>
      </c>
      <c r="F25" s="515">
        <v>2</v>
      </c>
      <c r="G25" s="515">
        <v>1</v>
      </c>
    </row>
    <row r="26" spans="2:7" x14ac:dyDescent="0.25">
      <c r="B26" s="687" t="s">
        <v>729</v>
      </c>
      <c r="C26" s="687"/>
      <c r="D26" s="687"/>
      <c r="E26" s="687"/>
      <c r="F26" s="516">
        <f>SUM(F5:F25)</f>
        <v>60</v>
      </c>
      <c r="G26" s="516">
        <f>SUM(G5:G25)</f>
        <v>38</v>
      </c>
    </row>
  </sheetData>
  <mergeCells count="7">
    <mergeCell ref="F3:F4"/>
    <mergeCell ref="G3:G4"/>
    <mergeCell ref="B26:E26"/>
    <mergeCell ref="B3:B4"/>
    <mergeCell ref="C3:C4"/>
    <mergeCell ref="D3:D4"/>
    <mergeCell ref="E3:E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11"/>
  <sheetViews>
    <sheetView topLeftCell="A26" workbookViewId="0">
      <selection activeCell="J35" sqref="J35:J3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1201" t="s">
        <v>0</v>
      </c>
      <c r="I2" s="1201"/>
      <c r="J2" s="1201"/>
      <c r="K2" s="1201"/>
      <c r="L2" s="1201"/>
      <c r="M2" s="1201"/>
      <c r="N2" s="1201"/>
      <c r="O2" s="1201"/>
      <c r="P2" s="1201"/>
      <c r="Q2" s="1201"/>
      <c r="R2" s="1201"/>
      <c r="S2" s="1201"/>
      <c r="T2" s="1201"/>
      <c r="U2" s="1201"/>
      <c r="V2" s="1201"/>
      <c r="W2" s="1201"/>
      <c r="X2" s="1201"/>
      <c r="Y2" s="1201"/>
      <c r="Z2" s="1202"/>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277</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564" t="s">
        <v>278</v>
      </c>
      <c r="J10" s="993"/>
      <c r="K10" s="993"/>
      <c r="L10" s="993"/>
      <c r="M10" s="993"/>
      <c r="N10" s="993"/>
      <c r="O10" s="993"/>
      <c r="P10" s="993"/>
      <c r="Q10" s="994"/>
      <c r="R10" s="674" t="s">
        <v>3</v>
      </c>
      <c r="S10" s="675"/>
      <c r="T10" s="675"/>
      <c r="U10" s="676"/>
      <c r="V10" s="1089" t="s">
        <v>5</v>
      </c>
      <c r="W10" s="1090"/>
      <c r="X10" s="1090"/>
      <c r="Y10" s="1091"/>
      <c r="Z10" s="11"/>
    </row>
    <row r="11" spans="1:26" ht="20.25" customHeight="1" thickBot="1" x14ac:dyDescent="0.25">
      <c r="B11" s="10"/>
      <c r="C11" s="641"/>
      <c r="D11" s="642"/>
      <c r="E11" s="642"/>
      <c r="F11" s="642"/>
      <c r="G11" s="642"/>
      <c r="H11" s="643"/>
      <c r="I11" s="995"/>
      <c r="J11" s="996"/>
      <c r="K11" s="996"/>
      <c r="L11" s="996"/>
      <c r="M11" s="996"/>
      <c r="N11" s="996"/>
      <c r="O11" s="996"/>
      <c r="P11" s="996"/>
      <c r="Q11" s="997"/>
      <c r="R11" s="683" t="s">
        <v>279</v>
      </c>
      <c r="S11" s="684"/>
      <c r="T11" s="684"/>
      <c r="U11" s="685"/>
      <c r="V11" s="570" t="s">
        <v>280</v>
      </c>
      <c r="W11" s="571"/>
      <c r="X11" s="571"/>
      <c r="Y11" s="572"/>
      <c r="Z11" s="11"/>
    </row>
    <row r="12" spans="1:26" ht="12" customHeight="1"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918" t="s">
        <v>281</v>
      </c>
      <c r="J13" s="919"/>
      <c r="K13" s="919"/>
      <c r="L13" s="919"/>
      <c r="M13" s="919"/>
      <c r="N13" s="919"/>
      <c r="O13" s="919"/>
      <c r="P13" s="919"/>
      <c r="Q13" s="919"/>
      <c r="R13" s="919"/>
      <c r="S13" s="920"/>
      <c r="T13" s="638" t="s">
        <v>7</v>
      </c>
      <c r="U13" s="639"/>
      <c r="V13" s="639"/>
      <c r="W13" s="639"/>
      <c r="X13" s="639"/>
      <c r="Y13" s="640"/>
      <c r="Z13" s="17"/>
    </row>
    <row r="14" spans="1:26" ht="27.75" customHeight="1" thickBot="1" x14ac:dyDescent="0.25">
      <c r="B14" s="15"/>
      <c r="C14" s="641"/>
      <c r="D14" s="642"/>
      <c r="E14" s="642"/>
      <c r="F14" s="642"/>
      <c r="G14" s="642"/>
      <c r="H14" s="643"/>
      <c r="I14" s="921"/>
      <c r="J14" s="922"/>
      <c r="K14" s="922"/>
      <c r="L14" s="922"/>
      <c r="M14" s="922"/>
      <c r="N14" s="922"/>
      <c r="O14" s="922"/>
      <c r="P14" s="922"/>
      <c r="Q14" s="922"/>
      <c r="R14" s="922"/>
      <c r="S14" s="923"/>
      <c r="T14" s="650" t="s">
        <v>67</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31.5" customHeight="1" thickBot="1" x14ac:dyDescent="0.25">
      <c r="B16" s="15"/>
      <c r="C16" s="601" t="s">
        <v>8</v>
      </c>
      <c r="D16" s="602"/>
      <c r="E16" s="602"/>
      <c r="F16" s="602"/>
      <c r="G16" s="602"/>
      <c r="H16" s="603"/>
      <c r="I16" s="908" t="s">
        <v>282</v>
      </c>
      <c r="J16" s="909"/>
      <c r="K16" s="909"/>
      <c r="L16" s="909"/>
      <c r="M16" s="909"/>
      <c r="N16" s="909"/>
      <c r="O16" s="909"/>
      <c r="P16" s="909"/>
      <c r="Q16" s="909"/>
      <c r="R16" s="909"/>
      <c r="S16" s="909"/>
      <c r="T16" s="909"/>
      <c r="U16" s="909"/>
      <c r="V16" s="909"/>
      <c r="W16" s="909"/>
      <c r="X16" s="909"/>
      <c r="Y16" s="91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29.25" customHeight="1" thickBot="1" x14ac:dyDescent="0.25">
      <c r="B18" s="15"/>
      <c r="C18" s="601" t="s">
        <v>9</v>
      </c>
      <c r="D18" s="602"/>
      <c r="E18" s="602"/>
      <c r="F18" s="602"/>
      <c r="G18" s="602"/>
      <c r="H18" s="603"/>
      <c r="I18" s="908" t="s">
        <v>283</v>
      </c>
      <c r="J18" s="909"/>
      <c r="K18" s="909"/>
      <c r="L18" s="909"/>
      <c r="M18" s="909"/>
      <c r="N18" s="909"/>
      <c r="O18" s="909"/>
      <c r="P18" s="909"/>
      <c r="Q18" s="909"/>
      <c r="R18" s="909"/>
      <c r="S18" s="909"/>
      <c r="T18" s="909"/>
      <c r="U18" s="909"/>
      <c r="V18" s="909"/>
      <c r="W18" s="909"/>
      <c r="X18" s="909"/>
      <c r="Y18" s="910"/>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20" t="s">
        <v>10</v>
      </c>
      <c r="D20" s="621"/>
      <c r="E20" s="621"/>
      <c r="F20" s="621"/>
      <c r="G20" s="621"/>
      <c r="H20" s="622"/>
      <c r="I20" s="1195" t="s">
        <v>648</v>
      </c>
      <c r="J20" s="1196"/>
      <c r="K20" s="1196"/>
      <c r="L20" s="1197"/>
      <c r="M20" s="608" t="s">
        <v>11</v>
      </c>
      <c r="N20" s="609"/>
      <c r="O20" s="609"/>
      <c r="P20" s="609"/>
      <c r="Q20" s="609"/>
      <c r="R20" s="609"/>
      <c r="S20" s="610"/>
      <c r="T20" s="608" t="s">
        <v>12</v>
      </c>
      <c r="U20" s="609"/>
      <c r="V20" s="609"/>
      <c r="W20" s="609"/>
      <c r="X20" s="609"/>
      <c r="Y20" s="610"/>
      <c r="Z20" s="17"/>
    </row>
    <row r="21" spans="2:26" s="1" customFormat="1" ht="16.5" customHeight="1" thickBot="1" x14ac:dyDescent="0.25">
      <c r="B21" s="15"/>
      <c r="C21" s="623"/>
      <c r="D21" s="624"/>
      <c r="E21" s="624"/>
      <c r="F21" s="624"/>
      <c r="G21" s="624"/>
      <c r="H21" s="625"/>
      <c r="I21" s="1198"/>
      <c r="J21" s="1199"/>
      <c r="K21" s="1199"/>
      <c r="L21" s="1200"/>
      <c r="M21" s="671" t="s">
        <v>284</v>
      </c>
      <c r="N21" s="702"/>
      <c r="O21" s="702"/>
      <c r="P21" s="702"/>
      <c r="Q21" s="702"/>
      <c r="R21" s="702"/>
      <c r="S21" s="703"/>
      <c r="T21" s="671" t="s">
        <v>285</v>
      </c>
      <c r="U21" s="702"/>
      <c r="V21" s="702"/>
      <c r="W21" s="702"/>
      <c r="X21" s="702"/>
      <c r="Y21" s="703"/>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33" customHeight="1" thickBot="1" x14ac:dyDescent="0.25">
      <c r="B24" s="15"/>
      <c r="C24" s="611" t="s">
        <v>286</v>
      </c>
      <c r="D24" s="612"/>
      <c r="E24" s="612"/>
      <c r="F24" s="612"/>
      <c r="G24" s="612"/>
      <c r="H24" s="612"/>
      <c r="I24" s="613"/>
      <c r="J24" s="611" t="s">
        <v>237</v>
      </c>
      <c r="K24" s="612"/>
      <c r="L24" s="612"/>
      <c r="M24" s="612"/>
      <c r="N24" s="612"/>
      <c r="O24" s="612"/>
      <c r="P24" s="613"/>
      <c r="Q24" s="1192" t="s">
        <v>287</v>
      </c>
      <c r="R24" s="1193"/>
      <c r="S24" s="1193"/>
      <c r="T24" s="1193"/>
      <c r="U24" s="1193"/>
      <c r="V24" s="1193"/>
      <c r="W24" s="1193"/>
      <c r="X24" s="1193"/>
      <c r="Y24" s="1194"/>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t="s">
        <v>288</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607" t="s">
        <v>289</v>
      </c>
      <c r="J28" s="604"/>
      <c r="K28" s="601" t="s">
        <v>18</v>
      </c>
      <c r="L28" s="602"/>
      <c r="M28" s="602"/>
      <c r="N28" s="602"/>
      <c r="O28" s="602"/>
      <c r="P28" s="603"/>
      <c r="Q28" s="607" t="s">
        <v>38</v>
      </c>
      <c r="R28" s="977"/>
      <c r="S28" s="978"/>
      <c r="T28" s="55" t="s">
        <v>56</v>
      </c>
      <c r="U28" s="977" t="s">
        <v>39</v>
      </c>
      <c r="V28" s="977"/>
      <c r="W28" s="977"/>
      <c r="X28" s="978"/>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2" customHeight="1"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ht="44.25" customHeight="1" thickBot="1" x14ac:dyDescent="0.25">
      <c r="B32" s="20"/>
      <c r="C32" s="1171" t="s">
        <v>20</v>
      </c>
      <c r="D32" s="1172"/>
      <c r="E32" s="1172"/>
      <c r="F32" s="1172"/>
      <c r="G32" s="1172"/>
      <c r="H32" s="419" t="s">
        <v>290</v>
      </c>
      <c r="I32" s="419" t="s">
        <v>291</v>
      </c>
      <c r="J32" s="420" t="s">
        <v>292</v>
      </c>
      <c r="K32" s="1172" t="s">
        <v>293</v>
      </c>
      <c r="L32" s="1172"/>
      <c r="M32" s="1172"/>
      <c r="N32" s="1172"/>
      <c r="O32" s="1172"/>
      <c r="P32" s="1172"/>
      <c r="Q32" s="1172"/>
      <c r="R32" s="1172"/>
      <c r="S32" s="1172"/>
      <c r="T32" s="1172"/>
      <c r="U32" s="1172"/>
      <c r="V32" s="1172"/>
      <c r="W32" s="1172"/>
      <c r="X32" s="1172"/>
      <c r="Y32" s="1173"/>
      <c r="Z32" s="17"/>
    </row>
    <row r="33" spans="2:26" s="19" customFormat="1" ht="21" customHeight="1" x14ac:dyDescent="0.2">
      <c r="B33" s="20"/>
      <c r="C33" s="1174" t="s">
        <v>36</v>
      </c>
      <c r="D33" s="1175"/>
      <c r="E33" s="1175"/>
      <c r="F33" s="1175"/>
      <c r="G33" s="1176"/>
      <c r="H33" s="421">
        <v>70.55</v>
      </c>
      <c r="I33" s="409">
        <v>300</v>
      </c>
      <c r="J33" s="410">
        <f>+H33/I33</f>
        <v>0.23516666666666666</v>
      </c>
      <c r="K33" s="1177" t="s">
        <v>294</v>
      </c>
      <c r="L33" s="1178"/>
      <c r="M33" s="1178"/>
      <c r="N33" s="1178"/>
      <c r="O33" s="1178"/>
      <c r="P33" s="1178"/>
      <c r="Q33" s="1178"/>
      <c r="R33" s="1178"/>
      <c r="S33" s="1178"/>
      <c r="T33" s="1178"/>
      <c r="U33" s="1178"/>
      <c r="V33" s="1178"/>
      <c r="W33" s="1178"/>
      <c r="X33" s="1178"/>
      <c r="Y33" s="1179"/>
      <c r="Z33" s="17"/>
    </row>
    <row r="34" spans="2:26" s="19" customFormat="1" ht="22.5" customHeight="1" x14ac:dyDescent="0.2">
      <c r="B34" s="20"/>
      <c r="C34" s="1183" t="s">
        <v>93</v>
      </c>
      <c r="D34" s="1184"/>
      <c r="E34" s="1184"/>
      <c r="F34" s="1184"/>
      <c r="G34" s="1185"/>
      <c r="H34" s="408">
        <v>75.17</v>
      </c>
      <c r="I34" s="368">
        <v>300</v>
      </c>
      <c r="J34" s="410">
        <f t="shared" ref="J34" si="0">+H34/I34</f>
        <v>0.25056666666666666</v>
      </c>
      <c r="K34" s="1177"/>
      <c r="L34" s="1178"/>
      <c r="M34" s="1178"/>
      <c r="N34" s="1178"/>
      <c r="O34" s="1178"/>
      <c r="P34" s="1178"/>
      <c r="Q34" s="1178"/>
      <c r="R34" s="1178"/>
      <c r="S34" s="1178"/>
      <c r="T34" s="1178"/>
      <c r="U34" s="1178"/>
      <c r="V34" s="1178"/>
      <c r="W34" s="1178"/>
      <c r="X34" s="1178"/>
      <c r="Y34" s="1179"/>
      <c r="Z34" s="17"/>
    </row>
    <row r="35" spans="2:26" s="19" customFormat="1" ht="23.25" customHeight="1" x14ac:dyDescent="0.2">
      <c r="B35" s="20"/>
      <c r="C35" s="1186" t="s">
        <v>94</v>
      </c>
      <c r="D35" s="1187"/>
      <c r="E35" s="1187"/>
      <c r="F35" s="1187"/>
      <c r="G35" s="1188"/>
      <c r="H35" s="368"/>
      <c r="I35" s="368"/>
      <c r="J35" s="367"/>
      <c r="K35" s="1177"/>
      <c r="L35" s="1178"/>
      <c r="M35" s="1178"/>
      <c r="N35" s="1178"/>
      <c r="O35" s="1178"/>
      <c r="P35" s="1178"/>
      <c r="Q35" s="1178"/>
      <c r="R35" s="1178"/>
      <c r="S35" s="1178"/>
      <c r="T35" s="1178"/>
      <c r="U35" s="1178"/>
      <c r="V35" s="1178"/>
      <c r="W35" s="1178"/>
      <c r="X35" s="1178"/>
      <c r="Y35" s="1179"/>
      <c r="Z35" s="17"/>
    </row>
    <row r="36" spans="2:26" s="19" customFormat="1" ht="23.25" customHeight="1" thickBot="1" x14ac:dyDescent="0.25">
      <c r="B36" s="20"/>
      <c r="C36" s="1189" t="s">
        <v>95</v>
      </c>
      <c r="D36" s="1190"/>
      <c r="E36" s="1190"/>
      <c r="F36" s="1190"/>
      <c r="G36" s="1191"/>
      <c r="H36" s="368"/>
      <c r="I36" s="422"/>
      <c r="J36" s="423"/>
      <c r="K36" s="1180"/>
      <c r="L36" s="1181"/>
      <c r="M36" s="1181"/>
      <c r="N36" s="1181"/>
      <c r="O36" s="1181"/>
      <c r="P36" s="1181"/>
      <c r="Q36" s="1181"/>
      <c r="R36" s="1181"/>
      <c r="S36" s="1181"/>
      <c r="T36" s="1181"/>
      <c r="U36" s="1181"/>
      <c r="V36" s="1181"/>
      <c r="W36" s="1181"/>
      <c r="X36" s="1181"/>
      <c r="Y36" s="1182"/>
      <c r="Z36" s="17"/>
    </row>
    <row r="37" spans="2:26" s="19" customFormat="1" ht="18.75" customHeight="1" thickBot="1" x14ac:dyDescent="0.3">
      <c r="B37" s="20"/>
      <c r="C37" s="552" t="s">
        <v>25</v>
      </c>
      <c r="D37" s="553"/>
      <c r="E37" s="553"/>
      <c r="F37" s="553"/>
      <c r="G37" s="554"/>
      <c r="H37" s="90">
        <f>+H33+H34</f>
        <v>145.72</v>
      </c>
      <c r="I37" s="91">
        <v>300</v>
      </c>
      <c r="J37" s="92">
        <f t="shared" ref="J37" si="1">+H37/I37</f>
        <v>0.48573333333333335</v>
      </c>
      <c r="K37" s="555"/>
      <c r="L37" s="556"/>
      <c r="M37" s="556"/>
      <c r="N37" s="556"/>
      <c r="O37" s="556"/>
      <c r="P37" s="556"/>
      <c r="Q37" s="556"/>
      <c r="R37" s="556"/>
      <c r="S37" s="556"/>
      <c r="T37" s="556"/>
      <c r="U37" s="556"/>
      <c r="V37" s="556"/>
      <c r="W37" s="556"/>
      <c r="X37" s="556"/>
      <c r="Y37" s="557"/>
      <c r="Z37" s="17"/>
    </row>
    <row r="38" spans="2:26" s="19" customFormat="1" ht="5.25" customHeight="1" x14ac:dyDescent="0.2">
      <c r="B38" s="20"/>
      <c r="C38" s="16"/>
      <c r="D38" s="16"/>
      <c r="E38" s="16"/>
      <c r="F38" s="16"/>
      <c r="G38" s="16"/>
      <c r="H38" s="27"/>
      <c r="I38" s="27"/>
      <c r="J38" s="28"/>
      <c r="K38" s="16"/>
      <c r="L38" s="16"/>
      <c r="M38" s="16"/>
      <c r="N38" s="16"/>
      <c r="O38" s="16"/>
      <c r="P38" s="16"/>
      <c r="Q38" s="16"/>
      <c r="R38" s="16"/>
      <c r="S38" s="16"/>
      <c r="T38" s="16"/>
      <c r="U38" s="16"/>
      <c r="V38" s="16"/>
      <c r="W38" s="16"/>
      <c r="X38" s="16"/>
      <c r="Y38" s="16"/>
      <c r="Z38" s="17"/>
    </row>
    <row r="39" spans="2:26" s="19" customFormat="1" ht="15" thickBot="1" x14ac:dyDescent="0.25">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x14ac:dyDescent="0.2">
      <c r="B40" s="20"/>
      <c r="C40" s="558" t="s">
        <v>26</v>
      </c>
      <c r="D40" s="559"/>
      <c r="E40" s="559"/>
      <c r="F40" s="559"/>
      <c r="G40" s="559"/>
      <c r="H40" s="559"/>
      <c r="I40" s="559"/>
      <c r="J40" s="559"/>
      <c r="K40" s="559"/>
      <c r="L40" s="559"/>
      <c r="M40" s="559"/>
      <c r="N40" s="559"/>
      <c r="O40" s="559"/>
      <c r="P40" s="559"/>
      <c r="Q40" s="559"/>
      <c r="R40" s="559"/>
      <c r="S40" s="559"/>
      <c r="T40" s="559"/>
      <c r="U40" s="559"/>
      <c r="V40" s="559"/>
      <c r="W40" s="559"/>
      <c r="X40" s="559"/>
      <c r="Y40" s="560"/>
      <c r="Z40" s="17"/>
    </row>
    <row r="41" spans="2:26" ht="15" thickBot="1" x14ac:dyDescent="0.25">
      <c r="B41" s="15"/>
      <c r="C41" s="561"/>
      <c r="D41" s="562"/>
      <c r="E41" s="562"/>
      <c r="F41" s="562"/>
      <c r="G41" s="562"/>
      <c r="H41" s="562"/>
      <c r="I41" s="562"/>
      <c r="J41" s="562"/>
      <c r="K41" s="562"/>
      <c r="L41" s="562"/>
      <c r="M41" s="562"/>
      <c r="N41" s="562"/>
      <c r="O41" s="562"/>
      <c r="P41" s="562"/>
      <c r="Q41" s="562"/>
      <c r="R41" s="562"/>
      <c r="S41" s="562"/>
      <c r="T41" s="562"/>
      <c r="U41" s="562"/>
      <c r="V41" s="562"/>
      <c r="W41" s="562"/>
      <c r="X41" s="562"/>
      <c r="Y41" s="563"/>
      <c r="Z41" s="17"/>
    </row>
    <row r="42" spans="2:26" x14ac:dyDescent="0.2">
      <c r="B42" s="15"/>
      <c r="C42" s="564" t="s">
        <v>27</v>
      </c>
      <c r="D42" s="565"/>
      <c r="E42" s="565"/>
      <c r="F42" s="565"/>
      <c r="G42" s="565"/>
      <c r="H42" s="565"/>
      <c r="I42" s="565"/>
      <c r="J42" s="565"/>
      <c r="K42" s="565"/>
      <c r="L42" s="565"/>
      <c r="M42" s="565"/>
      <c r="N42" s="565"/>
      <c r="O42" s="565"/>
      <c r="P42" s="565"/>
      <c r="Q42" s="565"/>
      <c r="R42" s="565"/>
      <c r="S42" s="565"/>
      <c r="T42" s="565"/>
      <c r="U42" s="565"/>
      <c r="V42" s="565"/>
      <c r="W42" s="565"/>
      <c r="X42" s="565"/>
      <c r="Y42" s="566"/>
      <c r="Z42" s="17"/>
    </row>
    <row r="43" spans="2:26" x14ac:dyDescent="0.2">
      <c r="B43" s="15"/>
      <c r="C43" s="567"/>
      <c r="D43" s="568"/>
      <c r="E43" s="568"/>
      <c r="F43" s="568"/>
      <c r="G43" s="568"/>
      <c r="H43" s="568"/>
      <c r="I43" s="568"/>
      <c r="J43" s="568"/>
      <c r="K43" s="568"/>
      <c r="L43" s="568"/>
      <c r="M43" s="568"/>
      <c r="N43" s="568"/>
      <c r="O43" s="568"/>
      <c r="P43" s="568"/>
      <c r="Q43" s="568"/>
      <c r="R43" s="568"/>
      <c r="S43" s="568"/>
      <c r="T43" s="568"/>
      <c r="U43" s="568"/>
      <c r="V43" s="568"/>
      <c r="W43" s="568"/>
      <c r="X43" s="568"/>
      <c r="Y43" s="569"/>
      <c r="Z43" s="17"/>
    </row>
    <row r="44" spans="2:26" x14ac:dyDescent="0.2">
      <c r="B44" s="15"/>
      <c r="C44" s="567"/>
      <c r="D44" s="568"/>
      <c r="E44" s="568"/>
      <c r="F44" s="568"/>
      <c r="G44" s="568"/>
      <c r="H44" s="568"/>
      <c r="I44" s="568"/>
      <c r="J44" s="568"/>
      <c r="K44" s="568"/>
      <c r="L44" s="568"/>
      <c r="M44" s="568"/>
      <c r="N44" s="568"/>
      <c r="O44" s="568"/>
      <c r="P44" s="568"/>
      <c r="Q44" s="568"/>
      <c r="R44" s="568"/>
      <c r="S44" s="568"/>
      <c r="T44" s="568"/>
      <c r="U44" s="568"/>
      <c r="V44" s="568"/>
      <c r="W44" s="568"/>
      <c r="X44" s="568"/>
      <c r="Y44" s="569"/>
      <c r="Z44" s="17"/>
    </row>
    <row r="45" spans="2:26" x14ac:dyDescent="0.2">
      <c r="B45" s="15"/>
      <c r="C45" s="567"/>
      <c r="D45" s="568"/>
      <c r="E45" s="568"/>
      <c r="F45" s="568"/>
      <c r="G45" s="568"/>
      <c r="H45" s="568"/>
      <c r="I45" s="568"/>
      <c r="J45" s="568"/>
      <c r="K45" s="568"/>
      <c r="L45" s="568"/>
      <c r="M45" s="568"/>
      <c r="N45" s="568"/>
      <c r="O45" s="568"/>
      <c r="P45" s="568"/>
      <c r="Q45" s="568"/>
      <c r="R45" s="568"/>
      <c r="S45" s="568"/>
      <c r="T45" s="568"/>
      <c r="U45" s="568"/>
      <c r="V45" s="568"/>
      <c r="W45" s="568"/>
      <c r="X45" s="568"/>
      <c r="Y45" s="569"/>
      <c r="Z45" s="17"/>
    </row>
    <row r="46" spans="2:26" x14ac:dyDescent="0.2">
      <c r="B46" s="15"/>
      <c r="C46" s="567"/>
      <c r="D46" s="568"/>
      <c r="E46" s="568"/>
      <c r="F46" s="568"/>
      <c r="G46" s="568"/>
      <c r="H46" s="568"/>
      <c r="I46" s="568"/>
      <c r="J46" s="568"/>
      <c r="K46" s="568"/>
      <c r="L46" s="568"/>
      <c r="M46" s="568"/>
      <c r="N46" s="568"/>
      <c r="O46" s="568"/>
      <c r="P46" s="568"/>
      <c r="Q46" s="568"/>
      <c r="R46" s="568"/>
      <c r="S46" s="568"/>
      <c r="T46" s="568"/>
      <c r="U46" s="568"/>
      <c r="V46" s="568"/>
      <c r="W46" s="568"/>
      <c r="X46" s="568"/>
      <c r="Y46" s="569"/>
      <c r="Z46" s="17"/>
    </row>
    <row r="47" spans="2:26" x14ac:dyDescent="0.2">
      <c r="B47" s="15"/>
      <c r="C47" s="567"/>
      <c r="D47" s="568"/>
      <c r="E47" s="568"/>
      <c r="F47" s="568"/>
      <c r="G47" s="568"/>
      <c r="H47" s="568"/>
      <c r="I47" s="568"/>
      <c r="J47" s="568"/>
      <c r="K47" s="568"/>
      <c r="L47" s="568"/>
      <c r="M47" s="568"/>
      <c r="N47" s="568"/>
      <c r="O47" s="568"/>
      <c r="P47" s="568"/>
      <c r="Q47" s="568"/>
      <c r="R47" s="568"/>
      <c r="S47" s="568"/>
      <c r="T47" s="568"/>
      <c r="U47" s="568"/>
      <c r="V47" s="568"/>
      <c r="W47" s="568"/>
      <c r="X47" s="568"/>
      <c r="Y47" s="569"/>
      <c r="Z47" s="17"/>
    </row>
    <row r="48" spans="2:26" x14ac:dyDescent="0.2">
      <c r="B48" s="15"/>
      <c r="C48" s="567"/>
      <c r="D48" s="568"/>
      <c r="E48" s="568"/>
      <c r="F48" s="568"/>
      <c r="G48" s="568"/>
      <c r="H48" s="568"/>
      <c r="I48" s="568"/>
      <c r="J48" s="568"/>
      <c r="K48" s="568"/>
      <c r="L48" s="568"/>
      <c r="M48" s="568"/>
      <c r="N48" s="568"/>
      <c r="O48" s="568"/>
      <c r="P48" s="568"/>
      <c r="Q48" s="568"/>
      <c r="R48" s="568"/>
      <c r="S48" s="568"/>
      <c r="T48" s="568"/>
      <c r="U48" s="568"/>
      <c r="V48" s="568"/>
      <c r="W48" s="568"/>
      <c r="X48" s="568"/>
      <c r="Y48" s="569"/>
      <c r="Z48" s="17"/>
    </row>
    <row r="49" spans="1:26" x14ac:dyDescent="0.2">
      <c r="B49" s="15"/>
      <c r="C49" s="567"/>
      <c r="D49" s="568"/>
      <c r="E49" s="568"/>
      <c r="F49" s="568"/>
      <c r="G49" s="568"/>
      <c r="H49" s="568"/>
      <c r="I49" s="568"/>
      <c r="J49" s="568"/>
      <c r="K49" s="568"/>
      <c r="L49" s="568"/>
      <c r="M49" s="568"/>
      <c r="N49" s="568"/>
      <c r="O49" s="568"/>
      <c r="P49" s="568"/>
      <c r="Q49" s="568"/>
      <c r="R49" s="568"/>
      <c r="S49" s="568"/>
      <c r="T49" s="568"/>
      <c r="U49" s="568"/>
      <c r="V49" s="568"/>
      <c r="W49" s="568"/>
      <c r="X49" s="568"/>
      <c r="Y49" s="569"/>
      <c r="Z49" s="17"/>
    </row>
    <row r="50" spans="1:26" x14ac:dyDescent="0.2">
      <c r="B50" s="15"/>
      <c r="C50" s="567"/>
      <c r="D50" s="568"/>
      <c r="E50" s="568"/>
      <c r="F50" s="568"/>
      <c r="G50" s="568"/>
      <c r="H50" s="568"/>
      <c r="I50" s="568"/>
      <c r="J50" s="568"/>
      <c r="K50" s="568"/>
      <c r="L50" s="568"/>
      <c r="M50" s="568"/>
      <c r="N50" s="568"/>
      <c r="O50" s="568"/>
      <c r="P50" s="568"/>
      <c r="Q50" s="568"/>
      <c r="R50" s="568"/>
      <c r="S50" s="568"/>
      <c r="T50" s="568"/>
      <c r="U50" s="568"/>
      <c r="V50" s="568"/>
      <c r="W50" s="568"/>
      <c r="X50" s="568"/>
      <c r="Y50" s="569"/>
      <c r="Z50" s="17"/>
    </row>
    <row r="51" spans="1:26" x14ac:dyDescent="0.2">
      <c r="B51" s="15"/>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17"/>
    </row>
    <row r="52" spans="1:26" x14ac:dyDescent="0.2">
      <c r="B52" s="15"/>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17"/>
    </row>
    <row r="53" spans="1:26" x14ac:dyDescent="0.2">
      <c r="B53" s="15"/>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17"/>
    </row>
    <row r="54" spans="1:26" ht="15" thickBot="1" x14ac:dyDescent="0.25">
      <c r="B54" s="15"/>
      <c r="C54" s="570"/>
      <c r="D54" s="571"/>
      <c r="E54" s="571"/>
      <c r="F54" s="571"/>
      <c r="G54" s="571"/>
      <c r="H54" s="571"/>
      <c r="I54" s="571"/>
      <c r="J54" s="571"/>
      <c r="K54" s="571"/>
      <c r="L54" s="571"/>
      <c r="M54" s="571"/>
      <c r="N54" s="571"/>
      <c r="O54" s="571"/>
      <c r="P54" s="571"/>
      <c r="Q54" s="571"/>
      <c r="R54" s="571"/>
      <c r="S54" s="571"/>
      <c r="T54" s="571"/>
      <c r="U54" s="571"/>
      <c r="V54" s="571"/>
      <c r="W54" s="571"/>
      <c r="X54" s="571"/>
      <c r="Y54" s="572"/>
      <c r="Z54" s="17"/>
    </row>
    <row r="55" spans="1:26" x14ac:dyDescent="0.2">
      <c r="B55" s="29"/>
      <c r="C55" s="30"/>
      <c r="D55" s="30"/>
      <c r="E55" s="30"/>
      <c r="F55" s="30"/>
      <c r="G55" s="30"/>
      <c r="H55" s="30"/>
      <c r="I55" s="30"/>
      <c r="J55" s="30"/>
      <c r="K55" s="30"/>
      <c r="L55" s="30"/>
      <c r="M55" s="30"/>
      <c r="N55" s="30"/>
      <c r="O55" s="30"/>
      <c r="P55" s="30"/>
      <c r="Q55" s="30"/>
      <c r="R55" s="30"/>
      <c r="S55" s="30"/>
      <c r="T55" s="30"/>
      <c r="U55" s="30"/>
      <c r="V55" s="30"/>
      <c r="W55" s="30"/>
      <c r="X55" s="30"/>
      <c r="Y55" s="30"/>
      <c r="Z55" s="31"/>
    </row>
    <row r="56" spans="1:26" ht="15" thickBot="1" x14ac:dyDescent="0.25">
      <c r="B56" s="32"/>
      <c r="C56" s="33"/>
      <c r="D56" s="33"/>
      <c r="E56" s="33"/>
      <c r="F56" s="33"/>
      <c r="G56" s="33"/>
      <c r="H56" s="33"/>
      <c r="I56" s="33"/>
      <c r="J56" s="33"/>
      <c r="K56" s="33"/>
      <c r="L56" s="33"/>
      <c r="M56" s="33"/>
      <c r="N56" s="33"/>
      <c r="O56" s="33"/>
      <c r="P56" s="33"/>
      <c r="Q56" s="33"/>
      <c r="R56" s="33"/>
      <c r="S56" s="33"/>
      <c r="T56" s="33"/>
      <c r="U56" s="33"/>
      <c r="V56" s="33"/>
      <c r="W56" s="33"/>
      <c r="X56" s="33"/>
      <c r="Y56" s="33"/>
      <c r="Z56" s="34"/>
    </row>
    <row r="57" spans="1:26" ht="14.25" customHeight="1" x14ac:dyDescent="0.2">
      <c r="B57" s="35"/>
      <c r="C57" s="1162" t="s">
        <v>20</v>
      </c>
      <c r="D57" s="1163"/>
      <c r="E57" s="1163"/>
      <c r="F57" s="1163"/>
      <c r="G57" s="1164"/>
      <c r="H57" s="1162" t="s">
        <v>34</v>
      </c>
      <c r="I57" s="1164"/>
      <c r="J57" s="1162" t="s">
        <v>35</v>
      </c>
      <c r="K57" s="1163"/>
      <c r="L57" s="1163"/>
      <c r="M57" s="1164"/>
      <c r="N57" s="1162" t="s">
        <v>33</v>
      </c>
      <c r="O57" s="1163"/>
      <c r="P57" s="1163"/>
      <c r="Q57" s="1163"/>
      <c r="R57" s="1163"/>
      <c r="S57" s="1163"/>
      <c r="T57" s="1163"/>
      <c r="U57" s="1163"/>
      <c r="V57" s="1163"/>
      <c r="W57" s="1163"/>
      <c r="X57" s="1163"/>
      <c r="Y57" s="1164"/>
      <c r="Z57" s="93"/>
    </row>
    <row r="58" spans="1:26" ht="14.25" customHeight="1" x14ac:dyDescent="0.2">
      <c r="A58" s="1"/>
      <c r="B58" s="94"/>
      <c r="C58" s="1165"/>
      <c r="D58" s="1166"/>
      <c r="E58" s="1166"/>
      <c r="F58" s="1166"/>
      <c r="G58" s="1167"/>
      <c r="H58" s="1165"/>
      <c r="I58" s="1167"/>
      <c r="J58" s="1165"/>
      <c r="K58" s="1166"/>
      <c r="L58" s="1166"/>
      <c r="M58" s="1167"/>
      <c r="N58" s="1165"/>
      <c r="O58" s="1166"/>
      <c r="P58" s="1166"/>
      <c r="Q58" s="1166"/>
      <c r="R58" s="1166"/>
      <c r="S58" s="1166"/>
      <c r="T58" s="1166"/>
      <c r="U58" s="1166"/>
      <c r="V58" s="1166"/>
      <c r="W58" s="1166"/>
      <c r="X58" s="1166"/>
      <c r="Y58" s="1167"/>
      <c r="Z58" s="93"/>
    </row>
    <row r="59" spans="1:26" ht="15" customHeight="1" thickBot="1" x14ac:dyDescent="0.25">
      <c r="A59" s="1"/>
      <c r="B59" s="94"/>
      <c r="C59" s="1168"/>
      <c r="D59" s="1169"/>
      <c r="E59" s="1169"/>
      <c r="F59" s="1169"/>
      <c r="G59" s="1170"/>
      <c r="H59" s="1165"/>
      <c r="I59" s="1167"/>
      <c r="J59" s="1165"/>
      <c r="K59" s="1166"/>
      <c r="L59" s="1166"/>
      <c r="M59" s="1167"/>
      <c r="N59" s="1165"/>
      <c r="O59" s="1166"/>
      <c r="P59" s="1166"/>
      <c r="Q59" s="1166"/>
      <c r="R59" s="1166"/>
      <c r="S59" s="1166"/>
      <c r="T59" s="1166"/>
      <c r="U59" s="1166"/>
      <c r="V59" s="1166"/>
      <c r="W59" s="1166"/>
      <c r="X59" s="1166"/>
      <c r="Y59" s="1167"/>
      <c r="Z59" s="93"/>
    </row>
    <row r="60" spans="1:26" ht="43.5" customHeight="1" x14ac:dyDescent="0.2">
      <c r="B60" s="35"/>
      <c r="C60" s="1152" t="s">
        <v>36</v>
      </c>
      <c r="D60" s="1153"/>
      <c r="E60" s="1153"/>
      <c r="F60" s="1153"/>
      <c r="G60" s="1154"/>
      <c r="H60" s="550">
        <v>0</v>
      </c>
      <c r="I60" s="550"/>
      <c r="J60" s="550">
        <v>70.55</v>
      </c>
      <c r="K60" s="550"/>
      <c r="L60" s="550"/>
      <c r="M60" s="550"/>
      <c r="N60" s="1155" t="s">
        <v>638</v>
      </c>
      <c r="O60" s="1155"/>
      <c r="P60" s="1155"/>
      <c r="Q60" s="1155"/>
      <c r="R60" s="1155"/>
      <c r="S60" s="1155"/>
      <c r="T60" s="1155"/>
      <c r="U60" s="1155"/>
      <c r="V60" s="1155"/>
      <c r="W60" s="1155"/>
      <c r="X60" s="1155"/>
      <c r="Y60" s="1156"/>
      <c r="Z60" s="38"/>
    </row>
    <row r="61" spans="1:26" ht="42.75" customHeight="1" x14ac:dyDescent="0.2">
      <c r="B61" s="35"/>
      <c r="C61" s="1157" t="s">
        <v>93</v>
      </c>
      <c r="D61" s="1158"/>
      <c r="E61" s="1158"/>
      <c r="F61" s="1158"/>
      <c r="G61" s="1159"/>
      <c r="H61" s="544">
        <v>70.55</v>
      </c>
      <c r="I61" s="544"/>
      <c r="J61" s="544">
        <v>75.17</v>
      </c>
      <c r="K61" s="544"/>
      <c r="L61" s="544"/>
      <c r="M61" s="544"/>
      <c r="N61" s="1160" t="s">
        <v>639</v>
      </c>
      <c r="O61" s="1160"/>
      <c r="P61" s="1160"/>
      <c r="Q61" s="1160"/>
      <c r="R61" s="1160"/>
      <c r="S61" s="1160"/>
      <c r="T61" s="1160"/>
      <c r="U61" s="1160"/>
      <c r="V61" s="1160"/>
      <c r="W61" s="1160"/>
      <c r="X61" s="1160"/>
      <c r="Y61" s="1161"/>
      <c r="Z61" s="38"/>
    </row>
    <row r="62" spans="1:26" x14ac:dyDescent="0.2">
      <c r="B62" s="35"/>
      <c r="C62" s="543"/>
      <c r="D62" s="544"/>
      <c r="E62" s="544"/>
      <c r="F62" s="544"/>
      <c r="G62" s="544"/>
      <c r="H62" s="544"/>
      <c r="I62" s="544"/>
      <c r="J62" s="544"/>
      <c r="K62" s="544"/>
      <c r="L62" s="544"/>
      <c r="M62" s="544"/>
      <c r="N62" s="544"/>
      <c r="O62" s="544"/>
      <c r="P62" s="544"/>
      <c r="Q62" s="544"/>
      <c r="R62" s="544"/>
      <c r="S62" s="544"/>
      <c r="T62" s="544"/>
      <c r="U62" s="544"/>
      <c r="V62" s="544"/>
      <c r="W62" s="544"/>
      <c r="X62" s="544"/>
      <c r="Y62" s="545"/>
      <c r="Z62" s="38"/>
    </row>
    <row r="63" spans="1:26" x14ac:dyDescent="0.2">
      <c r="B63" s="35"/>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38"/>
    </row>
    <row r="64" spans="1:26" x14ac:dyDescent="0.2">
      <c r="B64" s="35"/>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38"/>
    </row>
    <row r="65" spans="2:26" x14ac:dyDescent="0.2">
      <c r="B65" s="35"/>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38"/>
    </row>
    <row r="66" spans="2:26" x14ac:dyDescent="0.2">
      <c r="B66" s="35"/>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38"/>
    </row>
    <row r="67" spans="2:26" x14ac:dyDescent="0.2">
      <c r="B67" s="35"/>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38"/>
    </row>
    <row r="68" spans="2:26" x14ac:dyDescent="0.2">
      <c r="B68" s="35"/>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38"/>
    </row>
    <row r="69" spans="2:26" x14ac:dyDescent="0.2">
      <c r="B69" s="35"/>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38"/>
    </row>
    <row r="70" spans="2:26" x14ac:dyDescent="0.2">
      <c r="B70" s="35"/>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38"/>
    </row>
    <row r="71" spans="2:26" ht="15" thickBot="1" x14ac:dyDescent="0.25">
      <c r="B71" s="35"/>
      <c r="C71" s="546"/>
      <c r="D71" s="547"/>
      <c r="E71" s="547"/>
      <c r="F71" s="547"/>
      <c r="G71" s="547"/>
      <c r="H71" s="547"/>
      <c r="I71" s="547"/>
      <c r="J71" s="547"/>
      <c r="K71" s="547"/>
      <c r="L71" s="547"/>
      <c r="M71" s="547"/>
      <c r="N71" s="547"/>
      <c r="O71" s="547"/>
      <c r="P71" s="547"/>
      <c r="Q71" s="547"/>
      <c r="R71" s="547"/>
      <c r="S71" s="547"/>
      <c r="T71" s="547"/>
      <c r="U71" s="547"/>
      <c r="V71" s="547"/>
      <c r="W71" s="547"/>
      <c r="X71" s="547"/>
      <c r="Y71" s="548"/>
      <c r="Z71" s="38"/>
    </row>
    <row r="72" spans="2:26" x14ac:dyDescent="0.2">
      <c r="B72" s="39"/>
      <c r="C72" s="30"/>
      <c r="D72" s="30"/>
      <c r="E72" s="30"/>
      <c r="F72" s="30"/>
      <c r="G72" s="30"/>
      <c r="H72" s="30"/>
      <c r="I72" s="30"/>
      <c r="J72" s="30"/>
      <c r="K72" s="30"/>
      <c r="L72" s="30"/>
      <c r="M72" s="30"/>
      <c r="N72" s="30"/>
      <c r="O72" s="30"/>
      <c r="P72" s="30"/>
      <c r="Q72" s="30"/>
      <c r="R72" s="30"/>
      <c r="S72" s="30"/>
      <c r="T72" s="30"/>
      <c r="U72" s="30"/>
      <c r="V72" s="30"/>
      <c r="W72" s="30"/>
      <c r="X72" s="30"/>
      <c r="Y72" s="30"/>
      <c r="Z72" s="40"/>
    </row>
    <row r="111" ht="6" customHeight="1" x14ac:dyDescent="0.2"/>
  </sheetData>
  <mergeCells count="104">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7:G37"/>
    <mergeCell ref="K37:Y37"/>
    <mergeCell ref="C40:Y41"/>
    <mergeCell ref="C42:Y54"/>
    <mergeCell ref="C57:G59"/>
    <mergeCell ref="H57:I59"/>
    <mergeCell ref="J57:M59"/>
    <mergeCell ref="N57:Y59"/>
    <mergeCell ref="C30:Y31"/>
    <mergeCell ref="C32:G32"/>
    <mergeCell ref="K32:Y32"/>
    <mergeCell ref="C33:G33"/>
    <mergeCell ref="K33:Y36"/>
    <mergeCell ref="C34:G34"/>
    <mergeCell ref="C35:G35"/>
    <mergeCell ref="C36:G36"/>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E9D3E-FD02-43D0-9AE5-DA58D65367AB}">
  <dimension ref="A1:Z111"/>
  <sheetViews>
    <sheetView topLeftCell="A34" workbookViewId="0">
      <selection activeCell="J35" sqref="J35:J36"/>
    </sheetView>
  </sheetViews>
  <sheetFormatPr baseColWidth="10" defaultColWidth="3.7109375" defaultRowHeight="14.25" x14ac:dyDescent="0.2"/>
  <cols>
    <col min="1" max="1" width="3.7109375" style="373"/>
    <col min="2" max="2" width="2.85546875" style="373" customWidth="1"/>
    <col min="3" max="6" width="2.7109375" style="373" customWidth="1"/>
    <col min="7" max="7" width="4.28515625" style="373" customWidth="1"/>
    <col min="8" max="8" width="14.28515625" style="373" customWidth="1"/>
    <col min="9" max="9" width="13.42578125" style="373" customWidth="1"/>
    <col min="10" max="10" width="15" style="373" customWidth="1"/>
    <col min="11" max="12" width="3.42578125" style="373" customWidth="1"/>
    <col min="13" max="15" width="2.7109375" style="373" customWidth="1"/>
    <col min="16" max="16" width="7.7109375" style="373" customWidth="1"/>
    <col min="17" max="17" width="3.5703125" style="373" customWidth="1"/>
    <col min="18" max="18" width="3.7109375" style="373"/>
    <col min="19" max="19" width="3.28515625" style="373" customWidth="1"/>
    <col min="20" max="21" width="6.42578125" style="373" customWidth="1"/>
    <col min="22" max="22" width="3.7109375" style="373"/>
    <col min="23" max="25" width="5" style="373" customWidth="1"/>
    <col min="26" max="26" width="2.85546875" style="373" customWidth="1"/>
    <col min="27" max="16384" width="3.7109375" style="373"/>
  </cols>
  <sheetData>
    <row r="1" spans="1:26" ht="15" thickBot="1" x14ac:dyDescent="0.25">
      <c r="A1" s="371"/>
      <c r="B1" s="372"/>
      <c r="C1" s="372"/>
      <c r="D1" s="372"/>
      <c r="E1" s="372"/>
      <c r="F1" s="372"/>
    </row>
    <row r="2" spans="1:26" ht="45.75" customHeight="1" x14ac:dyDescent="0.2">
      <c r="A2" s="371"/>
      <c r="B2" s="549"/>
      <c r="C2" s="550"/>
      <c r="D2" s="550"/>
      <c r="E2" s="550"/>
      <c r="F2" s="550"/>
      <c r="G2" s="550"/>
      <c r="H2" s="1201" t="s">
        <v>0</v>
      </c>
      <c r="I2" s="1201"/>
      <c r="J2" s="1201"/>
      <c r="K2" s="1201"/>
      <c r="L2" s="1201"/>
      <c r="M2" s="1201"/>
      <c r="N2" s="1201"/>
      <c r="O2" s="1201"/>
      <c r="P2" s="1201"/>
      <c r="Q2" s="1201"/>
      <c r="R2" s="1201"/>
      <c r="S2" s="1201"/>
      <c r="T2" s="1201"/>
      <c r="U2" s="1201"/>
      <c r="V2" s="1201"/>
      <c r="W2" s="1201"/>
      <c r="X2" s="1201"/>
      <c r="Y2" s="1201"/>
      <c r="Z2" s="1202"/>
    </row>
    <row r="3" spans="1:26" ht="15" x14ac:dyDescent="0.2">
      <c r="A3" s="37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37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371"/>
      <c r="B5" s="371"/>
      <c r="C5" s="371"/>
      <c r="D5" s="371"/>
      <c r="E5" s="371"/>
      <c r="F5" s="371"/>
      <c r="G5" s="371"/>
      <c r="H5" s="374"/>
      <c r="I5" s="374"/>
      <c r="J5" s="374"/>
      <c r="K5" s="374"/>
      <c r="L5" s="374"/>
      <c r="M5" s="374"/>
      <c r="N5" s="374"/>
      <c r="O5" s="374"/>
      <c r="P5" s="374"/>
      <c r="Q5" s="374"/>
      <c r="R5" s="374"/>
      <c r="S5" s="374"/>
      <c r="T5" s="374"/>
      <c r="U5" s="374"/>
      <c r="V5" s="374"/>
      <c r="W5" s="374"/>
      <c r="X5" s="374"/>
      <c r="Y5" s="374"/>
      <c r="Z5" s="374"/>
    </row>
    <row r="6" spans="1:26" ht="15.75" thickBot="1" x14ac:dyDescent="0.25">
      <c r="B6" s="375"/>
      <c r="C6" s="376"/>
      <c r="D6" s="376"/>
      <c r="E6" s="376"/>
      <c r="F6" s="376"/>
      <c r="G6" s="376"/>
      <c r="H6" s="376"/>
      <c r="I6" s="377"/>
      <c r="J6" s="377"/>
      <c r="K6" s="377"/>
      <c r="L6" s="377"/>
      <c r="M6" s="377"/>
      <c r="N6" s="377"/>
      <c r="O6" s="377"/>
      <c r="P6" s="377"/>
      <c r="Q6" s="377"/>
      <c r="R6" s="378"/>
      <c r="S6" s="378"/>
      <c r="T6" s="378"/>
      <c r="U6" s="378"/>
      <c r="V6" s="378"/>
      <c r="W6" s="376"/>
      <c r="X6" s="376"/>
      <c r="Y6" s="376"/>
      <c r="Z6" s="379"/>
    </row>
    <row r="7" spans="1:26" ht="15" customHeight="1" x14ac:dyDescent="0.2">
      <c r="B7" s="380"/>
      <c r="C7" s="638" t="s">
        <v>2</v>
      </c>
      <c r="D7" s="639"/>
      <c r="E7" s="639"/>
      <c r="F7" s="639"/>
      <c r="G7" s="639"/>
      <c r="H7" s="640"/>
      <c r="I7" s="665" t="s">
        <v>277</v>
      </c>
      <c r="J7" s="666"/>
      <c r="K7" s="666"/>
      <c r="L7" s="666"/>
      <c r="M7" s="666"/>
      <c r="N7" s="666"/>
      <c r="O7" s="666"/>
      <c r="P7" s="666"/>
      <c r="Q7" s="666"/>
      <c r="R7" s="666"/>
      <c r="S7" s="666"/>
      <c r="T7" s="666"/>
      <c r="U7" s="666"/>
      <c r="V7" s="666"/>
      <c r="W7" s="666"/>
      <c r="X7" s="666"/>
      <c r="Y7" s="667"/>
      <c r="Z7" s="381"/>
    </row>
    <row r="8" spans="1:26" ht="15.75" thickBot="1" x14ac:dyDescent="0.25">
      <c r="B8" s="380"/>
      <c r="C8" s="641"/>
      <c r="D8" s="642"/>
      <c r="E8" s="642"/>
      <c r="F8" s="642"/>
      <c r="G8" s="642"/>
      <c r="H8" s="643"/>
      <c r="I8" s="668"/>
      <c r="J8" s="669"/>
      <c r="K8" s="669"/>
      <c r="L8" s="669"/>
      <c r="M8" s="669"/>
      <c r="N8" s="669"/>
      <c r="O8" s="669"/>
      <c r="P8" s="669"/>
      <c r="Q8" s="669"/>
      <c r="R8" s="669"/>
      <c r="S8" s="669"/>
      <c r="T8" s="669"/>
      <c r="U8" s="669"/>
      <c r="V8" s="669"/>
      <c r="W8" s="669"/>
      <c r="X8" s="669"/>
      <c r="Y8" s="670"/>
      <c r="Z8" s="381"/>
    </row>
    <row r="9" spans="1:26" ht="15.75" thickBot="1" x14ac:dyDescent="0.25">
      <c r="B9" s="380"/>
      <c r="C9" s="382"/>
      <c r="D9" s="382"/>
      <c r="E9" s="382"/>
      <c r="F9" s="382"/>
      <c r="G9" s="382"/>
      <c r="H9" s="382"/>
      <c r="I9" s="383"/>
      <c r="J9" s="383"/>
      <c r="K9" s="383"/>
      <c r="L9" s="383"/>
      <c r="M9" s="383"/>
      <c r="N9" s="383"/>
      <c r="O9" s="383"/>
      <c r="P9" s="383"/>
      <c r="Q9" s="383"/>
      <c r="R9" s="384"/>
      <c r="S9" s="384"/>
      <c r="T9" s="384"/>
      <c r="U9" s="384"/>
      <c r="V9" s="384"/>
      <c r="W9" s="382"/>
      <c r="X9" s="382"/>
      <c r="Y9" s="382"/>
      <c r="Z9" s="381"/>
    </row>
    <row r="10" spans="1:26" ht="15" customHeight="1" thickBot="1" x14ac:dyDescent="0.25">
      <c r="B10" s="380"/>
      <c r="C10" s="638" t="s">
        <v>4</v>
      </c>
      <c r="D10" s="639"/>
      <c r="E10" s="639"/>
      <c r="F10" s="639"/>
      <c r="G10" s="639"/>
      <c r="H10" s="640"/>
      <c r="I10" s="1206" t="s">
        <v>640</v>
      </c>
      <c r="J10" s="1207"/>
      <c r="K10" s="1207"/>
      <c r="L10" s="1207"/>
      <c r="M10" s="1207"/>
      <c r="N10" s="1207"/>
      <c r="O10" s="1207"/>
      <c r="P10" s="1207"/>
      <c r="Q10" s="1208"/>
      <c r="R10" s="674" t="s">
        <v>3</v>
      </c>
      <c r="S10" s="675"/>
      <c r="T10" s="675"/>
      <c r="U10" s="676"/>
      <c r="V10" s="608" t="s">
        <v>5</v>
      </c>
      <c r="W10" s="609"/>
      <c r="X10" s="609"/>
      <c r="Y10" s="610"/>
      <c r="Z10" s="381"/>
    </row>
    <row r="11" spans="1:26" ht="15.75" customHeight="1" thickBot="1" x14ac:dyDescent="0.25">
      <c r="B11" s="380"/>
      <c r="C11" s="641"/>
      <c r="D11" s="642"/>
      <c r="E11" s="642"/>
      <c r="F11" s="642"/>
      <c r="G11" s="642"/>
      <c r="H11" s="643"/>
      <c r="I11" s="1209"/>
      <c r="J11" s="1210"/>
      <c r="K11" s="1210"/>
      <c r="L11" s="1210"/>
      <c r="M11" s="1210"/>
      <c r="N11" s="1210"/>
      <c r="O11" s="1210"/>
      <c r="P11" s="1210"/>
      <c r="Q11" s="1211"/>
      <c r="R11" s="683" t="s">
        <v>300</v>
      </c>
      <c r="S11" s="684"/>
      <c r="T11" s="684"/>
      <c r="U11" s="685"/>
      <c r="V11" s="671" t="s">
        <v>43</v>
      </c>
      <c r="W11" s="672"/>
      <c r="X11" s="672"/>
      <c r="Y11" s="673"/>
      <c r="Z11" s="381"/>
    </row>
    <row r="12" spans="1:26" ht="12" customHeight="1" thickBot="1" x14ac:dyDescent="0.25">
      <c r="B12" s="385"/>
      <c r="C12" s="386"/>
      <c r="D12" s="386"/>
      <c r="E12" s="386"/>
      <c r="F12" s="386"/>
      <c r="G12" s="386"/>
      <c r="H12" s="386"/>
      <c r="I12" s="386"/>
      <c r="J12" s="386"/>
      <c r="K12" s="386"/>
      <c r="L12" s="386"/>
      <c r="M12" s="386"/>
      <c r="N12" s="386"/>
      <c r="O12" s="386"/>
      <c r="P12" s="386"/>
      <c r="Q12" s="386"/>
      <c r="R12" s="386"/>
      <c r="S12" s="386"/>
      <c r="T12" s="386"/>
      <c r="U12" s="386"/>
      <c r="V12" s="386"/>
      <c r="W12" s="386"/>
      <c r="X12" s="386"/>
      <c r="Y12" s="386"/>
      <c r="Z12" s="387"/>
    </row>
    <row r="13" spans="1:26" ht="23.25" customHeight="1" x14ac:dyDescent="0.2">
      <c r="B13" s="385"/>
      <c r="C13" s="638" t="s">
        <v>6</v>
      </c>
      <c r="D13" s="639"/>
      <c r="E13" s="639"/>
      <c r="F13" s="639"/>
      <c r="G13" s="639"/>
      <c r="H13" s="640"/>
      <c r="I13" s="644" t="s">
        <v>641</v>
      </c>
      <c r="J13" s="645"/>
      <c r="K13" s="645"/>
      <c r="L13" s="645"/>
      <c r="M13" s="645"/>
      <c r="N13" s="645"/>
      <c r="O13" s="645"/>
      <c r="P13" s="645"/>
      <c r="Q13" s="645"/>
      <c r="R13" s="645"/>
      <c r="S13" s="646"/>
      <c r="T13" s="638" t="s">
        <v>7</v>
      </c>
      <c r="U13" s="639"/>
      <c r="V13" s="639"/>
      <c r="W13" s="639"/>
      <c r="X13" s="639"/>
      <c r="Y13" s="640"/>
      <c r="Z13" s="387"/>
    </row>
    <row r="14" spans="1:26" ht="20.25" customHeight="1" thickBot="1" x14ac:dyDescent="0.25">
      <c r="B14" s="385"/>
      <c r="C14" s="641"/>
      <c r="D14" s="642"/>
      <c r="E14" s="642"/>
      <c r="F14" s="642"/>
      <c r="G14" s="642"/>
      <c r="H14" s="643"/>
      <c r="I14" s="647"/>
      <c r="J14" s="648"/>
      <c r="K14" s="648"/>
      <c r="L14" s="648"/>
      <c r="M14" s="648"/>
      <c r="N14" s="648"/>
      <c r="O14" s="648"/>
      <c r="P14" s="648"/>
      <c r="Q14" s="648"/>
      <c r="R14" s="648"/>
      <c r="S14" s="649"/>
      <c r="T14" s="1203" t="s">
        <v>642</v>
      </c>
      <c r="U14" s="1204"/>
      <c r="V14" s="1204"/>
      <c r="W14" s="1204"/>
      <c r="X14" s="1204"/>
      <c r="Y14" s="1205"/>
      <c r="Z14" s="387"/>
    </row>
    <row r="15" spans="1:26" ht="15" thickBot="1" x14ac:dyDescent="0.25">
      <c r="B15" s="385"/>
      <c r="C15" s="386"/>
      <c r="D15" s="386"/>
      <c r="E15" s="386"/>
      <c r="F15" s="386"/>
      <c r="G15" s="386"/>
      <c r="H15" s="386"/>
      <c r="I15" s="386"/>
      <c r="J15" s="386"/>
      <c r="K15" s="386"/>
      <c r="L15" s="386"/>
      <c r="M15" s="386"/>
      <c r="N15" s="386"/>
      <c r="O15" s="386"/>
      <c r="P15" s="386"/>
      <c r="Q15" s="386"/>
      <c r="R15" s="386"/>
      <c r="S15" s="386"/>
      <c r="T15" s="386"/>
      <c r="U15" s="386"/>
      <c r="V15" s="386"/>
      <c r="W15" s="386"/>
      <c r="X15" s="386"/>
      <c r="Y15" s="386"/>
      <c r="Z15" s="387"/>
    </row>
    <row r="16" spans="1:26" ht="57.75" customHeight="1" thickBot="1" x14ac:dyDescent="0.25">
      <c r="B16" s="385"/>
      <c r="C16" s="601" t="s">
        <v>8</v>
      </c>
      <c r="D16" s="602"/>
      <c r="E16" s="602"/>
      <c r="F16" s="602"/>
      <c r="G16" s="602"/>
      <c r="H16" s="603"/>
      <c r="I16" s="604" t="s">
        <v>303</v>
      </c>
      <c r="J16" s="605"/>
      <c r="K16" s="605"/>
      <c r="L16" s="605"/>
      <c r="M16" s="605"/>
      <c r="N16" s="605"/>
      <c r="O16" s="605"/>
      <c r="P16" s="605"/>
      <c r="Q16" s="605"/>
      <c r="R16" s="605"/>
      <c r="S16" s="605"/>
      <c r="T16" s="605"/>
      <c r="U16" s="605"/>
      <c r="V16" s="605"/>
      <c r="W16" s="605"/>
      <c r="X16" s="605"/>
      <c r="Y16" s="606"/>
      <c r="Z16" s="387"/>
    </row>
    <row r="17" spans="2:26" ht="16.5" customHeight="1" thickBot="1" x14ac:dyDescent="0.25">
      <c r="B17" s="385"/>
      <c r="C17" s="384"/>
      <c r="D17" s="384"/>
      <c r="E17" s="384"/>
      <c r="F17" s="384"/>
      <c r="G17" s="384"/>
      <c r="H17" s="384"/>
      <c r="I17" s="388"/>
      <c r="J17" s="388"/>
      <c r="K17" s="388"/>
      <c r="L17" s="388"/>
      <c r="M17" s="388"/>
      <c r="N17" s="388"/>
      <c r="O17" s="388"/>
      <c r="P17" s="388"/>
      <c r="Q17" s="388"/>
      <c r="R17" s="388"/>
      <c r="S17" s="388"/>
      <c r="T17" s="388"/>
      <c r="U17" s="388"/>
      <c r="V17" s="388"/>
      <c r="W17" s="388"/>
      <c r="X17" s="388"/>
      <c r="Y17" s="388"/>
      <c r="Z17" s="387"/>
    </row>
    <row r="18" spans="2:26" ht="52.5" customHeight="1" thickBot="1" x14ac:dyDescent="0.25">
      <c r="B18" s="385"/>
      <c r="C18" s="601" t="s">
        <v>47</v>
      </c>
      <c r="D18" s="602"/>
      <c r="E18" s="602"/>
      <c r="F18" s="602"/>
      <c r="G18" s="602"/>
      <c r="H18" s="603"/>
      <c r="I18" s="604" t="s">
        <v>304</v>
      </c>
      <c r="J18" s="605"/>
      <c r="K18" s="605"/>
      <c r="L18" s="605"/>
      <c r="M18" s="605"/>
      <c r="N18" s="605"/>
      <c r="O18" s="605"/>
      <c r="P18" s="605"/>
      <c r="Q18" s="605"/>
      <c r="R18" s="605"/>
      <c r="S18" s="605"/>
      <c r="T18" s="605"/>
      <c r="U18" s="605"/>
      <c r="V18" s="605"/>
      <c r="W18" s="605"/>
      <c r="X18" s="605"/>
      <c r="Y18" s="606"/>
      <c r="Z18" s="387"/>
    </row>
    <row r="19" spans="2:26" ht="16.5" customHeight="1" thickBot="1" x14ac:dyDescent="0.25">
      <c r="B19" s="385"/>
      <c r="C19" s="384"/>
      <c r="D19" s="384"/>
      <c r="E19" s="384"/>
      <c r="F19" s="384"/>
      <c r="G19" s="384"/>
      <c r="H19" s="384"/>
      <c r="I19" s="388"/>
      <c r="J19" s="388"/>
      <c r="K19" s="388"/>
      <c r="L19" s="388"/>
      <c r="M19" s="388"/>
      <c r="N19" s="388"/>
      <c r="O19" s="388"/>
      <c r="P19" s="388"/>
      <c r="Q19" s="388"/>
      <c r="R19" s="388"/>
      <c r="S19" s="388"/>
      <c r="T19" s="388"/>
      <c r="U19" s="388"/>
      <c r="V19" s="388"/>
      <c r="W19" s="388"/>
      <c r="X19" s="388"/>
      <c r="Y19" s="388"/>
      <c r="Z19" s="387"/>
    </row>
    <row r="20" spans="2:26" s="371" customFormat="1" ht="16.5" customHeight="1" x14ac:dyDescent="0.2">
      <c r="B20" s="385"/>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387"/>
    </row>
    <row r="21" spans="2:26" s="371" customFormat="1" ht="16.5" customHeight="1" thickBot="1" x14ac:dyDescent="0.25">
      <c r="B21" s="385"/>
      <c r="C21" s="623"/>
      <c r="D21" s="624"/>
      <c r="E21" s="624"/>
      <c r="F21" s="624"/>
      <c r="G21" s="624"/>
      <c r="H21" s="625"/>
      <c r="I21" s="629"/>
      <c r="J21" s="630"/>
      <c r="K21" s="630"/>
      <c r="L21" s="631"/>
      <c r="M21" s="671" t="s">
        <v>70</v>
      </c>
      <c r="N21" s="702"/>
      <c r="O21" s="702"/>
      <c r="P21" s="702"/>
      <c r="Q21" s="702"/>
      <c r="R21" s="702"/>
      <c r="S21" s="703"/>
      <c r="T21" s="671" t="s">
        <v>71</v>
      </c>
      <c r="U21" s="702"/>
      <c r="V21" s="702"/>
      <c r="W21" s="702"/>
      <c r="X21" s="702"/>
      <c r="Y21" s="703"/>
      <c r="Z21" s="387"/>
    </row>
    <row r="22" spans="2:26" ht="15" thickBot="1" x14ac:dyDescent="0.25">
      <c r="B22" s="385"/>
      <c r="C22" s="386"/>
      <c r="D22" s="386"/>
      <c r="E22" s="386"/>
      <c r="F22" s="386"/>
      <c r="G22" s="386"/>
      <c r="H22" s="386"/>
      <c r="I22" s="386"/>
      <c r="J22" s="386"/>
      <c r="K22" s="386"/>
      <c r="L22" s="386"/>
      <c r="M22" s="386"/>
      <c r="N22" s="386"/>
      <c r="O22" s="386"/>
      <c r="P22" s="386"/>
      <c r="Q22" s="386"/>
      <c r="R22" s="386"/>
      <c r="S22" s="386"/>
      <c r="T22" s="386"/>
      <c r="U22" s="386"/>
      <c r="V22" s="386"/>
      <c r="W22" s="386"/>
      <c r="X22" s="386"/>
      <c r="Y22" s="386"/>
      <c r="Z22" s="387"/>
    </row>
    <row r="23" spans="2:26" ht="31.5" customHeight="1" x14ac:dyDescent="0.2">
      <c r="B23" s="38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387"/>
    </row>
    <row r="24" spans="2:26" ht="26.25" customHeight="1" thickBot="1" x14ac:dyDescent="0.25">
      <c r="B24" s="385"/>
      <c r="C24" s="611" t="s">
        <v>286</v>
      </c>
      <c r="D24" s="612"/>
      <c r="E24" s="612"/>
      <c r="F24" s="612"/>
      <c r="G24" s="612"/>
      <c r="H24" s="612"/>
      <c r="I24" s="613"/>
      <c r="J24" s="611" t="s">
        <v>237</v>
      </c>
      <c r="K24" s="612"/>
      <c r="L24" s="612"/>
      <c r="M24" s="612"/>
      <c r="N24" s="612"/>
      <c r="O24" s="612"/>
      <c r="P24" s="613"/>
      <c r="Q24" s="1192" t="s">
        <v>287</v>
      </c>
      <c r="R24" s="1193"/>
      <c r="S24" s="1193"/>
      <c r="T24" s="1193"/>
      <c r="U24" s="1193"/>
      <c r="V24" s="1193"/>
      <c r="W24" s="1193"/>
      <c r="X24" s="1193"/>
      <c r="Y24" s="1194"/>
      <c r="Z24" s="387"/>
    </row>
    <row r="25" spans="2:26" ht="15" thickBot="1" x14ac:dyDescent="0.25">
      <c r="B25" s="385"/>
      <c r="C25" s="386"/>
      <c r="D25" s="386"/>
      <c r="E25" s="386"/>
      <c r="F25" s="386"/>
      <c r="G25" s="386"/>
      <c r="H25" s="386"/>
      <c r="I25" s="386"/>
      <c r="J25" s="386"/>
      <c r="K25" s="386"/>
      <c r="L25" s="386"/>
      <c r="M25" s="386"/>
      <c r="N25" s="386"/>
      <c r="O25" s="386"/>
      <c r="P25" s="386"/>
      <c r="Q25" s="386"/>
      <c r="R25" s="386"/>
      <c r="S25" s="386"/>
      <c r="T25" s="386"/>
      <c r="U25" s="386"/>
      <c r="V25" s="386"/>
      <c r="W25" s="386"/>
      <c r="X25" s="386"/>
      <c r="Y25" s="386"/>
      <c r="Z25" s="387"/>
    </row>
    <row r="26" spans="2:26" ht="33" customHeight="1" thickBot="1" x14ac:dyDescent="0.25">
      <c r="B26" s="385"/>
      <c r="C26" s="601" t="s">
        <v>16</v>
      </c>
      <c r="D26" s="602"/>
      <c r="E26" s="602"/>
      <c r="F26" s="602"/>
      <c r="G26" s="602"/>
      <c r="H26" s="603"/>
      <c r="I26" s="604" t="s">
        <v>305</v>
      </c>
      <c r="J26" s="605"/>
      <c r="K26" s="605"/>
      <c r="L26" s="605"/>
      <c r="M26" s="605"/>
      <c r="N26" s="605"/>
      <c r="O26" s="605"/>
      <c r="P26" s="605"/>
      <c r="Q26" s="605"/>
      <c r="R26" s="605"/>
      <c r="S26" s="605"/>
      <c r="T26" s="605"/>
      <c r="U26" s="605"/>
      <c r="V26" s="605"/>
      <c r="W26" s="605"/>
      <c r="X26" s="605"/>
      <c r="Y26" s="606"/>
      <c r="Z26" s="387"/>
    </row>
    <row r="27" spans="2:26" ht="15.75" thickBot="1" x14ac:dyDescent="0.25">
      <c r="B27" s="385"/>
      <c r="C27" s="384"/>
      <c r="D27" s="384"/>
      <c r="E27" s="384"/>
      <c r="F27" s="384"/>
      <c r="G27" s="384"/>
      <c r="H27" s="384"/>
      <c r="I27" s="388"/>
      <c r="J27" s="388"/>
      <c r="K27" s="388"/>
      <c r="L27" s="388"/>
      <c r="M27" s="388"/>
      <c r="N27" s="388"/>
      <c r="O27" s="388"/>
      <c r="P27" s="388"/>
      <c r="Q27" s="388"/>
      <c r="R27" s="388"/>
      <c r="S27" s="388"/>
      <c r="T27" s="388"/>
      <c r="U27" s="388"/>
      <c r="V27" s="388"/>
      <c r="W27" s="388"/>
      <c r="X27" s="388"/>
      <c r="Y27" s="388"/>
      <c r="Z27" s="387"/>
    </row>
    <row r="28" spans="2:26" ht="39.75" customHeight="1" thickBot="1" x14ac:dyDescent="0.25">
      <c r="B28" s="385"/>
      <c r="C28" s="601" t="s">
        <v>17</v>
      </c>
      <c r="D28" s="602"/>
      <c r="E28" s="602"/>
      <c r="F28" s="602"/>
      <c r="G28" s="602"/>
      <c r="H28" s="603"/>
      <c r="I28" s="607" t="s">
        <v>643</v>
      </c>
      <c r="J28" s="604"/>
      <c r="K28" s="601" t="s">
        <v>18</v>
      </c>
      <c r="L28" s="602"/>
      <c r="M28" s="602"/>
      <c r="N28" s="602"/>
      <c r="O28" s="602"/>
      <c r="P28" s="603"/>
      <c r="Q28" s="607" t="s">
        <v>38</v>
      </c>
      <c r="R28" s="977"/>
      <c r="S28" s="978"/>
      <c r="T28" s="55">
        <v>1</v>
      </c>
      <c r="U28" s="977" t="s">
        <v>39</v>
      </c>
      <c r="V28" s="977"/>
      <c r="W28" s="977"/>
      <c r="X28" s="978"/>
      <c r="Y28" s="389"/>
      <c r="Z28" s="387"/>
    </row>
    <row r="29" spans="2:26" ht="15" thickBot="1" x14ac:dyDescent="0.25">
      <c r="B29" s="385"/>
      <c r="C29" s="386"/>
      <c r="D29" s="386"/>
      <c r="E29" s="386"/>
      <c r="F29" s="386"/>
      <c r="G29" s="386"/>
      <c r="H29" s="386"/>
      <c r="I29" s="386"/>
      <c r="J29" s="386"/>
      <c r="K29" s="386"/>
      <c r="L29" s="386"/>
      <c r="M29" s="386"/>
      <c r="N29" s="386"/>
      <c r="O29" s="386"/>
      <c r="P29" s="386"/>
      <c r="Q29" s="386"/>
      <c r="R29" s="386"/>
      <c r="S29" s="386"/>
      <c r="T29" s="386"/>
      <c r="U29" s="386"/>
      <c r="V29" s="386"/>
      <c r="W29" s="386"/>
      <c r="X29" s="386"/>
      <c r="Y29" s="386"/>
      <c r="Z29" s="387"/>
    </row>
    <row r="30" spans="2:26" s="391" customFormat="1" x14ac:dyDescent="0.2">
      <c r="B30" s="39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387"/>
    </row>
    <row r="31" spans="2:26" s="391" customFormat="1" ht="12" customHeight="1" thickBot="1" x14ac:dyDescent="0.25">
      <c r="B31" s="39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387"/>
    </row>
    <row r="32" spans="2:26" s="391" customFormat="1" ht="39" customHeight="1" thickBot="1" x14ac:dyDescent="0.25">
      <c r="B32" s="390"/>
      <c r="C32" s="1171" t="s">
        <v>20</v>
      </c>
      <c r="D32" s="1172"/>
      <c r="E32" s="1172"/>
      <c r="F32" s="1172"/>
      <c r="G32" s="1172"/>
      <c r="H32" s="419" t="s">
        <v>644</v>
      </c>
      <c r="I32" s="419" t="s">
        <v>645</v>
      </c>
      <c r="J32" s="110" t="s">
        <v>292</v>
      </c>
      <c r="K32" s="1212" t="s">
        <v>293</v>
      </c>
      <c r="L32" s="1213"/>
      <c r="M32" s="1213"/>
      <c r="N32" s="1213"/>
      <c r="O32" s="1213"/>
      <c r="P32" s="1213"/>
      <c r="Q32" s="1213"/>
      <c r="R32" s="1213"/>
      <c r="S32" s="1213"/>
      <c r="T32" s="1213"/>
      <c r="U32" s="1213"/>
      <c r="V32" s="1213"/>
      <c r="W32" s="1213"/>
      <c r="X32" s="1213"/>
      <c r="Y32" s="1214"/>
      <c r="Z32" s="387"/>
    </row>
    <row r="33" spans="2:26" s="391" customFormat="1" ht="14.25" customHeight="1" x14ac:dyDescent="0.2">
      <c r="B33" s="390"/>
      <c r="C33" s="1174" t="s">
        <v>36</v>
      </c>
      <c r="D33" s="1175"/>
      <c r="E33" s="1175"/>
      <c r="F33" s="1175"/>
      <c r="G33" s="1176"/>
      <c r="H33" s="421">
        <v>756436.76019032323</v>
      </c>
      <c r="I33" s="409">
        <v>7878573</v>
      </c>
      <c r="J33" s="410">
        <f>+H33/I33</f>
        <v>9.6011899641003928E-2</v>
      </c>
      <c r="K33" s="1215" t="s">
        <v>646</v>
      </c>
      <c r="L33" s="1216"/>
      <c r="M33" s="1216"/>
      <c r="N33" s="1216"/>
      <c r="O33" s="1216"/>
      <c r="P33" s="1216"/>
      <c r="Q33" s="1216"/>
      <c r="R33" s="1216"/>
      <c r="S33" s="1216"/>
      <c r="T33" s="1216"/>
      <c r="U33" s="1216"/>
      <c r="V33" s="1216"/>
      <c r="W33" s="1216"/>
      <c r="X33" s="1216"/>
      <c r="Y33" s="1217"/>
      <c r="Z33" s="387"/>
    </row>
    <row r="34" spans="2:26" s="391" customFormat="1" x14ac:dyDescent="0.2">
      <c r="B34" s="390"/>
      <c r="C34" s="1183" t="s">
        <v>93</v>
      </c>
      <c r="D34" s="1184"/>
      <c r="E34" s="1184"/>
      <c r="F34" s="1184"/>
      <c r="G34" s="1185"/>
      <c r="H34" s="408">
        <v>1156606</v>
      </c>
      <c r="I34" s="368">
        <v>7878573</v>
      </c>
      <c r="J34" s="410">
        <f>+H34/I34</f>
        <v>0.14680399610437067</v>
      </c>
      <c r="K34" s="1218"/>
      <c r="L34" s="1219"/>
      <c r="M34" s="1219"/>
      <c r="N34" s="1219"/>
      <c r="O34" s="1219"/>
      <c r="P34" s="1219"/>
      <c r="Q34" s="1219"/>
      <c r="R34" s="1219"/>
      <c r="S34" s="1219"/>
      <c r="T34" s="1219"/>
      <c r="U34" s="1219"/>
      <c r="V34" s="1219"/>
      <c r="W34" s="1219"/>
      <c r="X34" s="1219"/>
      <c r="Y34" s="1220"/>
      <c r="Z34" s="387"/>
    </row>
    <row r="35" spans="2:26" s="391" customFormat="1" x14ac:dyDescent="0.2">
      <c r="B35" s="390"/>
      <c r="C35" s="1186" t="s">
        <v>94</v>
      </c>
      <c r="D35" s="1187"/>
      <c r="E35" s="1187"/>
      <c r="F35" s="1187"/>
      <c r="G35" s="1188"/>
      <c r="H35" s="368"/>
      <c r="I35" s="368"/>
      <c r="J35" s="367"/>
      <c r="K35" s="1218"/>
      <c r="L35" s="1219"/>
      <c r="M35" s="1219"/>
      <c r="N35" s="1219"/>
      <c r="O35" s="1219"/>
      <c r="P35" s="1219"/>
      <c r="Q35" s="1219"/>
      <c r="R35" s="1219"/>
      <c r="S35" s="1219"/>
      <c r="T35" s="1219"/>
      <c r="U35" s="1219"/>
      <c r="V35" s="1219"/>
      <c r="W35" s="1219"/>
      <c r="X35" s="1219"/>
      <c r="Y35" s="1220"/>
      <c r="Z35" s="387"/>
    </row>
    <row r="36" spans="2:26" s="391" customFormat="1" ht="20.25" customHeight="1" thickBot="1" x14ac:dyDescent="0.25">
      <c r="B36" s="390"/>
      <c r="C36" s="1189" t="s">
        <v>95</v>
      </c>
      <c r="D36" s="1190"/>
      <c r="E36" s="1190"/>
      <c r="F36" s="1190"/>
      <c r="G36" s="1191"/>
      <c r="H36" s="368"/>
      <c r="I36" s="368"/>
      <c r="J36" s="423"/>
      <c r="K36" s="1221"/>
      <c r="L36" s="1222"/>
      <c r="M36" s="1222"/>
      <c r="N36" s="1222"/>
      <c r="O36" s="1222"/>
      <c r="P36" s="1222"/>
      <c r="Q36" s="1222"/>
      <c r="R36" s="1222"/>
      <c r="S36" s="1222"/>
      <c r="T36" s="1222"/>
      <c r="U36" s="1222"/>
      <c r="V36" s="1222"/>
      <c r="W36" s="1222"/>
      <c r="X36" s="1222"/>
      <c r="Y36" s="1223"/>
      <c r="Z36" s="387"/>
    </row>
    <row r="37" spans="2:26" s="391" customFormat="1" ht="18.75" customHeight="1" thickBot="1" x14ac:dyDescent="0.25">
      <c r="B37" s="390"/>
      <c r="C37" s="1224" t="s">
        <v>25</v>
      </c>
      <c r="D37" s="1225"/>
      <c r="E37" s="1225"/>
      <c r="F37" s="1225"/>
      <c r="G37" s="1226"/>
      <c r="H37" s="424">
        <f>H34</f>
        <v>1156606</v>
      </c>
      <c r="I37" s="424">
        <f>I34</f>
        <v>7878573</v>
      </c>
      <c r="J37" s="425">
        <f t="shared" ref="J37" si="0">+H37/I37</f>
        <v>0.14680399610437067</v>
      </c>
      <c r="K37" s="555"/>
      <c r="L37" s="556"/>
      <c r="M37" s="556"/>
      <c r="N37" s="556"/>
      <c r="O37" s="556"/>
      <c r="P37" s="556"/>
      <c r="Q37" s="556"/>
      <c r="R37" s="556"/>
      <c r="S37" s="556"/>
      <c r="T37" s="556"/>
      <c r="U37" s="556"/>
      <c r="V37" s="556"/>
      <c r="W37" s="556"/>
      <c r="X37" s="556"/>
      <c r="Y37" s="557"/>
      <c r="Z37" s="387"/>
    </row>
    <row r="38" spans="2:26" s="391" customFormat="1" ht="5.25" customHeight="1" x14ac:dyDescent="0.2">
      <c r="B38" s="390"/>
      <c r="C38" s="386"/>
      <c r="D38" s="386"/>
      <c r="E38" s="386"/>
      <c r="F38" s="386"/>
      <c r="G38" s="386"/>
      <c r="H38" s="395"/>
      <c r="I38" s="395"/>
      <c r="J38" s="28"/>
      <c r="K38" s="386"/>
      <c r="L38" s="386"/>
      <c r="M38" s="386"/>
      <c r="N38" s="386"/>
      <c r="O38" s="386"/>
      <c r="P38" s="386"/>
      <c r="Q38" s="386"/>
      <c r="R38" s="386"/>
      <c r="S38" s="386"/>
      <c r="T38" s="386"/>
      <c r="U38" s="386"/>
      <c r="V38" s="386"/>
      <c r="W38" s="386"/>
      <c r="X38" s="386"/>
      <c r="Y38" s="386"/>
      <c r="Z38" s="387"/>
    </row>
    <row r="39" spans="2:26" s="391" customFormat="1" ht="15" thickBot="1" x14ac:dyDescent="0.25">
      <c r="B39" s="390"/>
      <c r="C39" s="386"/>
      <c r="D39" s="386"/>
      <c r="E39" s="386"/>
      <c r="F39" s="386"/>
      <c r="G39" s="386"/>
      <c r="H39" s="395"/>
      <c r="I39" s="395"/>
      <c r="J39" s="28"/>
      <c r="K39" s="386"/>
      <c r="L39" s="386"/>
      <c r="M39" s="386"/>
      <c r="N39" s="386"/>
      <c r="O39" s="386"/>
      <c r="P39" s="386"/>
      <c r="Q39" s="386"/>
      <c r="R39" s="386"/>
      <c r="S39" s="386"/>
      <c r="T39" s="386"/>
      <c r="U39" s="386"/>
      <c r="V39" s="386"/>
      <c r="W39" s="386"/>
      <c r="X39" s="386"/>
      <c r="Y39" s="386"/>
      <c r="Z39" s="387"/>
    </row>
    <row r="40" spans="2:26" s="391" customFormat="1" x14ac:dyDescent="0.2">
      <c r="B40" s="390"/>
      <c r="C40" s="558" t="s">
        <v>26</v>
      </c>
      <c r="D40" s="559"/>
      <c r="E40" s="559"/>
      <c r="F40" s="559"/>
      <c r="G40" s="559"/>
      <c r="H40" s="559"/>
      <c r="I40" s="559"/>
      <c r="J40" s="559"/>
      <c r="K40" s="559"/>
      <c r="L40" s="559"/>
      <c r="M40" s="559"/>
      <c r="N40" s="559"/>
      <c r="O40" s="559"/>
      <c r="P40" s="559"/>
      <c r="Q40" s="559"/>
      <c r="R40" s="559"/>
      <c r="S40" s="559"/>
      <c r="T40" s="559"/>
      <c r="U40" s="559"/>
      <c r="V40" s="559"/>
      <c r="W40" s="559"/>
      <c r="X40" s="559"/>
      <c r="Y40" s="560"/>
      <c r="Z40" s="387"/>
    </row>
    <row r="41" spans="2:26" ht="15" thickBot="1" x14ac:dyDescent="0.25">
      <c r="B41" s="385"/>
      <c r="C41" s="561"/>
      <c r="D41" s="562"/>
      <c r="E41" s="562"/>
      <c r="F41" s="562"/>
      <c r="G41" s="562"/>
      <c r="H41" s="562"/>
      <c r="I41" s="562"/>
      <c r="J41" s="562"/>
      <c r="K41" s="562"/>
      <c r="L41" s="562"/>
      <c r="M41" s="562"/>
      <c r="N41" s="562"/>
      <c r="O41" s="562"/>
      <c r="P41" s="562"/>
      <c r="Q41" s="562"/>
      <c r="R41" s="562"/>
      <c r="S41" s="562"/>
      <c r="T41" s="562"/>
      <c r="U41" s="562"/>
      <c r="V41" s="562"/>
      <c r="W41" s="562"/>
      <c r="X41" s="562"/>
      <c r="Y41" s="563"/>
      <c r="Z41" s="387"/>
    </row>
    <row r="42" spans="2:26" x14ac:dyDescent="0.2">
      <c r="B42" s="385"/>
      <c r="C42" s="564" t="s">
        <v>27</v>
      </c>
      <c r="D42" s="565"/>
      <c r="E42" s="565"/>
      <c r="F42" s="565"/>
      <c r="G42" s="565"/>
      <c r="H42" s="565"/>
      <c r="I42" s="565"/>
      <c r="J42" s="565"/>
      <c r="K42" s="565"/>
      <c r="L42" s="565"/>
      <c r="M42" s="565"/>
      <c r="N42" s="565"/>
      <c r="O42" s="565"/>
      <c r="P42" s="565"/>
      <c r="Q42" s="565"/>
      <c r="R42" s="565"/>
      <c r="S42" s="565"/>
      <c r="T42" s="565"/>
      <c r="U42" s="565"/>
      <c r="V42" s="565"/>
      <c r="W42" s="565"/>
      <c r="X42" s="565"/>
      <c r="Y42" s="566"/>
      <c r="Z42" s="387"/>
    </row>
    <row r="43" spans="2:26" x14ac:dyDescent="0.2">
      <c r="B43" s="385"/>
      <c r="C43" s="567"/>
      <c r="D43" s="568"/>
      <c r="E43" s="568"/>
      <c r="F43" s="568"/>
      <c r="G43" s="568"/>
      <c r="H43" s="568"/>
      <c r="I43" s="568"/>
      <c r="J43" s="568"/>
      <c r="K43" s="568"/>
      <c r="L43" s="568"/>
      <c r="M43" s="568"/>
      <c r="N43" s="568"/>
      <c r="O43" s="568"/>
      <c r="P43" s="568"/>
      <c r="Q43" s="568"/>
      <c r="R43" s="568"/>
      <c r="S43" s="568"/>
      <c r="T43" s="568"/>
      <c r="U43" s="568"/>
      <c r="V43" s="568"/>
      <c r="W43" s="568"/>
      <c r="X43" s="568"/>
      <c r="Y43" s="569"/>
      <c r="Z43" s="387"/>
    </row>
    <row r="44" spans="2:26" x14ac:dyDescent="0.2">
      <c r="B44" s="385"/>
      <c r="C44" s="567"/>
      <c r="D44" s="568"/>
      <c r="E44" s="568"/>
      <c r="F44" s="568"/>
      <c r="G44" s="568"/>
      <c r="H44" s="568"/>
      <c r="I44" s="568"/>
      <c r="J44" s="568"/>
      <c r="K44" s="568"/>
      <c r="L44" s="568"/>
      <c r="M44" s="568"/>
      <c r="N44" s="568"/>
      <c r="O44" s="568"/>
      <c r="P44" s="568"/>
      <c r="Q44" s="568"/>
      <c r="R44" s="568"/>
      <c r="S44" s="568"/>
      <c r="T44" s="568"/>
      <c r="U44" s="568"/>
      <c r="V44" s="568"/>
      <c r="W44" s="568"/>
      <c r="X44" s="568"/>
      <c r="Y44" s="569"/>
      <c r="Z44" s="387"/>
    </row>
    <row r="45" spans="2:26" x14ac:dyDescent="0.2">
      <c r="B45" s="385"/>
      <c r="C45" s="567"/>
      <c r="D45" s="568"/>
      <c r="E45" s="568"/>
      <c r="F45" s="568"/>
      <c r="G45" s="568"/>
      <c r="H45" s="568"/>
      <c r="I45" s="568"/>
      <c r="J45" s="568"/>
      <c r="K45" s="568"/>
      <c r="L45" s="568"/>
      <c r="M45" s="568"/>
      <c r="N45" s="568"/>
      <c r="O45" s="568"/>
      <c r="P45" s="568"/>
      <c r="Q45" s="568"/>
      <c r="R45" s="568"/>
      <c r="S45" s="568"/>
      <c r="T45" s="568"/>
      <c r="U45" s="568"/>
      <c r="V45" s="568"/>
      <c r="W45" s="568"/>
      <c r="X45" s="568"/>
      <c r="Y45" s="569"/>
      <c r="Z45" s="387"/>
    </row>
    <row r="46" spans="2:26" x14ac:dyDescent="0.2">
      <c r="B46" s="385"/>
      <c r="C46" s="567"/>
      <c r="D46" s="568"/>
      <c r="E46" s="568"/>
      <c r="F46" s="568"/>
      <c r="G46" s="568"/>
      <c r="H46" s="568"/>
      <c r="I46" s="568"/>
      <c r="J46" s="568"/>
      <c r="K46" s="568"/>
      <c r="L46" s="568"/>
      <c r="M46" s="568"/>
      <c r="N46" s="568"/>
      <c r="O46" s="568"/>
      <c r="P46" s="568"/>
      <c r="Q46" s="568"/>
      <c r="R46" s="568"/>
      <c r="S46" s="568"/>
      <c r="T46" s="568"/>
      <c r="U46" s="568"/>
      <c r="V46" s="568"/>
      <c r="W46" s="568"/>
      <c r="X46" s="568"/>
      <c r="Y46" s="569"/>
      <c r="Z46" s="387"/>
    </row>
    <row r="47" spans="2:26" x14ac:dyDescent="0.2">
      <c r="B47" s="385"/>
      <c r="C47" s="567"/>
      <c r="D47" s="568"/>
      <c r="E47" s="568"/>
      <c r="F47" s="568"/>
      <c r="G47" s="568"/>
      <c r="H47" s="568"/>
      <c r="I47" s="568"/>
      <c r="J47" s="568"/>
      <c r="K47" s="568"/>
      <c r="L47" s="568"/>
      <c r="M47" s="568"/>
      <c r="N47" s="568"/>
      <c r="O47" s="568"/>
      <c r="P47" s="568"/>
      <c r="Q47" s="568"/>
      <c r="R47" s="568"/>
      <c r="S47" s="568"/>
      <c r="T47" s="568"/>
      <c r="U47" s="568"/>
      <c r="V47" s="568"/>
      <c r="W47" s="568"/>
      <c r="X47" s="568"/>
      <c r="Y47" s="569"/>
      <c r="Z47" s="387"/>
    </row>
    <row r="48" spans="2:26" x14ac:dyDescent="0.2">
      <c r="B48" s="385"/>
      <c r="C48" s="567"/>
      <c r="D48" s="568"/>
      <c r="E48" s="568"/>
      <c r="F48" s="568"/>
      <c r="G48" s="568"/>
      <c r="H48" s="568"/>
      <c r="I48" s="568"/>
      <c r="J48" s="568"/>
      <c r="K48" s="568"/>
      <c r="L48" s="568"/>
      <c r="M48" s="568"/>
      <c r="N48" s="568"/>
      <c r="O48" s="568"/>
      <c r="P48" s="568"/>
      <c r="Q48" s="568"/>
      <c r="R48" s="568"/>
      <c r="S48" s="568"/>
      <c r="T48" s="568"/>
      <c r="U48" s="568"/>
      <c r="V48" s="568"/>
      <c r="W48" s="568"/>
      <c r="X48" s="568"/>
      <c r="Y48" s="569"/>
      <c r="Z48" s="387"/>
    </row>
    <row r="49" spans="1:26" x14ac:dyDescent="0.2">
      <c r="B49" s="385"/>
      <c r="C49" s="567"/>
      <c r="D49" s="568"/>
      <c r="E49" s="568"/>
      <c r="F49" s="568"/>
      <c r="G49" s="568"/>
      <c r="H49" s="568"/>
      <c r="I49" s="568"/>
      <c r="J49" s="568"/>
      <c r="K49" s="568"/>
      <c r="L49" s="568"/>
      <c r="M49" s="568"/>
      <c r="N49" s="568"/>
      <c r="O49" s="568"/>
      <c r="P49" s="568"/>
      <c r="Q49" s="568"/>
      <c r="R49" s="568"/>
      <c r="S49" s="568"/>
      <c r="T49" s="568"/>
      <c r="U49" s="568"/>
      <c r="V49" s="568"/>
      <c r="W49" s="568"/>
      <c r="X49" s="568"/>
      <c r="Y49" s="569"/>
      <c r="Z49" s="387"/>
    </row>
    <row r="50" spans="1:26" x14ac:dyDescent="0.2">
      <c r="B50" s="385"/>
      <c r="C50" s="567"/>
      <c r="D50" s="568"/>
      <c r="E50" s="568"/>
      <c r="F50" s="568"/>
      <c r="G50" s="568"/>
      <c r="H50" s="568"/>
      <c r="I50" s="568"/>
      <c r="J50" s="568"/>
      <c r="K50" s="568"/>
      <c r="L50" s="568"/>
      <c r="M50" s="568"/>
      <c r="N50" s="568"/>
      <c r="O50" s="568"/>
      <c r="P50" s="568"/>
      <c r="Q50" s="568"/>
      <c r="R50" s="568"/>
      <c r="S50" s="568"/>
      <c r="T50" s="568"/>
      <c r="U50" s="568"/>
      <c r="V50" s="568"/>
      <c r="W50" s="568"/>
      <c r="X50" s="568"/>
      <c r="Y50" s="569"/>
      <c r="Z50" s="387"/>
    </row>
    <row r="51" spans="1:26" x14ac:dyDescent="0.2">
      <c r="B51" s="385"/>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387"/>
    </row>
    <row r="52" spans="1:26" x14ac:dyDescent="0.2">
      <c r="B52" s="385"/>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387"/>
    </row>
    <row r="53" spans="1:26" x14ac:dyDescent="0.2">
      <c r="B53" s="385"/>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387"/>
    </row>
    <row r="54" spans="1:26" ht="15" thickBot="1" x14ac:dyDescent="0.25">
      <c r="B54" s="385"/>
      <c r="C54" s="570"/>
      <c r="D54" s="571"/>
      <c r="E54" s="571"/>
      <c r="F54" s="571"/>
      <c r="G54" s="571"/>
      <c r="H54" s="571"/>
      <c r="I54" s="571"/>
      <c r="J54" s="571"/>
      <c r="K54" s="571"/>
      <c r="L54" s="571"/>
      <c r="M54" s="571"/>
      <c r="N54" s="571"/>
      <c r="O54" s="571"/>
      <c r="P54" s="571"/>
      <c r="Q54" s="571"/>
      <c r="R54" s="571"/>
      <c r="S54" s="571"/>
      <c r="T54" s="571"/>
      <c r="U54" s="571"/>
      <c r="V54" s="571"/>
      <c r="W54" s="571"/>
      <c r="X54" s="571"/>
      <c r="Y54" s="572"/>
      <c r="Z54" s="387"/>
    </row>
    <row r="55" spans="1:26" x14ac:dyDescent="0.2">
      <c r="B55" s="396"/>
      <c r="C55" s="397"/>
      <c r="D55" s="397"/>
      <c r="E55" s="397"/>
      <c r="F55" s="397"/>
      <c r="G55" s="397"/>
      <c r="H55" s="397"/>
      <c r="I55" s="397"/>
      <c r="J55" s="397"/>
      <c r="K55" s="397"/>
      <c r="L55" s="397"/>
      <c r="M55" s="397"/>
      <c r="N55" s="397"/>
      <c r="O55" s="397"/>
      <c r="P55" s="397"/>
      <c r="Q55" s="397"/>
      <c r="R55" s="397"/>
      <c r="S55" s="397"/>
      <c r="T55" s="397"/>
      <c r="U55" s="397"/>
      <c r="V55" s="397"/>
      <c r="W55" s="397"/>
      <c r="X55" s="397"/>
      <c r="Y55" s="397"/>
      <c r="Z55" s="398"/>
    </row>
    <row r="56" spans="1:26" ht="15" thickBot="1" x14ac:dyDescent="0.25">
      <c r="B56" s="399"/>
      <c r="C56" s="400"/>
      <c r="D56" s="400"/>
      <c r="E56" s="400"/>
      <c r="F56" s="400"/>
      <c r="G56" s="400"/>
      <c r="H56" s="400"/>
      <c r="I56" s="400"/>
      <c r="J56" s="400"/>
      <c r="K56" s="400"/>
      <c r="L56" s="400"/>
      <c r="M56" s="400"/>
      <c r="N56" s="400"/>
      <c r="O56" s="400"/>
      <c r="P56" s="400"/>
      <c r="Q56" s="400"/>
      <c r="R56" s="400"/>
      <c r="S56" s="400"/>
      <c r="T56" s="400"/>
      <c r="U56" s="400"/>
      <c r="V56" s="400"/>
      <c r="W56" s="400"/>
      <c r="X56" s="400"/>
      <c r="Y56" s="400"/>
      <c r="Z56" s="401"/>
    </row>
    <row r="57" spans="1:26" ht="14.25" customHeight="1" x14ac:dyDescent="0.2">
      <c r="B57" s="402"/>
      <c r="C57" s="1162" t="s">
        <v>20</v>
      </c>
      <c r="D57" s="1163"/>
      <c r="E57" s="1163"/>
      <c r="F57" s="1163"/>
      <c r="G57" s="1164"/>
      <c r="H57" s="1162" t="s">
        <v>34</v>
      </c>
      <c r="I57" s="1164"/>
      <c r="J57" s="1162" t="s">
        <v>35</v>
      </c>
      <c r="K57" s="1163"/>
      <c r="L57" s="1163"/>
      <c r="M57" s="1164"/>
      <c r="N57" s="1162" t="s">
        <v>33</v>
      </c>
      <c r="O57" s="1163"/>
      <c r="P57" s="1163"/>
      <c r="Q57" s="1163"/>
      <c r="R57" s="1163"/>
      <c r="S57" s="1163"/>
      <c r="T57" s="1163"/>
      <c r="U57" s="1163"/>
      <c r="V57" s="1163"/>
      <c r="W57" s="1163"/>
      <c r="X57" s="1163"/>
      <c r="Y57" s="1164"/>
      <c r="Z57" s="93"/>
    </row>
    <row r="58" spans="1:26" ht="14.25" customHeight="1" x14ac:dyDescent="0.2">
      <c r="A58" s="371"/>
      <c r="B58" s="94"/>
      <c r="C58" s="1165"/>
      <c r="D58" s="1166"/>
      <c r="E58" s="1166"/>
      <c r="F58" s="1166"/>
      <c r="G58" s="1167"/>
      <c r="H58" s="1165"/>
      <c r="I58" s="1167"/>
      <c r="J58" s="1165"/>
      <c r="K58" s="1166"/>
      <c r="L58" s="1166"/>
      <c r="M58" s="1167"/>
      <c r="N58" s="1165"/>
      <c r="O58" s="1166"/>
      <c r="P58" s="1166"/>
      <c r="Q58" s="1166"/>
      <c r="R58" s="1166"/>
      <c r="S58" s="1166"/>
      <c r="T58" s="1166"/>
      <c r="U58" s="1166"/>
      <c r="V58" s="1166"/>
      <c r="W58" s="1166"/>
      <c r="X58" s="1166"/>
      <c r="Y58" s="1167"/>
      <c r="Z58" s="93"/>
    </row>
    <row r="59" spans="1:26" ht="15" customHeight="1" thickBot="1" x14ac:dyDescent="0.25">
      <c r="A59" s="371"/>
      <c r="B59" s="94"/>
      <c r="C59" s="1168"/>
      <c r="D59" s="1169"/>
      <c r="E59" s="1169"/>
      <c r="F59" s="1169"/>
      <c r="G59" s="1170"/>
      <c r="H59" s="1165"/>
      <c r="I59" s="1167"/>
      <c r="J59" s="1165"/>
      <c r="K59" s="1166"/>
      <c r="L59" s="1166"/>
      <c r="M59" s="1167"/>
      <c r="N59" s="1165"/>
      <c r="O59" s="1166"/>
      <c r="P59" s="1166"/>
      <c r="Q59" s="1166"/>
      <c r="R59" s="1166"/>
      <c r="S59" s="1166"/>
      <c r="T59" s="1166"/>
      <c r="U59" s="1166"/>
      <c r="V59" s="1166"/>
      <c r="W59" s="1166"/>
      <c r="X59" s="1166"/>
      <c r="Y59" s="1167"/>
      <c r="Z59" s="93"/>
    </row>
    <row r="60" spans="1:26" ht="14.25" customHeight="1" x14ac:dyDescent="0.2">
      <c r="B60" s="402"/>
      <c r="C60" s="579" t="s">
        <v>36</v>
      </c>
      <c r="D60" s="580"/>
      <c r="E60" s="580"/>
      <c r="F60" s="580"/>
      <c r="G60" s="1227"/>
      <c r="H60" s="1228">
        <v>703819</v>
      </c>
      <c r="I60" s="550"/>
      <c r="J60" s="1229">
        <f>H33</f>
        <v>756436.76019032323</v>
      </c>
      <c r="K60" s="1229"/>
      <c r="L60" s="1229"/>
      <c r="M60" s="1229"/>
      <c r="N60" s="1230" t="s">
        <v>647</v>
      </c>
      <c r="O60" s="1231"/>
      <c r="P60" s="1231"/>
      <c r="Q60" s="1231"/>
      <c r="R60" s="1231"/>
      <c r="S60" s="1231"/>
      <c r="T60" s="1231"/>
      <c r="U60" s="1231"/>
      <c r="V60" s="1231"/>
      <c r="W60" s="1231"/>
      <c r="X60" s="1231"/>
      <c r="Y60" s="1232"/>
      <c r="Z60" s="405"/>
    </row>
    <row r="61" spans="1:26" x14ac:dyDescent="0.2">
      <c r="B61" s="402"/>
      <c r="C61" s="1236" t="s">
        <v>93</v>
      </c>
      <c r="D61" s="1237"/>
      <c r="E61" s="1237"/>
      <c r="F61" s="1237"/>
      <c r="G61" s="1238"/>
      <c r="H61" s="1239">
        <v>793917</v>
      </c>
      <c r="I61" s="1239"/>
      <c r="J61" s="1239">
        <f>H34</f>
        <v>1156606</v>
      </c>
      <c r="K61" s="1239"/>
      <c r="L61" s="1239"/>
      <c r="M61" s="1239"/>
      <c r="N61" s="1233"/>
      <c r="O61" s="1234"/>
      <c r="P61" s="1234"/>
      <c r="Q61" s="1234"/>
      <c r="R61" s="1234"/>
      <c r="S61" s="1234"/>
      <c r="T61" s="1234"/>
      <c r="U61" s="1234"/>
      <c r="V61" s="1234"/>
      <c r="W61" s="1234"/>
      <c r="X61" s="1234"/>
      <c r="Y61" s="1235"/>
      <c r="Z61" s="405"/>
    </row>
    <row r="62" spans="1:26" x14ac:dyDescent="0.2">
      <c r="B62" s="402"/>
      <c r="C62" s="543"/>
      <c r="D62" s="544"/>
      <c r="E62" s="544"/>
      <c r="F62" s="544"/>
      <c r="G62" s="544"/>
      <c r="H62" s="544"/>
      <c r="I62" s="544"/>
      <c r="J62" s="544"/>
      <c r="K62" s="544"/>
      <c r="L62" s="544"/>
      <c r="M62" s="544"/>
      <c r="N62" s="544"/>
      <c r="O62" s="544"/>
      <c r="P62" s="544"/>
      <c r="Q62" s="544"/>
      <c r="R62" s="544"/>
      <c r="S62" s="544"/>
      <c r="T62" s="544"/>
      <c r="U62" s="544"/>
      <c r="V62" s="544"/>
      <c r="W62" s="544"/>
      <c r="X62" s="544"/>
      <c r="Y62" s="545"/>
      <c r="Z62" s="405"/>
    </row>
    <row r="63" spans="1:26" x14ac:dyDescent="0.2">
      <c r="B63" s="402"/>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405"/>
    </row>
    <row r="64" spans="1:26" x14ac:dyDescent="0.2">
      <c r="B64" s="402"/>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405"/>
    </row>
    <row r="65" spans="2:26" x14ac:dyDescent="0.2">
      <c r="B65" s="402"/>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405"/>
    </row>
    <row r="66" spans="2:26" x14ac:dyDescent="0.2">
      <c r="B66" s="402"/>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405"/>
    </row>
    <row r="67" spans="2:26" x14ac:dyDescent="0.2">
      <c r="B67" s="402"/>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405"/>
    </row>
    <row r="68" spans="2:26" x14ac:dyDescent="0.2">
      <c r="B68" s="402"/>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405"/>
    </row>
    <row r="69" spans="2:26" x14ac:dyDescent="0.2">
      <c r="B69" s="402"/>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405"/>
    </row>
    <row r="70" spans="2:26" x14ac:dyDescent="0.2">
      <c r="B70" s="402"/>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405"/>
    </row>
    <row r="71" spans="2:26" ht="15" thickBot="1" x14ac:dyDescent="0.25">
      <c r="B71" s="402"/>
      <c r="C71" s="546"/>
      <c r="D71" s="547"/>
      <c r="E71" s="547"/>
      <c r="F71" s="547"/>
      <c r="G71" s="547"/>
      <c r="H71" s="547"/>
      <c r="I71" s="547"/>
      <c r="J71" s="547"/>
      <c r="K71" s="547"/>
      <c r="L71" s="547"/>
      <c r="M71" s="547"/>
      <c r="N71" s="547"/>
      <c r="O71" s="547"/>
      <c r="P71" s="547"/>
      <c r="Q71" s="547"/>
      <c r="R71" s="547"/>
      <c r="S71" s="547"/>
      <c r="T71" s="547"/>
      <c r="U71" s="547"/>
      <c r="V71" s="547"/>
      <c r="W71" s="547"/>
      <c r="X71" s="547"/>
      <c r="Y71" s="548"/>
      <c r="Z71" s="405"/>
    </row>
    <row r="72" spans="2:26" x14ac:dyDescent="0.2">
      <c r="B72" s="406"/>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407"/>
    </row>
    <row r="111" ht="6" customHeight="1" x14ac:dyDescent="0.2"/>
  </sheetData>
  <mergeCells count="103">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0:G60"/>
    <mergeCell ref="H60:I60"/>
    <mergeCell ref="J60:M60"/>
    <mergeCell ref="N60:Y61"/>
    <mergeCell ref="C61:G61"/>
    <mergeCell ref="H61:I61"/>
    <mergeCell ref="J61:M61"/>
    <mergeCell ref="C40:Y41"/>
    <mergeCell ref="C42:Y54"/>
    <mergeCell ref="C57:G59"/>
    <mergeCell ref="H57:I59"/>
    <mergeCell ref="J57:M59"/>
    <mergeCell ref="N57:Y59"/>
    <mergeCell ref="C33:G33"/>
    <mergeCell ref="K33:Y36"/>
    <mergeCell ref="C34:G34"/>
    <mergeCell ref="C35:G35"/>
    <mergeCell ref="C36:G36"/>
    <mergeCell ref="C37:G37"/>
    <mergeCell ref="K37:Y37"/>
    <mergeCell ref="C30:Y31"/>
    <mergeCell ref="C32:G32"/>
    <mergeCell ref="K32:Y32"/>
    <mergeCell ref="C26:H26"/>
    <mergeCell ref="I26:Y26"/>
    <mergeCell ref="C28:H28"/>
    <mergeCell ref="I28:J28"/>
    <mergeCell ref="K28:P28"/>
    <mergeCell ref="Q28:S28"/>
    <mergeCell ref="U28:X28"/>
    <mergeCell ref="C24:I24"/>
    <mergeCell ref="J24:P24"/>
    <mergeCell ref="Q24:Y24"/>
    <mergeCell ref="C18:H18"/>
    <mergeCell ref="I18:Y18"/>
    <mergeCell ref="C20:H21"/>
    <mergeCell ref="I20:L21"/>
    <mergeCell ref="M20:S20"/>
    <mergeCell ref="T20:Y20"/>
    <mergeCell ref="M21:S21"/>
    <mergeCell ref="T21:Y21"/>
    <mergeCell ref="C16:H16"/>
    <mergeCell ref="I16:Y16"/>
    <mergeCell ref="C10:H11"/>
    <mergeCell ref="I10:Q11"/>
    <mergeCell ref="R10:U10"/>
    <mergeCell ref="V10:Y10"/>
    <mergeCell ref="R11:U11"/>
    <mergeCell ref="V11:Y11"/>
    <mergeCell ref="C23:I23"/>
    <mergeCell ref="J23:P23"/>
    <mergeCell ref="Q23:Y23"/>
    <mergeCell ref="B2:G4"/>
    <mergeCell ref="H2:Z2"/>
    <mergeCell ref="H3:O3"/>
    <mergeCell ref="P3:Z3"/>
    <mergeCell ref="H4:Z4"/>
    <mergeCell ref="C7:H8"/>
    <mergeCell ref="I7:Y8"/>
    <mergeCell ref="C13:H14"/>
    <mergeCell ref="I13:S14"/>
    <mergeCell ref="T13:Y13"/>
    <mergeCell ref="T14:Y14"/>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DBF8F-37E5-4296-912F-9CD6202F48E9}">
  <dimension ref="A1:Z111"/>
  <sheetViews>
    <sheetView topLeftCell="A25" workbookViewId="0">
      <selection activeCell="J35" sqref="J35:J36"/>
    </sheetView>
  </sheetViews>
  <sheetFormatPr baseColWidth="10" defaultColWidth="3.7109375" defaultRowHeight="14.25" x14ac:dyDescent="0.2"/>
  <cols>
    <col min="1" max="1" width="3.7109375" style="373"/>
    <col min="2" max="2" width="2.85546875" style="373" customWidth="1"/>
    <col min="3" max="6" width="2.7109375" style="373" customWidth="1"/>
    <col min="7" max="7" width="4.28515625" style="373" customWidth="1"/>
    <col min="8" max="8" width="17.7109375" style="373" customWidth="1"/>
    <col min="9" max="9" width="19.7109375" style="373" customWidth="1"/>
    <col min="10" max="10" width="20.28515625" style="373" customWidth="1"/>
    <col min="11" max="12" width="3.42578125" style="373" customWidth="1"/>
    <col min="13" max="15" width="2.7109375" style="373" customWidth="1"/>
    <col min="16" max="16" width="7.7109375" style="373" customWidth="1"/>
    <col min="17" max="17" width="3.5703125" style="373" customWidth="1"/>
    <col min="18" max="18" width="3.7109375" style="373"/>
    <col min="19" max="19" width="5" style="373" customWidth="1"/>
    <col min="20" max="21" width="6.42578125" style="373" customWidth="1"/>
    <col min="22" max="22" width="3.7109375" style="373"/>
    <col min="23" max="25" width="5" style="373" customWidth="1"/>
    <col min="26" max="26" width="2.85546875" style="373" customWidth="1"/>
    <col min="27" max="16384" width="3.7109375" style="373"/>
  </cols>
  <sheetData>
    <row r="1" spans="1:26" ht="15" thickBot="1" x14ac:dyDescent="0.25">
      <c r="A1" s="371"/>
      <c r="B1" s="372"/>
      <c r="C1" s="372"/>
      <c r="D1" s="372"/>
      <c r="E1" s="372"/>
      <c r="F1" s="372"/>
    </row>
    <row r="2" spans="1:26" ht="45.75" customHeight="1" x14ac:dyDescent="0.2">
      <c r="A2" s="371"/>
      <c r="B2" s="1246"/>
      <c r="C2" s="1247"/>
      <c r="D2" s="1247"/>
      <c r="E2" s="1247"/>
      <c r="F2" s="1247"/>
      <c r="G2" s="1247"/>
      <c r="H2" s="1252" t="s">
        <v>0</v>
      </c>
      <c r="I2" s="1252"/>
      <c r="J2" s="1252"/>
      <c r="K2" s="1252"/>
      <c r="L2" s="1252"/>
      <c r="M2" s="1252"/>
      <c r="N2" s="1252"/>
      <c r="O2" s="1252"/>
      <c r="P2" s="1252"/>
      <c r="Q2" s="1252"/>
      <c r="R2" s="1252"/>
      <c r="S2" s="1252"/>
      <c r="T2" s="1252"/>
      <c r="U2" s="1252"/>
      <c r="V2" s="1252"/>
      <c r="W2" s="1252"/>
      <c r="X2" s="1252"/>
      <c r="Y2" s="1252"/>
      <c r="Z2" s="1253"/>
    </row>
    <row r="3" spans="1:26" x14ac:dyDescent="0.2">
      <c r="A3" s="371"/>
      <c r="B3" s="1248"/>
      <c r="C3" s="1249"/>
      <c r="D3" s="1249"/>
      <c r="E3" s="1249"/>
      <c r="F3" s="1249"/>
      <c r="G3" s="1249"/>
      <c r="H3" s="1254" t="s">
        <v>1</v>
      </c>
      <c r="I3" s="1254"/>
      <c r="J3" s="1254"/>
      <c r="K3" s="1254"/>
      <c r="L3" s="1254"/>
      <c r="M3" s="1254"/>
      <c r="N3" s="1254"/>
      <c r="O3" s="1254"/>
      <c r="P3" s="1254" t="s">
        <v>37</v>
      </c>
      <c r="Q3" s="1254"/>
      <c r="R3" s="1254"/>
      <c r="S3" s="1254"/>
      <c r="T3" s="1254"/>
      <c r="U3" s="1254"/>
      <c r="V3" s="1254"/>
      <c r="W3" s="1254"/>
      <c r="X3" s="1254"/>
      <c r="Y3" s="1254"/>
      <c r="Z3" s="1255"/>
    </row>
    <row r="4" spans="1:26" ht="15" thickBot="1" x14ac:dyDescent="0.25">
      <c r="A4" s="371"/>
      <c r="B4" s="1250"/>
      <c r="C4" s="1251"/>
      <c r="D4" s="1251"/>
      <c r="E4" s="1251"/>
      <c r="F4" s="1251"/>
      <c r="G4" s="1251"/>
      <c r="H4" s="1256" t="s">
        <v>28</v>
      </c>
      <c r="I4" s="1256"/>
      <c r="J4" s="1256"/>
      <c r="K4" s="1256"/>
      <c r="L4" s="1256"/>
      <c r="M4" s="1256"/>
      <c r="N4" s="1256"/>
      <c r="O4" s="1256"/>
      <c r="P4" s="1256"/>
      <c r="Q4" s="1256"/>
      <c r="R4" s="1256"/>
      <c r="S4" s="1256"/>
      <c r="T4" s="1256"/>
      <c r="U4" s="1256"/>
      <c r="V4" s="1256"/>
      <c r="W4" s="1256"/>
      <c r="X4" s="1256"/>
      <c r="Y4" s="1256"/>
      <c r="Z4" s="1257"/>
    </row>
    <row r="5" spans="1:26" x14ac:dyDescent="0.2">
      <c r="A5" s="371"/>
      <c r="B5" s="129"/>
      <c r="C5" s="129"/>
      <c r="D5" s="129"/>
      <c r="E5" s="129"/>
      <c r="F5" s="129"/>
      <c r="G5" s="129"/>
      <c r="H5" s="426"/>
      <c r="I5" s="426"/>
      <c r="J5" s="426"/>
      <c r="K5" s="426"/>
      <c r="L5" s="426"/>
      <c r="M5" s="426"/>
      <c r="N5" s="426"/>
      <c r="O5" s="426"/>
      <c r="P5" s="426"/>
      <c r="Q5" s="426"/>
      <c r="R5" s="426"/>
      <c r="S5" s="426"/>
      <c r="T5" s="426"/>
      <c r="U5" s="426"/>
      <c r="V5" s="426"/>
      <c r="W5" s="426"/>
      <c r="X5" s="426"/>
      <c r="Y5" s="426"/>
      <c r="Z5" s="426"/>
    </row>
    <row r="6" spans="1:26" ht="15" thickBot="1" x14ac:dyDescent="0.25">
      <c r="B6" s="115"/>
      <c r="C6" s="116"/>
      <c r="D6" s="116"/>
      <c r="E6" s="116"/>
      <c r="F6" s="116"/>
      <c r="G6" s="116"/>
      <c r="H6" s="116"/>
      <c r="I6" s="117"/>
      <c r="J6" s="117"/>
      <c r="K6" s="117"/>
      <c r="L6" s="117"/>
      <c r="M6" s="117"/>
      <c r="N6" s="117"/>
      <c r="O6" s="117"/>
      <c r="P6" s="117"/>
      <c r="Q6" s="117"/>
      <c r="R6" s="118"/>
      <c r="S6" s="118"/>
      <c r="T6" s="118"/>
      <c r="U6" s="118"/>
      <c r="V6" s="118"/>
      <c r="W6" s="116"/>
      <c r="X6" s="116"/>
      <c r="Y6" s="116"/>
      <c r="Z6" s="119"/>
    </row>
    <row r="7" spans="1:26" ht="15" customHeight="1" x14ac:dyDescent="0.2">
      <c r="B7" s="120"/>
      <c r="C7" s="797" t="s">
        <v>2</v>
      </c>
      <c r="D7" s="798"/>
      <c r="E7" s="798"/>
      <c r="F7" s="798"/>
      <c r="G7" s="798"/>
      <c r="H7" s="799"/>
      <c r="I7" s="1258" t="s">
        <v>277</v>
      </c>
      <c r="J7" s="1259"/>
      <c r="K7" s="1259"/>
      <c r="L7" s="1259"/>
      <c r="M7" s="1259"/>
      <c r="N7" s="1259"/>
      <c r="O7" s="1259"/>
      <c r="P7" s="1259"/>
      <c r="Q7" s="1259"/>
      <c r="R7" s="1259"/>
      <c r="S7" s="1259"/>
      <c r="T7" s="1259"/>
      <c r="U7" s="1259"/>
      <c r="V7" s="1259"/>
      <c r="W7" s="1259"/>
      <c r="X7" s="1259"/>
      <c r="Y7" s="1260"/>
      <c r="Z7" s="121"/>
    </row>
    <row r="8" spans="1:26" ht="15" thickBot="1" x14ac:dyDescent="0.25">
      <c r="B8" s="120"/>
      <c r="C8" s="800"/>
      <c r="D8" s="801"/>
      <c r="E8" s="801"/>
      <c r="F8" s="801"/>
      <c r="G8" s="801"/>
      <c r="H8" s="802"/>
      <c r="I8" s="1261"/>
      <c r="J8" s="1262"/>
      <c r="K8" s="1262"/>
      <c r="L8" s="1262"/>
      <c r="M8" s="1262"/>
      <c r="N8" s="1262"/>
      <c r="O8" s="1262"/>
      <c r="P8" s="1262"/>
      <c r="Q8" s="1262"/>
      <c r="R8" s="1262"/>
      <c r="S8" s="1262"/>
      <c r="T8" s="1262"/>
      <c r="U8" s="1262"/>
      <c r="V8" s="1262"/>
      <c r="W8" s="1262"/>
      <c r="X8" s="1262"/>
      <c r="Y8" s="1263"/>
      <c r="Z8" s="121"/>
    </row>
    <row r="9" spans="1:26" ht="15" thickBot="1" x14ac:dyDescent="0.25">
      <c r="B9" s="120"/>
      <c r="C9" s="122"/>
      <c r="D9" s="122"/>
      <c r="E9" s="122"/>
      <c r="F9" s="122"/>
      <c r="G9" s="122"/>
      <c r="H9" s="122"/>
      <c r="I9" s="123"/>
      <c r="J9" s="123"/>
      <c r="K9" s="123"/>
      <c r="L9" s="123"/>
      <c r="M9" s="123"/>
      <c r="N9" s="123"/>
      <c r="O9" s="123"/>
      <c r="P9" s="123"/>
      <c r="Q9" s="123"/>
      <c r="R9" s="124"/>
      <c r="S9" s="124"/>
      <c r="T9" s="124"/>
      <c r="U9" s="124"/>
      <c r="V9" s="124"/>
      <c r="W9" s="122"/>
      <c r="X9" s="122"/>
      <c r="Y9" s="122"/>
      <c r="Z9" s="121"/>
    </row>
    <row r="10" spans="1:26" ht="15" customHeight="1" thickBot="1" x14ac:dyDescent="0.25">
      <c r="B10" s="120"/>
      <c r="C10" s="797" t="s">
        <v>4</v>
      </c>
      <c r="D10" s="798"/>
      <c r="E10" s="798"/>
      <c r="F10" s="798"/>
      <c r="G10" s="798"/>
      <c r="H10" s="799"/>
      <c r="I10" s="1240" t="s">
        <v>649</v>
      </c>
      <c r="J10" s="1241"/>
      <c r="K10" s="1241"/>
      <c r="L10" s="1241"/>
      <c r="M10" s="1241"/>
      <c r="N10" s="1241"/>
      <c r="O10" s="1241"/>
      <c r="P10" s="1241"/>
      <c r="Q10" s="1242"/>
      <c r="R10" s="809" t="s">
        <v>3</v>
      </c>
      <c r="S10" s="810"/>
      <c r="T10" s="810"/>
      <c r="U10" s="811"/>
      <c r="V10" s="790" t="s">
        <v>5</v>
      </c>
      <c r="W10" s="791"/>
      <c r="X10" s="791"/>
      <c r="Y10" s="792"/>
      <c r="Z10" s="121"/>
    </row>
    <row r="11" spans="1:26" ht="28.5" customHeight="1" thickBot="1" x14ac:dyDescent="0.25">
      <c r="B11" s="120"/>
      <c r="C11" s="800"/>
      <c r="D11" s="801"/>
      <c r="E11" s="801"/>
      <c r="F11" s="801"/>
      <c r="G11" s="801"/>
      <c r="H11" s="802"/>
      <c r="I11" s="1243"/>
      <c r="J11" s="1244"/>
      <c r="K11" s="1244"/>
      <c r="L11" s="1244"/>
      <c r="M11" s="1244"/>
      <c r="N11" s="1244"/>
      <c r="O11" s="1244"/>
      <c r="P11" s="1244"/>
      <c r="Q11" s="1245"/>
      <c r="R11" s="812" t="s">
        <v>650</v>
      </c>
      <c r="S11" s="813"/>
      <c r="T11" s="813"/>
      <c r="U11" s="814"/>
      <c r="V11" s="796" t="s">
        <v>65</v>
      </c>
      <c r="W11" s="815"/>
      <c r="X11" s="815"/>
      <c r="Y11" s="816"/>
      <c r="Z11" s="121"/>
    </row>
    <row r="12" spans="1:26" ht="12" customHeight="1" thickBot="1" x14ac:dyDescent="0.25">
      <c r="B12" s="125"/>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7"/>
    </row>
    <row r="13" spans="1:26" ht="13.5" customHeight="1" x14ac:dyDescent="0.2">
      <c r="B13" s="125"/>
      <c r="C13" s="797" t="s">
        <v>6</v>
      </c>
      <c r="D13" s="798"/>
      <c r="E13" s="798"/>
      <c r="F13" s="798"/>
      <c r="G13" s="798"/>
      <c r="H13" s="799"/>
      <c r="I13" s="840" t="s">
        <v>651</v>
      </c>
      <c r="J13" s="841"/>
      <c r="K13" s="841"/>
      <c r="L13" s="841"/>
      <c r="M13" s="841"/>
      <c r="N13" s="841"/>
      <c r="O13" s="841"/>
      <c r="P13" s="841"/>
      <c r="Q13" s="841"/>
      <c r="R13" s="841"/>
      <c r="S13" s="842"/>
      <c r="T13" s="797" t="s">
        <v>7</v>
      </c>
      <c r="U13" s="798"/>
      <c r="V13" s="798"/>
      <c r="W13" s="798"/>
      <c r="X13" s="798"/>
      <c r="Y13" s="799"/>
      <c r="Z13" s="127"/>
    </row>
    <row r="14" spans="1:26" ht="13.5" customHeight="1" thickBot="1" x14ac:dyDescent="0.25">
      <c r="B14" s="125"/>
      <c r="C14" s="800"/>
      <c r="D14" s="801"/>
      <c r="E14" s="801"/>
      <c r="F14" s="801"/>
      <c r="G14" s="801"/>
      <c r="H14" s="802"/>
      <c r="I14" s="843"/>
      <c r="J14" s="844"/>
      <c r="K14" s="844"/>
      <c r="L14" s="844"/>
      <c r="M14" s="844"/>
      <c r="N14" s="844"/>
      <c r="O14" s="844"/>
      <c r="P14" s="844"/>
      <c r="Q14" s="844"/>
      <c r="R14" s="844"/>
      <c r="S14" s="845"/>
      <c r="T14" s="1273" t="s">
        <v>642</v>
      </c>
      <c r="U14" s="1274"/>
      <c r="V14" s="1274"/>
      <c r="W14" s="1274"/>
      <c r="X14" s="1274"/>
      <c r="Y14" s="1275"/>
      <c r="Z14" s="127"/>
    </row>
    <row r="15" spans="1:26" ht="15" thickBot="1" x14ac:dyDescent="0.25">
      <c r="B15" s="125"/>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7"/>
    </row>
    <row r="16" spans="1:26" ht="21.75" customHeight="1" thickBot="1" x14ac:dyDescent="0.25">
      <c r="B16" s="125"/>
      <c r="C16" s="717" t="s">
        <v>8</v>
      </c>
      <c r="D16" s="718"/>
      <c r="E16" s="718"/>
      <c r="F16" s="718"/>
      <c r="G16" s="718"/>
      <c r="H16" s="719"/>
      <c r="I16" s="721" t="s">
        <v>652</v>
      </c>
      <c r="J16" s="833"/>
      <c r="K16" s="833"/>
      <c r="L16" s="833"/>
      <c r="M16" s="833"/>
      <c r="N16" s="833"/>
      <c r="O16" s="833"/>
      <c r="P16" s="833"/>
      <c r="Q16" s="833"/>
      <c r="R16" s="833"/>
      <c r="S16" s="833"/>
      <c r="T16" s="833"/>
      <c r="U16" s="833"/>
      <c r="V16" s="833"/>
      <c r="W16" s="833"/>
      <c r="X16" s="833"/>
      <c r="Y16" s="834"/>
      <c r="Z16" s="127"/>
    </row>
    <row r="17" spans="2:26" ht="16.5" customHeight="1" thickBot="1" x14ac:dyDescent="0.25">
      <c r="B17" s="125"/>
      <c r="C17" s="124"/>
      <c r="D17" s="124"/>
      <c r="E17" s="124"/>
      <c r="F17" s="124"/>
      <c r="G17" s="124"/>
      <c r="H17" s="124"/>
      <c r="I17" s="128"/>
      <c r="J17" s="128"/>
      <c r="K17" s="128"/>
      <c r="L17" s="128"/>
      <c r="M17" s="128"/>
      <c r="N17" s="128"/>
      <c r="O17" s="128"/>
      <c r="P17" s="128"/>
      <c r="Q17" s="128"/>
      <c r="R17" s="128"/>
      <c r="S17" s="128"/>
      <c r="T17" s="128"/>
      <c r="U17" s="128"/>
      <c r="V17" s="128"/>
      <c r="W17" s="128"/>
      <c r="X17" s="128"/>
      <c r="Y17" s="128"/>
      <c r="Z17" s="127"/>
    </row>
    <row r="18" spans="2:26" ht="52.5" customHeight="1" thickBot="1" x14ac:dyDescent="0.25">
      <c r="B18" s="125"/>
      <c r="C18" s="717" t="s">
        <v>47</v>
      </c>
      <c r="D18" s="718"/>
      <c r="E18" s="718"/>
      <c r="F18" s="718"/>
      <c r="G18" s="718"/>
      <c r="H18" s="719"/>
      <c r="I18" s="721" t="s">
        <v>653</v>
      </c>
      <c r="J18" s="833"/>
      <c r="K18" s="833"/>
      <c r="L18" s="833"/>
      <c r="M18" s="833"/>
      <c r="N18" s="833"/>
      <c r="O18" s="833"/>
      <c r="P18" s="833"/>
      <c r="Q18" s="833"/>
      <c r="R18" s="833"/>
      <c r="S18" s="833"/>
      <c r="T18" s="833"/>
      <c r="U18" s="833"/>
      <c r="V18" s="833"/>
      <c r="W18" s="833"/>
      <c r="X18" s="833"/>
      <c r="Y18" s="834"/>
      <c r="Z18" s="127"/>
    </row>
    <row r="19" spans="2:26" ht="16.5" customHeight="1" thickBot="1" x14ac:dyDescent="0.25">
      <c r="B19" s="125"/>
      <c r="C19" s="124"/>
      <c r="D19" s="124"/>
      <c r="E19" s="124"/>
      <c r="F19" s="124"/>
      <c r="G19" s="124"/>
      <c r="H19" s="124"/>
      <c r="I19" s="128"/>
      <c r="J19" s="128"/>
      <c r="K19" s="128"/>
      <c r="L19" s="128"/>
      <c r="M19" s="128"/>
      <c r="N19" s="128"/>
      <c r="O19" s="128"/>
      <c r="P19" s="128"/>
      <c r="Q19" s="128"/>
      <c r="R19" s="128"/>
      <c r="S19" s="128"/>
      <c r="T19" s="128"/>
      <c r="U19" s="128"/>
      <c r="V19" s="128"/>
      <c r="W19" s="128"/>
      <c r="X19" s="128"/>
      <c r="Y19" s="128"/>
      <c r="Z19" s="127"/>
    </row>
    <row r="20" spans="2:26" s="371" customFormat="1" ht="22.5" customHeight="1" x14ac:dyDescent="0.2">
      <c r="B20" s="125"/>
      <c r="C20" s="778" t="s">
        <v>446</v>
      </c>
      <c r="D20" s="779"/>
      <c r="E20" s="779"/>
      <c r="F20" s="779"/>
      <c r="G20" s="779"/>
      <c r="H20" s="780"/>
      <c r="I20" s="1264" t="s">
        <v>654</v>
      </c>
      <c r="J20" s="1265"/>
      <c r="K20" s="1265"/>
      <c r="L20" s="1266"/>
      <c r="M20" s="790" t="s">
        <v>11</v>
      </c>
      <c r="N20" s="791"/>
      <c r="O20" s="791"/>
      <c r="P20" s="791"/>
      <c r="Q20" s="791"/>
      <c r="R20" s="791"/>
      <c r="S20" s="792"/>
      <c r="T20" s="790" t="s">
        <v>12</v>
      </c>
      <c r="U20" s="791"/>
      <c r="V20" s="791"/>
      <c r="W20" s="791"/>
      <c r="X20" s="791"/>
      <c r="Y20" s="792"/>
      <c r="Z20" s="127"/>
    </row>
    <row r="21" spans="2:26" s="371" customFormat="1" ht="14.25" customHeight="1" thickBot="1" x14ac:dyDescent="0.25">
      <c r="B21" s="125"/>
      <c r="C21" s="781"/>
      <c r="D21" s="782"/>
      <c r="E21" s="782"/>
      <c r="F21" s="782"/>
      <c r="G21" s="782"/>
      <c r="H21" s="783"/>
      <c r="I21" s="1267"/>
      <c r="J21" s="1268"/>
      <c r="K21" s="1268"/>
      <c r="L21" s="1269"/>
      <c r="M21" s="1270" t="s">
        <v>655</v>
      </c>
      <c r="N21" s="1271"/>
      <c r="O21" s="1271"/>
      <c r="P21" s="1271"/>
      <c r="Q21" s="1271"/>
      <c r="R21" s="1271"/>
      <c r="S21" s="1272"/>
      <c r="T21" s="1270" t="s">
        <v>71</v>
      </c>
      <c r="U21" s="1271"/>
      <c r="V21" s="1271"/>
      <c r="W21" s="1271"/>
      <c r="X21" s="1271"/>
      <c r="Y21" s="1272"/>
      <c r="Z21" s="127"/>
    </row>
    <row r="22" spans="2:26" ht="15" thickBot="1" x14ac:dyDescent="0.25">
      <c r="B22" s="125"/>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7"/>
    </row>
    <row r="23" spans="2:26" ht="31.5" customHeight="1" x14ac:dyDescent="0.2">
      <c r="B23" s="125"/>
      <c r="C23" s="790" t="s">
        <v>13</v>
      </c>
      <c r="D23" s="791"/>
      <c r="E23" s="791"/>
      <c r="F23" s="791"/>
      <c r="G23" s="791"/>
      <c r="H23" s="791"/>
      <c r="I23" s="792"/>
      <c r="J23" s="790" t="s">
        <v>14</v>
      </c>
      <c r="K23" s="791"/>
      <c r="L23" s="791"/>
      <c r="M23" s="791"/>
      <c r="N23" s="791"/>
      <c r="O23" s="791"/>
      <c r="P23" s="792"/>
      <c r="Q23" s="790" t="s">
        <v>15</v>
      </c>
      <c r="R23" s="791"/>
      <c r="S23" s="791"/>
      <c r="T23" s="791"/>
      <c r="U23" s="791"/>
      <c r="V23" s="791"/>
      <c r="W23" s="791"/>
      <c r="X23" s="791"/>
      <c r="Y23" s="792"/>
      <c r="Z23" s="127"/>
    </row>
    <row r="24" spans="2:26" ht="26.25" customHeight="1" thickBot="1" x14ac:dyDescent="0.25">
      <c r="B24" s="125"/>
      <c r="C24" s="771" t="s">
        <v>656</v>
      </c>
      <c r="D24" s="772"/>
      <c r="E24" s="772"/>
      <c r="F24" s="772"/>
      <c r="G24" s="772"/>
      <c r="H24" s="772"/>
      <c r="I24" s="774"/>
      <c r="J24" s="771" t="s">
        <v>138</v>
      </c>
      <c r="K24" s="772"/>
      <c r="L24" s="772"/>
      <c r="M24" s="772"/>
      <c r="N24" s="772"/>
      <c r="O24" s="772"/>
      <c r="P24" s="774"/>
      <c r="Q24" s="1276" t="s">
        <v>287</v>
      </c>
      <c r="R24" s="1277"/>
      <c r="S24" s="1277"/>
      <c r="T24" s="1277"/>
      <c r="U24" s="1277"/>
      <c r="V24" s="1277"/>
      <c r="W24" s="1277"/>
      <c r="X24" s="1277"/>
      <c r="Y24" s="1278"/>
      <c r="Z24" s="127"/>
    </row>
    <row r="25" spans="2:26" ht="15" thickBot="1" x14ac:dyDescent="0.25">
      <c r="B25" s="125"/>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7"/>
    </row>
    <row r="26" spans="2:26" ht="33" customHeight="1" thickBot="1" x14ac:dyDescent="0.25">
      <c r="B26" s="125"/>
      <c r="C26" s="717" t="s">
        <v>16</v>
      </c>
      <c r="D26" s="718"/>
      <c r="E26" s="718"/>
      <c r="F26" s="718"/>
      <c r="G26" s="718"/>
      <c r="H26" s="719"/>
      <c r="I26" s="721" t="s">
        <v>657</v>
      </c>
      <c r="J26" s="833"/>
      <c r="K26" s="833"/>
      <c r="L26" s="833"/>
      <c r="M26" s="833"/>
      <c r="N26" s="833"/>
      <c r="O26" s="833"/>
      <c r="P26" s="833"/>
      <c r="Q26" s="833"/>
      <c r="R26" s="833"/>
      <c r="S26" s="833"/>
      <c r="T26" s="833"/>
      <c r="U26" s="833"/>
      <c r="V26" s="833"/>
      <c r="W26" s="833"/>
      <c r="X26" s="833"/>
      <c r="Y26" s="834"/>
      <c r="Z26" s="127"/>
    </row>
    <row r="27" spans="2:26" ht="15" thickBot="1" x14ac:dyDescent="0.25">
      <c r="B27" s="125"/>
      <c r="C27" s="124"/>
      <c r="D27" s="124"/>
      <c r="E27" s="124"/>
      <c r="F27" s="124"/>
      <c r="G27" s="124"/>
      <c r="H27" s="124"/>
      <c r="I27" s="128"/>
      <c r="J27" s="128"/>
      <c r="K27" s="128"/>
      <c r="L27" s="128"/>
      <c r="M27" s="128"/>
      <c r="N27" s="128"/>
      <c r="O27" s="128"/>
      <c r="P27" s="128"/>
      <c r="Q27" s="128"/>
      <c r="R27" s="128"/>
      <c r="S27" s="128"/>
      <c r="T27" s="128"/>
      <c r="U27" s="128"/>
      <c r="V27" s="128"/>
      <c r="W27" s="128"/>
      <c r="X27" s="128"/>
      <c r="Y27" s="128"/>
      <c r="Z27" s="127"/>
    </row>
    <row r="28" spans="2:26" ht="39.75" customHeight="1" thickBot="1" x14ac:dyDescent="0.25">
      <c r="B28" s="125"/>
      <c r="C28" s="717" t="s">
        <v>17</v>
      </c>
      <c r="D28" s="718"/>
      <c r="E28" s="718"/>
      <c r="F28" s="718"/>
      <c r="G28" s="718"/>
      <c r="H28" s="719"/>
      <c r="I28" s="722"/>
      <c r="J28" s="721"/>
      <c r="K28" s="717" t="s">
        <v>18</v>
      </c>
      <c r="L28" s="718"/>
      <c r="M28" s="718"/>
      <c r="N28" s="718"/>
      <c r="O28" s="718"/>
      <c r="P28" s="719"/>
      <c r="Q28" s="722" t="s">
        <v>38</v>
      </c>
      <c r="R28" s="723"/>
      <c r="S28" s="724"/>
      <c r="T28" s="130">
        <v>1</v>
      </c>
      <c r="U28" s="723" t="s">
        <v>39</v>
      </c>
      <c r="V28" s="723"/>
      <c r="W28" s="723"/>
      <c r="X28" s="724"/>
      <c r="Y28" s="131"/>
      <c r="Z28" s="127"/>
    </row>
    <row r="29" spans="2:26" ht="15" thickBot="1" x14ac:dyDescent="0.25">
      <c r="B29" s="125"/>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7"/>
    </row>
    <row r="30" spans="2:26" s="391" customFormat="1" x14ac:dyDescent="0.2">
      <c r="B30" s="132"/>
      <c r="C30" s="707" t="s">
        <v>19</v>
      </c>
      <c r="D30" s="708"/>
      <c r="E30" s="708"/>
      <c r="F30" s="708"/>
      <c r="G30" s="708"/>
      <c r="H30" s="708"/>
      <c r="I30" s="708"/>
      <c r="J30" s="708"/>
      <c r="K30" s="708"/>
      <c r="L30" s="708"/>
      <c r="M30" s="708"/>
      <c r="N30" s="708"/>
      <c r="O30" s="708"/>
      <c r="P30" s="708"/>
      <c r="Q30" s="708"/>
      <c r="R30" s="708"/>
      <c r="S30" s="708"/>
      <c r="T30" s="708"/>
      <c r="U30" s="708"/>
      <c r="V30" s="708"/>
      <c r="W30" s="708"/>
      <c r="X30" s="708"/>
      <c r="Y30" s="709"/>
      <c r="Z30" s="127"/>
    </row>
    <row r="31" spans="2:26" s="391" customFormat="1" ht="12" customHeight="1" thickBot="1" x14ac:dyDescent="0.25">
      <c r="B31" s="132"/>
      <c r="C31" s="710"/>
      <c r="D31" s="711"/>
      <c r="E31" s="711"/>
      <c r="F31" s="711"/>
      <c r="G31" s="711"/>
      <c r="H31" s="711"/>
      <c r="I31" s="711"/>
      <c r="J31" s="711"/>
      <c r="K31" s="711"/>
      <c r="L31" s="711"/>
      <c r="M31" s="711"/>
      <c r="N31" s="711"/>
      <c r="O31" s="711"/>
      <c r="P31" s="711"/>
      <c r="Q31" s="711"/>
      <c r="R31" s="711"/>
      <c r="S31" s="711"/>
      <c r="T31" s="711"/>
      <c r="U31" s="711"/>
      <c r="V31" s="711"/>
      <c r="W31" s="711"/>
      <c r="X31" s="711"/>
      <c r="Y31" s="712"/>
      <c r="Z31" s="127"/>
    </row>
    <row r="32" spans="2:26" s="391" customFormat="1" ht="34.5" customHeight="1" thickBot="1" x14ac:dyDescent="0.25">
      <c r="B32" s="132"/>
      <c r="C32" s="1171" t="s">
        <v>20</v>
      </c>
      <c r="D32" s="1172"/>
      <c r="E32" s="1172"/>
      <c r="F32" s="1172"/>
      <c r="G32" s="1172"/>
      <c r="H32" s="419" t="s">
        <v>658</v>
      </c>
      <c r="I32" s="419" t="s">
        <v>659</v>
      </c>
      <c r="J32" s="110" t="s">
        <v>292</v>
      </c>
      <c r="K32" s="1305" t="s">
        <v>293</v>
      </c>
      <c r="L32" s="1172"/>
      <c r="M32" s="1172"/>
      <c r="N32" s="1172"/>
      <c r="O32" s="1172"/>
      <c r="P32" s="1172"/>
      <c r="Q32" s="1172"/>
      <c r="R32" s="1172"/>
      <c r="S32" s="1172"/>
      <c r="T32" s="1172"/>
      <c r="U32" s="1172"/>
      <c r="V32" s="1172"/>
      <c r="W32" s="1172"/>
      <c r="X32" s="1172"/>
      <c r="Y32" s="1173"/>
      <c r="Z32" s="127"/>
    </row>
    <row r="33" spans="2:26" s="391" customFormat="1" ht="14.25" customHeight="1" x14ac:dyDescent="0.2">
      <c r="B33" s="132"/>
      <c r="C33" s="1174" t="s">
        <v>36</v>
      </c>
      <c r="D33" s="1175"/>
      <c r="E33" s="1175"/>
      <c r="F33" s="1175"/>
      <c r="G33" s="1176"/>
      <c r="H33" s="427">
        <v>1464086699</v>
      </c>
      <c r="I33" s="427">
        <v>100755481000</v>
      </c>
      <c r="J33" s="410">
        <f>+H33/I33</f>
        <v>1.4531087385707582E-2</v>
      </c>
      <c r="K33" s="1178" t="s">
        <v>660</v>
      </c>
      <c r="L33" s="1178"/>
      <c r="M33" s="1178"/>
      <c r="N33" s="1178"/>
      <c r="O33" s="1178"/>
      <c r="P33" s="1178"/>
      <c r="Q33" s="1178"/>
      <c r="R33" s="1178"/>
      <c r="S33" s="1178"/>
      <c r="T33" s="1178"/>
      <c r="U33" s="1178"/>
      <c r="V33" s="1178"/>
      <c r="W33" s="1178"/>
      <c r="X33" s="1178"/>
      <c r="Y33" s="1179"/>
      <c r="Z33" s="127"/>
    </row>
    <row r="34" spans="2:26" s="391" customFormat="1" x14ac:dyDescent="0.2">
      <c r="B34" s="132"/>
      <c r="C34" s="1183" t="s">
        <v>93</v>
      </c>
      <c r="D34" s="1184"/>
      <c r="E34" s="1184"/>
      <c r="F34" s="1184"/>
      <c r="G34" s="1185"/>
      <c r="H34" s="428">
        <v>8105298982</v>
      </c>
      <c r="I34" s="428">
        <v>100755481000</v>
      </c>
      <c r="J34" s="410">
        <f t="shared" ref="J34" si="0">+H34/I34</f>
        <v>8.0445241306525056E-2</v>
      </c>
      <c r="K34" s="1178"/>
      <c r="L34" s="1178"/>
      <c r="M34" s="1178"/>
      <c r="N34" s="1178"/>
      <c r="O34" s="1178"/>
      <c r="P34" s="1178"/>
      <c r="Q34" s="1178"/>
      <c r="R34" s="1178"/>
      <c r="S34" s="1178"/>
      <c r="T34" s="1178"/>
      <c r="U34" s="1178"/>
      <c r="V34" s="1178"/>
      <c r="W34" s="1178"/>
      <c r="X34" s="1178"/>
      <c r="Y34" s="1179"/>
      <c r="Z34" s="127"/>
    </row>
    <row r="35" spans="2:26" s="391" customFormat="1" x14ac:dyDescent="0.2">
      <c r="B35" s="132"/>
      <c r="C35" s="1186" t="s">
        <v>94</v>
      </c>
      <c r="D35" s="1187"/>
      <c r="E35" s="1187"/>
      <c r="F35" s="1187"/>
      <c r="G35" s="1188"/>
      <c r="H35" s="428"/>
      <c r="I35" s="428"/>
      <c r="J35" s="367"/>
      <c r="K35" s="1178"/>
      <c r="L35" s="1178"/>
      <c r="M35" s="1178"/>
      <c r="N35" s="1178"/>
      <c r="O35" s="1178"/>
      <c r="P35" s="1178"/>
      <c r="Q35" s="1178"/>
      <c r="R35" s="1178"/>
      <c r="S35" s="1178"/>
      <c r="T35" s="1178"/>
      <c r="U35" s="1178"/>
      <c r="V35" s="1178"/>
      <c r="W35" s="1178"/>
      <c r="X35" s="1178"/>
      <c r="Y35" s="1179"/>
      <c r="Z35" s="127"/>
    </row>
    <row r="36" spans="2:26" s="391" customFormat="1" ht="20.25" customHeight="1" thickBot="1" x14ac:dyDescent="0.25">
      <c r="B36" s="132"/>
      <c r="C36" s="1189" t="s">
        <v>95</v>
      </c>
      <c r="D36" s="1190"/>
      <c r="E36" s="1190"/>
      <c r="F36" s="1190"/>
      <c r="G36" s="1191"/>
      <c r="H36" s="428"/>
      <c r="I36" s="429"/>
      <c r="J36" s="423"/>
      <c r="K36" s="1181"/>
      <c r="L36" s="1181"/>
      <c r="M36" s="1181"/>
      <c r="N36" s="1181"/>
      <c r="O36" s="1181"/>
      <c r="P36" s="1181"/>
      <c r="Q36" s="1181"/>
      <c r="R36" s="1181"/>
      <c r="S36" s="1181"/>
      <c r="T36" s="1181"/>
      <c r="U36" s="1181"/>
      <c r="V36" s="1181"/>
      <c r="W36" s="1181"/>
      <c r="X36" s="1181"/>
      <c r="Y36" s="1182"/>
      <c r="Z36" s="127"/>
    </row>
    <row r="37" spans="2:26" s="391" customFormat="1" ht="18.75" customHeight="1" thickBot="1" x14ac:dyDescent="0.25">
      <c r="B37" s="132"/>
      <c r="C37" s="1224" t="s">
        <v>25</v>
      </c>
      <c r="D37" s="1225"/>
      <c r="E37" s="1225"/>
      <c r="F37" s="1225"/>
      <c r="G37" s="1226"/>
      <c r="H37" s="430">
        <f>H34</f>
        <v>8105298982</v>
      </c>
      <c r="I37" s="431">
        <v>100755481000</v>
      </c>
      <c r="J37" s="432">
        <f t="shared" ref="J37" si="1">+H37/I37</f>
        <v>8.0445241306525056E-2</v>
      </c>
      <c r="K37" s="1279"/>
      <c r="L37" s="1279"/>
      <c r="M37" s="1279"/>
      <c r="N37" s="1279"/>
      <c r="O37" s="1279"/>
      <c r="P37" s="1279"/>
      <c r="Q37" s="1279"/>
      <c r="R37" s="1279"/>
      <c r="S37" s="1279"/>
      <c r="T37" s="1279"/>
      <c r="U37" s="1279"/>
      <c r="V37" s="1279"/>
      <c r="W37" s="1279"/>
      <c r="X37" s="1279"/>
      <c r="Y37" s="1280"/>
      <c r="Z37" s="127"/>
    </row>
    <row r="38" spans="2:26" s="391" customFormat="1" ht="5.25" customHeight="1" x14ac:dyDescent="0.2">
      <c r="B38" s="132"/>
      <c r="C38" s="126"/>
      <c r="D38" s="126"/>
      <c r="E38" s="126"/>
      <c r="F38" s="126"/>
      <c r="G38" s="126"/>
      <c r="H38" s="145">
        <v>0</v>
      </c>
      <c r="I38" s="145"/>
      <c r="J38" s="146"/>
      <c r="K38" s="126"/>
      <c r="L38" s="126"/>
      <c r="M38" s="126"/>
      <c r="N38" s="126"/>
      <c r="O38" s="126"/>
      <c r="P38" s="126"/>
      <c r="Q38" s="126"/>
      <c r="R38" s="126"/>
      <c r="S38" s="126"/>
      <c r="T38" s="126"/>
      <c r="U38" s="126"/>
      <c r="V38" s="126"/>
      <c r="W38" s="126"/>
      <c r="X38" s="126"/>
      <c r="Y38" s="126"/>
      <c r="Z38" s="127"/>
    </row>
    <row r="39" spans="2:26" s="391" customFormat="1" ht="15" thickBot="1" x14ac:dyDescent="0.25">
      <c r="B39" s="132"/>
      <c r="C39" s="126"/>
      <c r="D39" s="126"/>
      <c r="E39" s="126"/>
      <c r="F39" s="126"/>
      <c r="G39" s="126"/>
      <c r="H39" s="145"/>
      <c r="I39" s="145"/>
      <c r="J39" s="146"/>
      <c r="K39" s="126"/>
      <c r="L39" s="126"/>
      <c r="M39" s="126"/>
      <c r="N39" s="126"/>
      <c r="O39" s="126"/>
      <c r="P39" s="126"/>
      <c r="Q39" s="126"/>
      <c r="R39" s="126"/>
      <c r="S39" s="126"/>
      <c r="T39" s="126"/>
      <c r="U39" s="126"/>
      <c r="V39" s="126"/>
      <c r="W39" s="126"/>
      <c r="X39" s="126"/>
      <c r="Y39" s="126"/>
      <c r="Z39" s="127"/>
    </row>
    <row r="40" spans="2:26" s="391" customFormat="1" x14ac:dyDescent="0.2">
      <c r="B40" s="132"/>
      <c r="C40" s="1281" t="s">
        <v>26</v>
      </c>
      <c r="D40" s="1282"/>
      <c r="E40" s="1282"/>
      <c r="F40" s="1282"/>
      <c r="G40" s="1282"/>
      <c r="H40" s="1282"/>
      <c r="I40" s="1282"/>
      <c r="J40" s="1282"/>
      <c r="K40" s="1282"/>
      <c r="L40" s="1282"/>
      <c r="M40" s="1282"/>
      <c r="N40" s="1282"/>
      <c r="O40" s="1282"/>
      <c r="P40" s="1282"/>
      <c r="Q40" s="1282"/>
      <c r="R40" s="1282"/>
      <c r="S40" s="1282"/>
      <c r="T40" s="1282"/>
      <c r="U40" s="1282"/>
      <c r="V40" s="1282"/>
      <c r="W40" s="1282"/>
      <c r="X40" s="1282"/>
      <c r="Y40" s="1283"/>
      <c r="Z40" s="127"/>
    </row>
    <row r="41" spans="2:26" ht="15" thickBot="1" x14ac:dyDescent="0.25">
      <c r="B41" s="125"/>
      <c r="C41" s="1284"/>
      <c r="D41" s="1285"/>
      <c r="E41" s="1285"/>
      <c r="F41" s="1285"/>
      <c r="G41" s="1285"/>
      <c r="H41" s="1285"/>
      <c r="I41" s="1285"/>
      <c r="J41" s="1285"/>
      <c r="K41" s="1285"/>
      <c r="L41" s="1285"/>
      <c r="M41" s="1285"/>
      <c r="N41" s="1285"/>
      <c r="O41" s="1285"/>
      <c r="P41" s="1285"/>
      <c r="Q41" s="1285"/>
      <c r="R41" s="1285"/>
      <c r="S41" s="1285"/>
      <c r="T41" s="1285"/>
      <c r="U41" s="1285"/>
      <c r="V41" s="1285"/>
      <c r="W41" s="1285"/>
      <c r="X41" s="1285"/>
      <c r="Y41" s="1286"/>
      <c r="Z41" s="127"/>
    </row>
    <row r="42" spans="2:26" x14ac:dyDescent="0.2">
      <c r="B42" s="125"/>
      <c r="C42" s="1287" t="s">
        <v>27</v>
      </c>
      <c r="D42" s="1288"/>
      <c r="E42" s="1288"/>
      <c r="F42" s="1288"/>
      <c r="G42" s="1288"/>
      <c r="H42" s="1288"/>
      <c r="I42" s="1288"/>
      <c r="J42" s="1288"/>
      <c r="K42" s="1288"/>
      <c r="L42" s="1288"/>
      <c r="M42" s="1288"/>
      <c r="N42" s="1288"/>
      <c r="O42" s="1288"/>
      <c r="P42" s="1288"/>
      <c r="Q42" s="1288"/>
      <c r="R42" s="1288"/>
      <c r="S42" s="1288"/>
      <c r="T42" s="1288"/>
      <c r="U42" s="1288"/>
      <c r="V42" s="1288"/>
      <c r="W42" s="1288"/>
      <c r="X42" s="1288"/>
      <c r="Y42" s="1289"/>
      <c r="Z42" s="127"/>
    </row>
    <row r="43" spans="2:26" x14ac:dyDescent="0.2">
      <c r="B43" s="125"/>
      <c r="C43" s="1290"/>
      <c r="D43" s="1291"/>
      <c r="E43" s="1291"/>
      <c r="F43" s="1291"/>
      <c r="G43" s="1291"/>
      <c r="H43" s="1291"/>
      <c r="I43" s="1291"/>
      <c r="J43" s="1291"/>
      <c r="K43" s="1291"/>
      <c r="L43" s="1291"/>
      <c r="M43" s="1291"/>
      <c r="N43" s="1291"/>
      <c r="O43" s="1291"/>
      <c r="P43" s="1291"/>
      <c r="Q43" s="1291"/>
      <c r="R43" s="1291"/>
      <c r="S43" s="1291"/>
      <c r="T43" s="1291"/>
      <c r="U43" s="1291"/>
      <c r="V43" s="1291"/>
      <c r="W43" s="1291"/>
      <c r="X43" s="1291"/>
      <c r="Y43" s="1292"/>
      <c r="Z43" s="127"/>
    </row>
    <row r="44" spans="2:26" x14ac:dyDescent="0.2">
      <c r="B44" s="125"/>
      <c r="C44" s="1290"/>
      <c r="D44" s="1291"/>
      <c r="E44" s="1291"/>
      <c r="F44" s="1291"/>
      <c r="G44" s="1291"/>
      <c r="H44" s="1291"/>
      <c r="I44" s="1291"/>
      <c r="J44" s="1291"/>
      <c r="K44" s="1291"/>
      <c r="L44" s="1291"/>
      <c r="M44" s="1291"/>
      <c r="N44" s="1291"/>
      <c r="O44" s="1291"/>
      <c r="P44" s="1291"/>
      <c r="Q44" s="1291"/>
      <c r="R44" s="1291"/>
      <c r="S44" s="1291"/>
      <c r="T44" s="1291"/>
      <c r="U44" s="1291"/>
      <c r="V44" s="1291"/>
      <c r="W44" s="1291"/>
      <c r="X44" s="1291"/>
      <c r="Y44" s="1292"/>
      <c r="Z44" s="127"/>
    </row>
    <row r="45" spans="2:26" x14ac:dyDescent="0.2">
      <c r="B45" s="125"/>
      <c r="C45" s="1290"/>
      <c r="D45" s="1291"/>
      <c r="E45" s="1291"/>
      <c r="F45" s="1291"/>
      <c r="G45" s="1291"/>
      <c r="H45" s="1291"/>
      <c r="I45" s="1291"/>
      <c r="J45" s="1291"/>
      <c r="K45" s="1291"/>
      <c r="L45" s="1291"/>
      <c r="M45" s="1291"/>
      <c r="N45" s="1291"/>
      <c r="O45" s="1291"/>
      <c r="P45" s="1291"/>
      <c r="Q45" s="1291"/>
      <c r="R45" s="1291"/>
      <c r="S45" s="1291"/>
      <c r="T45" s="1291"/>
      <c r="U45" s="1291"/>
      <c r="V45" s="1291"/>
      <c r="W45" s="1291"/>
      <c r="X45" s="1291"/>
      <c r="Y45" s="1292"/>
      <c r="Z45" s="127"/>
    </row>
    <row r="46" spans="2:26" x14ac:dyDescent="0.2">
      <c r="B46" s="125"/>
      <c r="C46" s="1290"/>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2"/>
      <c r="Z46" s="127"/>
    </row>
    <row r="47" spans="2:26" x14ac:dyDescent="0.2">
      <c r="B47" s="125"/>
      <c r="C47" s="1290"/>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2"/>
      <c r="Z47" s="127"/>
    </row>
    <row r="48" spans="2:26" x14ac:dyDescent="0.2">
      <c r="B48" s="125"/>
      <c r="C48" s="1290"/>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2"/>
      <c r="Z48" s="127"/>
    </row>
    <row r="49" spans="1:26" x14ac:dyDescent="0.2">
      <c r="B49" s="125"/>
      <c r="C49" s="1290"/>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2"/>
      <c r="Z49" s="127"/>
    </row>
    <row r="50" spans="1:26" x14ac:dyDescent="0.2">
      <c r="B50" s="125"/>
      <c r="C50" s="1290"/>
      <c r="D50" s="1291"/>
      <c r="E50" s="1291"/>
      <c r="F50" s="1291"/>
      <c r="G50" s="1291"/>
      <c r="H50" s="1291"/>
      <c r="I50" s="1291"/>
      <c r="J50" s="1291"/>
      <c r="K50" s="1291"/>
      <c r="L50" s="1291"/>
      <c r="M50" s="1291"/>
      <c r="N50" s="1291"/>
      <c r="O50" s="1291"/>
      <c r="P50" s="1291"/>
      <c r="Q50" s="1291"/>
      <c r="R50" s="1291"/>
      <c r="S50" s="1291"/>
      <c r="T50" s="1291"/>
      <c r="U50" s="1291"/>
      <c r="V50" s="1291"/>
      <c r="W50" s="1291"/>
      <c r="X50" s="1291"/>
      <c r="Y50" s="1292"/>
      <c r="Z50" s="127"/>
    </row>
    <row r="51" spans="1:26" x14ac:dyDescent="0.2">
      <c r="B51" s="125"/>
      <c r="C51" s="1290"/>
      <c r="D51" s="1291"/>
      <c r="E51" s="1291"/>
      <c r="F51" s="1291"/>
      <c r="G51" s="1291"/>
      <c r="H51" s="1291"/>
      <c r="I51" s="1291"/>
      <c r="J51" s="1291"/>
      <c r="K51" s="1291"/>
      <c r="L51" s="1291"/>
      <c r="M51" s="1291"/>
      <c r="N51" s="1291"/>
      <c r="O51" s="1291"/>
      <c r="P51" s="1291"/>
      <c r="Q51" s="1291"/>
      <c r="R51" s="1291"/>
      <c r="S51" s="1291"/>
      <c r="T51" s="1291"/>
      <c r="U51" s="1291"/>
      <c r="V51" s="1291"/>
      <c r="W51" s="1291"/>
      <c r="X51" s="1291"/>
      <c r="Y51" s="1292"/>
      <c r="Z51" s="127"/>
    </row>
    <row r="52" spans="1:26" x14ac:dyDescent="0.2">
      <c r="B52" s="125"/>
      <c r="C52" s="1290"/>
      <c r="D52" s="1291"/>
      <c r="E52" s="1291"/>
      <c r="F52" s="1291"/>
      <c r="G52" s="1291"/>
      <c r="H52" s="1291"/>
      <c r="I52" s="1291"/>
      <c r="J52" s="1291"/>
      <c r="K52" s="1291"/>
      <c r="L52" s="1291"/>
      <c r="M52" s="1291"/>
      <c r="N52" s="1291"/>
      <c r="O52" s="1291"/>
      <c r="P52" s="1291"/>
      <c r="Q52" s="1291"/>
      <c r="R52" s="1291"/>
      <c r="S52" s="1291"/>
      <c r="T52" s="1291"/>
      <c r="U52" s="1291"/>
      <c r="V52" s="1291"/>
      <c r="W52" s="1291"/>
      <c r="X52" s="1291"/>
      <c r="Y52" s="1292"/>
      <c r="Z52" s="127"/>
    </row>
    <row r="53" spans="1:26" x14ac:dyDescent="0.2">
      <c r="B53" s="125"/>
      <c r="C53" s="1290"/>
      <c r="D53" s="1291"/>
      <c r="E53" s="1291"/>
      <c r="F53" s="1291"/>
      <c r="G53" s="1291"/>
      <c r="H53" s="1291"/>
      <c r="I53" s="1291"/>
      <c r="J53" s="1291"/>
      <c r="K53" s="1291"/>
      <c r="L53" s="1291"/>
      <c r="M53" s="1291"/>
      <c r="N53" s="1291"/>
      <c r="O53" s="1291"/>
      <c r="P53" s="1291"/>
      <c r="Q53" s="1291"/>
      <c r="R53" s="1291"/>
      <c r="S53" s="1291"/>
      <c r="T53" s="1291"/>
      <c r="U53" s="1291"/>
      <c r="V53" s="1291"/>
      <c r="W53" s="1291"/>
      <c r="X53" s="1291"/>
      <c r="Y53" s="1292"/>
      <c r="Z53" s="127"/>
    </row>
    <row r="54" spans="1:26" ht="15" thickBot="1" x14ac:dyDescent="0.25">
      <c r="B54" s="125"/>
      <c r="C54" s="1293"/>
      <c r="D54" s="1294"/>
      <c r="E54" s="1294"/>
      <c r="F54" s="1294"/>
      <c r="G54" s="1294"/>
      <c r="H54" s="1294"/>
      <c r="I54" s="1294"/>
      <c r="J54" s="1294"/>
      <c r="K54" s="1294"/>
      <c r="L54" s="1294"/>
      <c r="M54" s="1294"/>
      <c r="N54" s="1294"/>
      <c r="O54" s="1294"/>
      <c r="P54" s="1294"/>
      <c r="Q54" s="1294"/>
      <c r="R54" s="1294"/>
      <c r="S54" s="1294"/>
      <c r="T54" s="1294"/>
      <c r="U54" s="1294"/>
      <c r="V54" s="1294"/>
      <c r="W54" s="1294"/>
      <c r="X54" s="1294"/>
      <c r="Y54" s="1295"/>
      <c r="Z54" s="127"/>
    </row>
    <row r="55" spans="1:26" x14ac:dyDescent="0.2">
      <c r="B55" s="433"/>
      <c r="C55" s="434"/>
      <c r="D55" s="434"/>
      <c r="E55" s="434"/>
      <c r="F55" s="434"/>
      <c r="G55" s="434"/>
      <c r="H55" s="434"/>
      <c r="I55" s="434"/>
      <c r="J55" s="434"/>
      <c r="K55" s="434"/>
      <c r="L55" s="434"/>
      <c r="M55" s="434"/>
      <c r="N55" s="434"/>
      <c r="O55" s="434"/>
      <c r="P55" s="434"/>
      <c r="Q55" s="434"/>
      <c r="R55" s="434"/>
      <c r="S55" s="434"/>
      <c r="T55" s="434"/>
      <c r="U55" s="434"/>
      <c r="V55" s="434"/>
      <c r="W55" s="434"/>
      <c r="X55" s="434"/>
      <c r="Y55" s="434"/>
      <c r="Z55" s="435"/>
    </row>
    <row r="56" spans="1:26" ht="15" thickBot="1" x14ac:dyDescent="0.25">
      <c r="B56" s="436"/>
      <c r="C56" s="437"/>
      <c r="D56" s="437"/>
      <c r="E56" s="437"/>
      <c r="F56" s="437"/>
      <c r="G56" s="437"/>
      <c r="H56" s="437"/>
      <c r="I56" s="437"/>
      <c r="J56" s="437"/>
      <c r="K56" s="437"/>
      <c r="L56" s="437"/>
      <c r="M56" s="437"/>
      <c r="N56" s="437"/>
      <c r="O56" s="437"/>
      <c r="P56" s="437"/>
      <c r="Q56" s="437"/>
      <c r="R56" s="437"/>
      <c r="S56" s="437"/>
      <c r="T56" s="437"/>
      <c r="U56" s="437"/>
      <c r="V56" s="437"/>
      <c r="W56" s="437"/>
      <c r="X56" s="437"/>
      <c r="Y56" s="437"/>
      <c r="Z56" s="438"/>
    </row>
    <row r="57" spans="1:26" ht="14.25" customHeight="1" x14ac:dyDescent="0.2">
      <c r="B57" s="439"/>
      <c r="C57" s="1296" t="s">
        <v>20</v>
      </c>
      <c r="D57" s="1297"/>
      <c r="E57" s="1297"/>
      <c r="F57" s="1297"/>
      <c r="G57" s="1298"/>
      <c r="H57" s="1296" t="s">
        <v>34</v>
      </c>
      <c r="I57" s="1298"/>
      <c r="J57" s="1296" t="s">
        <v>35</v>
      </c>
      <c r="K57" s="1297"/>
      <c r="L57" s="1297"/>
      <c r="M57" s="1298"/>
      <c r="N57" s="1296" t="s">
        <v>33</v>
      </c>
      <c r="O57" s="1297"/>
      <c r="P57" s="1297"/>
      <c r="Q57" s="1297"/>
      <c r="R57" s="1297"/>
      <c r="S57" s="1297"/>
      <c r="T57" s="1297"/>
      <c r="U57" s="1297"/>
      <c r="V57" s="1297"/>
      <c r="W57" s="1297"/>
      <c r="X57" s="1297"/>
      <c r="Y57" s="1298"/>
      <c r="Z57" s="440"/>
    </row>
    <row r="58" spans="1:26" ht="14.25" customHeight="1" x14ac:dyDescent="0.2">
      <c r="A58" s="371"/>
      <c r="B58" s="441"/>
      <c r="C58" s="1299"/>
      <c r="D58" s="1300"/>
      <c r="E58" s="1300"/>
      <c r="F58" s="1300"/>
      <c r="G58" s="1301"/>
      <c r="H58" s="1299"/>
      <c r="I58" s="1301"/>
      <c r="J58" s="1299"/>
      <c r="K58" s="1300"/>
      <c r="L58" s="1300"/>
      <c r="M58" s="1301"/>
      <c r="N58" s="1299"/>
      <c r="O58" s="1300"/>
      <c r="P58" s="1300"/>
      <c r="Q58" s="1300"/>
      <c r="R58" s="1300"/>
      <c r="S58" s="1300"/>
      <c r="T58" s="1300"/>
      <c r="U58" s="1300"/>
      <c r="V58" s="1300"/>
      <c r="W58" s="1300"/>
      <c r="X58" s="1300"/>
      <c r="Y58" s="1301"/>
      <c r="Z58" s="440"/>
    </row>
    <row r="59" spans="1:26" ht="15" customHeight="1" thickBot="1" x14ac:dyDescent="0.25">
      <c r="A59" s="371"/>
      <c r="B59" s="441"/>
      <c r="C59" s="1302"/>
      <c r="D59" s="1303"/>
      <c r="E59" s="1303"/>
      <c r="F59" s="1303"/>
      <c r="G59" s="1304"/>
      <c r="H59" s="1299"/>
      <c r="I59" s="1301"/>
      <c r="J59" s="1299"/>
      <c r="K59" s="1300"/>
      <c r="L59" s="1300"/>
      <c r="M59" s="1301"/>
      <c r="N59" s="1299"/>
      <c r="O59" s="1300"/>
      <c r="P59" s="1300"/>
      <c r="Q59" s="1300"/>
      <c r="R59" s="1300"/>
      <c r="S59" s="1300"/>
      <c r="T59" s="1300"/>
      <c r="U59" s="1300"/>
      <c r="V59" s="1300"/>
      <c r="W59" s="1300"/>
      <c r="X59" s="1300"/>
      <c r="Y59" s="1301"/>
      <c r="Z59" s="440"/>
    </row>
    <row r="60" spans="1:26" ht="38.25" customHeight="1" x14ac:dyDescent="0.2">
      <c r="B60" s="439"/>
      <c r="C60" s="1307" t="s">
        <v>36</v>
      </c>
      <c r="D60" s="1308"/>
      <c r="E60" s="1308"/>
      <c r="F60" s="1308"/>
      <c r="G60" s="1309"/>
      <c r="H60" s="1247">
        <v>0</v>
      </c>
      <c r="I60" s="1247"/>
      <c r="J60" s="1310">
        <v>1464086699</v>
      </c>
      <c r="K60" s="1247"/>
      <c r="L60" s="1247"/>
      <c r="M60" s="1247"/>
      <c r="N60" s="1311" t="s">
        <v>295</v>
      </c>
      <c r="O60" s="1312"/>
      <c r="P60" s="1312"/>
      <c r="Q60" s="1312"/>
      <c r="R60" s="1312"/>
      <c r="S60" s="1312"/>
      <c r="T60" s="1312"/>
      <c r="U60" s="1312"/>
      <c r="V60" s="1312"/>
      <c r="W60" s="1312"/>
      <c r="X60" s="1312"/>
      <c r="Y60" s="1313"/>
      <c r="Z60" s="442"/>
    </row>
    <row r="61" spans="1:26" x14ac:dyDescent="0.2">
      <c r="B61" s="439"/>
      <c r="C61" s="1317" t="s">
        <v>93</v>
      </c>
      <c r="D61" s="1318"/>
      <c r="E61" s="1318"/>
      <c r="F61" s="1318"/>
      <c r="G61" s="1319"/>
      <c r="H61" s="1320">
        <v>1464086699</v>
      </c>
      <c r="I61" s="1249"/>
      <c r="J61" s="1321">
        <v>8105298982</v>
      </c>
      <c r="K61" s="1321"/>
      <c r="L61" s="1321"/>
      <c r="M61" s="1321"/>
      <c r="N61" s="1314"/>
      <c r="O61" s="1315"/>
      <c r="P61" s="1315"/>
      <c r="Q61" s="1315"/>
      <c r="R61" s="1315"/>
      <c r="S61" s="1315"/>
      <c r="T61" s="1315"/>
      <c r="U61" s="1315"/>
      <c r="V61" s="1315"/>
      <c r="W61" s="1315"/>
      <c r="X61" s="1315"/>
      <c r="Y61" s="1316"/>
      <c r="Z61" s="442"/>
    </row>
    <row r="62" spans="1:26" x14ac:dyDescent="0.2">
      <c r="B62" s="439"/>
      <c r="C62" s="1248"/>
      <c r="D62" s="1249"/>
      <c r="E62" s="1249"/>
      <c r="F62" s="1249"/>
      <c r="G62" s="1249"/>
      <c r="H62" s="1249"/>
      <c r="I62" s="1249"/>
      <c r="J62" s="1249"/>
      <c r="K62" s="1249"/>
      <c r="L62" s="1249"/>
      <c r="M62" s="1249"/>
      <c r="N62" s="1249"/>
      <c r="O62" s="1249"/>
      <c r="P62" s="1249"/>
      <c r="Q62" s="1249"/>
      <c r="R62" s="1249"/>
      <c r="S62" s="1249"/>
      <c r="T62" s="1249"/>
      <c r="U62" s="1249"/>
      <c r="V62" s="1249"/>
      <c r="W62" s="1249"/>
      <c r="X62" s="1249"/>
      <c r="Y62" s="1306"/>
      <c r="Z62" s="442"/>
    </row>
    <row r="63" spans="1:26" x14ac:dyDescent="0.2">
      <c r="B63" s="439"/>
      <c r="C63" s="1248"/>
      <c r="D63" s="1249"/>
      <c r="E63" s="1249"/>
      <c r="F63" s="1249"/>
      <c r="G63" s="1249"/>
      <c r="H63" s="1249"/>
      <c r="I63" s="1249"/>
      <c r="J63" s="1249"/>
      <c r="K63" s="1249"/>
      <c r="L63" s="1249"/>
      <c r="M63" s="1249"/>
      <c r="N63" s="1249"/>
      <c r="O63" s="1249"/>
      <c r="P63" s="1249"/>
      <c r="Q63" s="1249"/>
      <c r="R63" s="1249"/>
      <c r="S63" s="1249"/>
      <c r="T63" s="1249"/>
      <c r="U63" s="1249"/>
      <c r="V63" s="1249"/>
      <c r="W63" s="1249"/>
      <c r="X63" s="1249"/>
      <c r="Y63" s="1306"/>
      <c r="Z63" s="442"/>
    </row>
    <row r="64" spans="1:26" x14ac:dyDescent="0.2">
      <c r="B64" s="439"/>
      <c r="C64" s="1248"/>
      <c r="D64" s="1249"/>
      <c r="E64" s="1249"/>
      <c r="F64" s="1249"/>
      <c r="G64" s="1249"/>
      <c r="H64" s="1249"/>
      <c r="I64" s="1249"/>
      <c r="J64" s="1249"/>
      <c r="K64" s="1249"/>
      <c r="L64" s="1249"/>
      <c r="M64" s="1249"/>
      <c r="N64" s="1249"/>
      <c r="O64" s="1249"/>
      <c r="P64" s="1249"/>
      <c r="Q64" s="1249"/>
      <c r="R64" s="1249"/>
      <c r="S64" s="1249"/>
      <c r="T64" s="1249"/>
      <c r="U64" s="1249"/>
      <c r="V64" s="1249"/>
      <c r="W64" s="1249"/>
      <c r="X64" s="1249"/>
      <c r="Y64" s="1306"/>
      <c r="Z64" s="442"/>
    </row>
    <row r="65" spans="2:26" x14ac:dyDescent="0.2">
      <c r="B65" s="439"/>
      <c r="C65" s="1248"/>
      <c r="D65" s="1249"/>
      <c r="E65" s="1249"/>
      <c r="F65" s="1249"/>
      <c r="G65" s="1249"/>
      <c r="H65" s="1249"/>
      <c r="I65" s="1249"/>
      <c r="J65" s="1249"/>
      <c r="K65" s="1249"/>
      <c r="L65" s="1249"/>
      <c r="M65" s="1249"/>
      <c r="N65" s="1249"/>
      <c r="O65" s="1249"/>
      <c r="P65" s="1249"/>
      <c r="Q65" s="1249"/>
      <c r="R65" s="1249"/>
      <c r="S65" s="1249"/>
      <c r="T65" s="1249"/>
      <c r="U65" s="1249"/>
      <c r="V65" s="1249"/>
      <c r="W65" s="1249"/>
      <c r="X65" s="1249"/>
      <c r="Y65" s="1306"/>
      <c r="Z65" s="442"/>
    </row>
    <row r="66" spans="2:26" x14ac:dyDescent="0.2">
      <c r="B66" s="439"/>
      <c r="C66" s="1248"/>
      <c r="D66" s="1249"/>
      <c r="E66" s="1249"/>
      <c r="F66" s="1249"/>
      <c r="G66" s="1249"/>
      <c r="H66" s="1249"/>
      <c r="I66" s="1249"/>
      <c r="J66" s="1249"/>
      <c r="K66" s="1249"/>
      <c r="L66" s="1249"/>
      <c r="M66" s="1249"/>
      <c r="N66" s="1249"/>
      <c r="O66" s="1249"/>
      <c r="P66" s="1249"/>
      <c r="Q66" s="1249"/>
      <c r="R66" s="1249"/>
      <c r="S66" s="1249"/>
      <c r="T66" s="1249"/>
      <c r="U66" s="1249"/>
      <c r="V66" s="1249"/>
      <c r="W66" s="1249"/>
      <c r="X66" s="1249"/>
      <c r="Y66" s="1306"/>
      <c r="Z66" s="442"/>
    </row>
    <row r="67" spans="2:26" x14ac:dyDescent="0.2">
      <c r="B67" s="439"/>
      <c r="C67" s="1248"/>
      <c r="D67" s="1249"/>
      <c r="E67" s="1249"/>
      <c r="F67" s="1249"/>
      <c r="G67" s="1249"/>
      <c r="H67" s="1249"/>
      <c r="I67" s="1249"/>
      <c r="J67" s="1249"/>
      <c r="K67" s="1249"/>
      <c r="L67" s="1249"/>
      <c r="M67" s="1249"/>
      <c r="N67" s="1249"/>
      <c r="O67" s="1249"/>
      <c r="P67" s="1249"/>
      <c r="Q67" s="1249"/>
      <c r="R67" s="1249"/>
      <c r="S67" s="1249"/>
      <c r="T67" s="1249"/>
      <c r="U67" s="1249"/>
      <c r="V67" s="1249"/>
      <c r="W67" s="1249"/>
      <c r="X67" s="1249"/>
      <c r="Y67" s="1306"/>
      <c r="Z67" s="442"/>
    </row>
    <row r="68" spans="2:26" x14ac:dyDescent="0.2">
      <c r="B68" s="439"/>
      <c r="C68" s="1248"/>
      <c r="D68" s="1249"/>
      <c r="E68" s="1249"/>
      <c r="F68" s="1249"/>
      <c r="G68" s="1249"/>
      <c r="H68" s="1249"/>
      <c r="I68" s="1249"/>
      <c r="J68" s="1249"/>
      <c r="K68" s="1249"/>
      <c r="L68" s="1249"/>
      <c r="M68" s="1249"/>
      <c r="N68" s="1249"/>
      <c r="O68" s="1249"/>
      <c r="P68" s="1249"/>
      <c r="Q68" s="1249"/>
      <c r="R68" s="1249"/>
      <c r="S68" s="1249"/>
      <c r="T68" s="1249"/>
      <c r="U68" s="1249"/>
      <c r="V68" s="1249"/>
      <c r="W68" s="1249"/>
      <c r="X68" s="1249"/>
      <c r="Y68" s="1306"/>
      <c r="Z68" s="442"/>
    </row>
    <row r="69" spans="2:26" x14ac:dyDescent="0.2">
      <c r="B69" s="439"/>
      <c r="C69" s="1248"/>
      <c r="D69" s="1249"/>
      <c r="E69" s="1249"/>
      <c r="F69" s="1249"/>
      <c r="G69" s="1249"/>
      <c r="H69" s="1249"/>
      <c r="I69" s="1249"/>
      <c r="J69" s="1249"/>
      <c r="K69" s="1249"/>
      <c r="L69" s="1249"/>
      <c r="M69" s="1249"/>
      <c r="N69" s="1249"/>
      <c r="O69" s="1249"/>
      <c r="P69" s="1249"/>
      <c r="Q69" s="1249"/>
      <c r="R69" s="1249"/>
      <c r="S69" s="1249"/>
      <c r="T69" s="1249"/>
      <c r="U69" s="1249"/>
      <c r="V69" s="1249"/>
      <c r="W69" s="1249"/>
      <c r="X69" s="1249"/>
      <c r="Y69" s="1306"/>
      <c r="Z69" s="442"/>
    </row>
    <row r="70" spans="2:26" x14ac:dyDescent="0.2">
      <c r="B70" s="439"/>
      <c r="C70" s="1248"/>
      <c r="D70" s="1249"/>
      <c r="E70" s="1249"/>
      <c r="F70" s="1249"/>
      <c r="G70" s="1249"/>
      <c r="H70" s="1249"/>
      <c r="I70" s="1249"/>
      <c r="J70" s="1249"/>
      <c r="K70" s="1249"/>
      <c r="L70" s="1249"/>
      <c r="M70" s="1249"/>
      <c r="N70" s="1249"/>
      <c r="O70" s="1249"/>
      <c r="P70" s="1249"/>
      <c r="Q70" s="1249"/>
      <c r="R70" s="1249"/>
      <c r="S70" s="1249"/>
      <c r="T70" s="1249"/>
      <c r="U70" s="1249"/>
      <c r="V70" s="1249"/>
      <c r="W70" s="1249"/>
      <c r="X70" s="1249"/>
      <c r="Y70" s="1306"/>
      <c r="Z70" s="442"/>
    </row>
    <row r="71" spans="2:26" ht="15" thickBot="1" x14ac:dyDescent="0.25">
      <c r="B71" s="439"/>
      <c r="C71" s="1250"/>
      <c r="D71" s="1251"/>
      <c r="E71" s="1251"/>
      <c r="F71" s="1251"/>
      <c r="G71" s="1251"/>
      <c r="H71" s="1251"/>
      <c r="I71" s="1251"/>
      <c r="J71" s="1251"/>
      <c r="K71" s="1251"/>
      <c r="L71" s="1251"/>
      <c r="M71" s="1251"/>
      <c r="N71" s="1251"/>
      <c r="O71" s="1251"/>
      <c r="P71" s="1251"/>
      <c r="Q71" s="1251"/>
      <c r="R71" s="1251"/>
      <c r="S71" s="1251"/>
      <c r="T71" s="1251"/>
      <c r="U71" s="1251"/>
      <c r="V71" s="1251"/>
      <c r="W71" s="1251"/>
      <c r="X71" s="1251"/>
      <c r="Y71" s="1322"/>
      <c r="Z71" s="442"/>
    </row>
    <row r="72" spans="2:26" x14ac:dyDescent="0.2">
      <c r="B72" s="406"/>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407"/>
    </row>
    <row r="111" ht="6" customHeight="1" x14ac:dyDescent="0.2"/>
  </sheetData>
  <mergeCells count="103">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0:G60"/>
    <mergeCell ref="H60:I60"/>
    <mergeCell ref="J60:M60"/>
    <mergeCell ref="N60:Y61"/>
    <mergeCell ref="C61:G61"/>
    <mergeCell ref="H61:I61"/>
    <mergeCell ref="J61:M61"/>
    <mergeCell ref="C37:G37"/>
    <mergeCell ref="K37:Y37"/>
    <mergeCell ref="C40:Y41"/>
    <mergeCell ref="C42:Y54"/>
    <mergeCell ref="C57:G59"/>
    <mergeCell ref="H57:I59"/>
    <mergeCell ref="J57:M59"/>
    <mergeCell ref="N57:Y59"/>
    <mergeCell ref="C30:Y31"/>
    <mergeCell ref="C32:G32"/>
    <mergeCell ref="K32:Y32"/>
    <mergeCell ref="C33:G33"/>
    <mergeCell ref="K33:Y36"/>
    <mergeCell ref="C34:G34"/>
    <mergeCell ref="C35:G35"/>
    <mergeCell ref="C36:G36"/>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4"/>
  <sheetViews>
    <sheetView topLeftCell="A37" workbookViewId="0">
      <selection activeCell="H34" sqref="H34"/>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8.85546875" style="3" customWidth="1"/>
    <col min="9" max="9" width="17.285156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40</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564" t="s">
        <v>41</v>
      </c>
      <c r="J10" s="993"/>
      <c r="K10" s="993"/>
      <c r="L10" s="993"/>
      <c r="M10" s="993"/>
      <c r="N10" s="993"/>
      <c r="O10" s="993"/>
      <c r="P10" s="993"/>
      <c r="Q10" s="994"/>
      <c r="R10" s="674" t="s">
        <v>3</v>
      </c>
      <c r="S10" s="675"/>
      <c r="T10" s="675"/>
      <c r="U10" s="676"/>
      <c r="V10" s="608" t="s">
        <v>5</v>
      </c>
      <c r="W10" s="609"/>
      <c r="X10" s="609"/>
      <c r="Y10" s="610"/>
      <c r="Z10" s="11"/>
    </row>
    <row r="11" spans="1:26" ht="28.5" customHeight="1" thickBot="1" x14ac:dyDescent="0.25">
      <c r="B11" s="10"/>
      <c r="C11" s="641"/>
      <c r="D11" s="642"/>
      <c r="E11" s="642"/>
      <c r="F11" s="642"/>
      <c r="G11" s="642"/>
      <c r="H11" s="643"/>
      <c r="I11" s="995"/>
      <c r="J11" s="996"/>
      <c r="K11" s="996"/>
      <c r="L11" s="996"/>
      <c r="M11" s="996"/>
      <c r="N11" s="996"/>
      <c r="O11" s="996"/>
      <c r="P11" s="996"/>
      <c r="Q11" s="997"/>
      <c r="R11" s="683" t="s">
        <v>42</v>
      </c>
      <c r="S11" s="684"/>
      <c r="T11" s="684"/>
      <c r="U11" s="685"/>
      <c r="V11" s="671" t="s">
        <v>43</v>
      </c>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918" t="s">
        <v>44</v>
      </c>
      <c r="J13" s="919"/>
      <c r="K13" s="919"/>
      <c r="L13" s="919"/>
      <c r="M13" s="919"/>
      <c r="N13" s="919"/>
      <c r="O13" s="919"/>
      <c r="P13" s="919"/>
      <c r="Q13" s="919"/>
      <c r="R13" s="919"/>
      <c r="S13" s="920"/>
      <c r="T13" s="638" t="s">
        <v>7</v>
      </c>
      <c r="U13" s="639"/>
      <c r="V13" s="639"/>
      <c r="W13" s="639"/>
      <c r="X13" s="639"/>
      <c r="Y13" s="640"/>
      <c r="Z13" s="17"/>
    </row>
    <row r="14" spans="1:26" ht="30" customHeight="1" thickBot="1" x14ac:dyDescent="0.25">
      <c r="B14" s="15"/>
      <c r="C14" s="641"/>
      <c r="D14" s="642"/>
      <c r="E14" s="642"/>
      <c r="F14" s="642"/>
      <c r="G14" s="642"/>
      <c r="H14" s="643"/>
      <c r="I14" s="921"/>
      <c r="J14" s="922"/>
      <c r="K14" s="922"/>
      <c r="L14" s="922"/>
      <c r="M14" s="922"/>
      <c r="N14" s="922"/>
      <c r="O14" s="922"/>
      <c r="P14" s="922"/>
      <c r="Q14" s="922"/>
      <c r="R14" s="922"/>
      <c r="S14" s="923"/>
      <c r="T14" s="650" t="s">
        <v>45</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01" t="s">
        <v>8</v>
      </c>
      <c r="D16" s="602"/>
      <c r="E16" s="602"/>
      <c r="F16" s="602"/>
      <c r="G16" s="602"/>
      <c r="H16" s="603"/>
      <c r="I16" s="908" t="s">
        <v>46</v>
      </c>
      <c r="J16" s="909"/>
      <c r="K16" s="909"/>
      <c r="L16" s="909"/>
      <c r="M16" s="909"/>
      <c r="N16" s="909"/>
      <c r="O16" s="909"/>
      <c r="P16" s="909"/>
      <c r="Q16" s="909"/>
      <c r="R16" s="909"/>
      <c r="S16" s="909"/>
      <c r="T16" s="909"/>
      <c r="U16" s="909"/>
      <c r="V16" s="909"/>
      <c r="W16" s="909"/>
      <c r="X16" s="909"/>
      <c r="Y16" s="91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67.5" customHeight="1" thickBot="1" x14ac:dyDescent="0.25">
      <c r="B18" s="15"/>
      <c r="C18" s="601" t="s">
        <v>47</v>
      </c>
      <c r="D18" s="602"/>
      <c r="E18" s="602"/>
      <c r="F18" s="602"/>
      <c r="G18" s="602"/>
      <c r="H18" s="603"/>
      <c r="I18" s="908" t="s">
        <v>48</v>
      </c>
      <c r="J18" s="909"/>
      <c r="K18" s="909"/>
      <c r="L18" s="909"/>
      <c r="M18" s="909"/>
      <c r="N18" s="909"/>
      <c r="O18" s="909"/>
      <c r="P18" s="909"/>
      <c r="Q18" s="909"/>
      <c r="R18" s="909"/>
      <c r="S18" s="909"/>
      <c r="T18" s="909"/>
      <c r="U18" s="909"/>
      <c r="V18" s="909"/>
      <c r="W18" s="909"/>
      <c r="X18" s="909"/>
      <c r="Y18" s="910"/>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20" t="s">
        <v>10</v>
      </c>
      <c r="D20" s="621"/>
      <c r="E20" s="621"/>
      <c r="F20" s="621"/>
      <c r="G20" s="621"/>
      <c r="H20" s="622"/>
      <c r="I20" s="626" t="s">
        <v>706</v>
      </c>
      <c r="J20" s="627"/>
      <c r="K20" s="627"/>
      <c r="L20" s="628"/>
      <c r="M20" s="608" t="s">
        <v>11</v>
      </c>
      <c r="N20" s="609"/>
      <c r="O20" s="609"/>
      <c r="P20" s="609"/>
      <c r="Q20" s="609"/>
      <c r="R20" s="609"/>
      <c r="S20" s="610"/>
      <c r="T20" s="608" t="s">
        <v>12</v>
      </c>
      <c r="U20" s="609"/>
      <c r="V20" s="609"/>
      <c r="W20" s="609"/>
      <c r="X20" s="609"/>
      <c r="Y20" s="610"/>
      <c r="Z20" s="17"/>
    </row>
    <row r="21" spans="2:26" s="1" customFormat="1" ht="30.75" customHeight="1" thickBot="1" x14ac:dyDescent="0.25">
      <c r="B21" s="15"/>
      <c r="C21" s="623"/>
      <c r="D21" s="624"/>
      <c r="E21" s="624"/>
      <c r="F21" s="624"/>
      <c r="G21" s="624"/>
      <c r="H21" s="625"/>
      <c r="I21" s="629"/>
      <c r="J21" s="630"/>
      <c r="K21" s="630"/>
      <c r="L21" s="631"/>
      <c r="M21" s="701" t="s">
        <v>49</v>
      </c>
      <c r="N21" s="702"/>
      <c r="O21" s="702"/>
      <c r="P21" s="702"/>
      <c r="Q21" s="702"/>
      <c r="R21" s="702"/>
      <c r="S21" s="703"/>
      <c r="T21" s="671" t="s">
        <v>50</v>
      </c>
      <c r="U21" s="702"/>
      <c r="V21" s="702"/>
      <c r="W21" s="702"/>
      <c r="X21" s="702"/>
      <c r="Y21" s="703"/>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144" customHeight="1" thickBot="1" x14ac:dyDescent="0.25">
      <c r="B24" s="15"/>
      <c r="C24" s="771" t="s">
        <v>51</v>
      </c>
      <c r="D24" s="772"/>
      <c r="E24" s="772"/>
      <c r="F24" s="772"/>
      <c r="G24" s="772"/>
      <c r="H24" s="772"/>
      <c r="I24" s="774"/>
      <c r="J24" s="611" t="s">
        <v>52</v>
      </c>
      <c r="K24" s="612"/>
      <c r="L24" s="612"/>
      <c r="M24" s="612"/>
      <c r="N24" s="612"/>
      <c r="O24" s="612"/>
      <c r="P24" s="613"/>
      <c r="Q24" s="907" t="s">
        <v>53</v>
      </c>
      <c r="R24" s="651"/>
      <c r="S24" s="651"/>
      <c r="T24" s="651"/>
      <c r="U24" s="651"/>
      <c r="V24" s="651"/>
      <c r="W24" s="651"/>
      <c r="X24" s="651"/>
      <c r="Y24" s="652"/>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t="s">
        <v>54</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607" t="s">
        <v>55</v>
      </c>
      <c r="J28" s="604"/>
      <c r="K28" s="601" t="s">
        <v>18</v>
      </c>
      <c r="L28" s="602"/>
      <c r="M28" s="602"/>
      <c r="N28" s="602"/>
      <c r="O28" s="602"/>
      <c r="P28" s="603"/>
      <c r="Q28" s="619" t="s">
        <v>38</v>
      </c>
      <c r="R28" s="617"/>
      <c r="S28" s="618"/>
      <c r="T28" s="47" t="s">
        <v>56</v>
      </c>
      <c r="U28" s="617" t="s">
        <v>39</v>
      </c>
      <c r="V28" s="617"/>
      <c r="W28" s="617"/>
      <c r="X28" s="618"/>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x14ac:dyDescent="0.2">
      <c r="B32" s="20"/>
      <c r="C32" s="591" t="s">
        <v>20</v>
      </c>
      <c r="D32" s="592"/>
      <c r="E32" s="592"/>
      <c r="F32" s="592"/>
      <c r="G32" s="593"/>
      <c r="H32" s="1323" t="s">
        <v>57</v>
      </c>
      <c r="I32" s="1323" t="s">
        <v>58</v>
      </c>
      <c r="J32" s="597" t="s">
        <v>23</v>
      </c>
      <c r="K32" s="599" t="s">
        <v>24</v>
      </c>
      <c r="L32" s="592"/>
      <c r="M32" s="592"/>
      <c r="N32" s="592"/>
      <c r="O32" s="592"/>
      <c r="P32" s="592"/>
      <c r="Q32" s="592"/>
      <c r="R32" s="592"/>
      <c r="S32" s="592"/>
      <c r="T32" s="592"/>
      <c r="U32" s="592"/>
      <c r="V32" s="592"/>
      <c r="W32" s="592"/>
      <c r="X32" s="592"/>
      <c r="Y32" s="593"/>
      <c r="Z32" s="17"/>
    </row>
    <row r="33" spans="2:26" s="19" customFormat="1" ht="31.5" customHeight="1" thickBot="1" x14ac:dyDescent="0.25">
      <c r="B33" s="20"/>
      <c r="C33" s="594"/>
      <c r="D33" s="595"/>
      <c r="E33" s="595"/>
      <c r="F33" s="595"/>
      <c r="G33" s="596"/>
      <c r="H33" s="1324"/>
      <c r="I33" s="1324"/>
      <c r="J33" s="598"/>
      <c r="K33" s="600"/>
      <c r="L33" s="595"/>
      <c r="M33" s="595"/>
      <c r="N33" s="595"/>
      <c r="O33" s="595"/>
      <c r="P33" s="595"/>
      <c r="Q33" s="595"/>
      <c r="R33" s="595"/>
      <c r="S33" s="595"/>
      <c r="T33" s="595"/>
      <c r="U33" s="595"/>
      <c r="V33" s="595"/>
      <c r="W33" s="595"/>
      <c r="X33" s="595"/>
      <c r="Y33" s="596"/>
      <c r="Z33" s="17"/>
    </row>
    <row r="34" spans="2:26" s="19" customFormat="1" ht="114.75" customHeight="1" thickBot="1" x14ac:dyDescent="0.25">
      <c r="B34" s="20"/>
      <c r="C34" s="579" t="s">
        <v>707</v>
      </c>
      <c r="D34" s="580"/>
      <c r="E34" s="580"/>
      <c r="F34" s="580"/>
      <c r="G34" s="581"/>
      <c r="H34" s="21">
        <v>20</v>
      </c>
      <c r="I34" s="21">
        <v>20</v>
      </c>
      <c r="J34" s="22">
        <f>H34/I34</f>
        <v>1</v>
      </c>
      <c r="K34" s="588" t="s">
        <v>59</v>
      </c>
      <c r="L34" s="589"/>
      <c r="M34" s="589"/>
      <c r="N34" s="589"/>
      <c r="O34" s="589"/>
      <c r="P34" s="589"/>
      <c r="Q34" s="589"/>
      <c r="R34" s="589"/>
      <c r="S34" s="589"/>
      <c r="T34" s="589"/>
      <c r="U34" s="589"/>
      <c r="V34" s="589"/>
      <c r="W34" s="589"/>
      <c r="X34" s="589"/>
      <c r="Y34" s="590"/>
      <c r="Z34" s="17"/>
    </row>
    <row r="35" spans="2:26" s="19" customFormat="1" ht="15.75" customHeight="1" thickBot="1" x14ac:dyDescent="0.3">
      <c r="B35" s="20"/>
      <c r="C35" s="552" t="s">
        <v>25</v>
      </c>
      <c r="D35" s="553"/>
      <c r="E35" s="553"/>
      <c r="F35" s="553"/>
      <c r="G35" s="554"/>
      <c r="H35" s="25"/>
      <c r="I35" s="25"/>
      <c r="J35" s="26"/>
      <c r="K35" s="555"/>
      <c r="L35" s="556"/>
      <c r="M35" s="556"/>
      <c r="N35" s="556"/>
      <c r="O35" s="556"/>
      <c r="P35" s="556"/>
      <c r="Q35" s="556"/>
      <c r="R35" s="556"/>
      <c r="S35" s="556"/>
      <c r="T35" s="556"/>
      <c r="U35" s="556"/>
      <c r="V35" s="556"/>
      <c r="W35" s="556"/>
      <c r="X35" s="556"/>
      <c r="Y35" s="557"/>
      <c r="Z35" s="17"/>
    </row>
    <row r="36" spans="2:26" s="19" customFormat="1" ht="5.25" customHeight="1" x14ac:dyDescent="0.2">
      <c r="B36" s="20"/>
      <c r="C36" s="16"/>
      <c r="D36" s="16"/>
      <c r="E36" s="16"/>
      <c r="F36" s="16"/>
      <c r="G36" s="16"/>
      <c r="H36" s="27"/>
      <c r="I36" s="27"/>
      <c r="J36" s="28"/>
      <c r="K36" s="16"/>
      <c r="L36" s="16"/>
      <c r="M36" s="16"/>
      <c r="N36" s="16"/>
      <c r="O36" s="16"/>
      <c r="P36" s="16"/>
      <c r="Q36" s="16"/>
      <c r="R36" s="16"/>
      <c r="S36" s="16"/>
      <c r="T36" s="16"/>
      <c r="U36" s="16"/>
      <c r="V36" s="16"/>
      <c r="W36" s="16"/>
      <c r="X36" s="16"/>
      <c r="Y36" s="16"/>
      <c r="Z36" s="17"/>
    </row>
    <row r="37" spans="2:26" s="19" customFormat="1" ht="15" thickBot="1" x14ac:dyDescent="0.25">
      <c r="B37" s="20"/>
      <c r="C37" s="16"/>
      <c r="D37" s="16"/>
      <c r="E37" s="16"/>
      <c r="F37" s="16"/>
      <c r="G37" s="16"/>
      <c r="H37" s="27"/>
      <c r="I37" s="27"/>
      <c r="J37" s="28"/>
      <c r="K37" s="16"/>
      <c r="L37" s="16"/>
      <c r="M37" s="16"/>
      <c r="N37" s="16"/>
      <c r="O37" s="16"/>
      <c r="P37" s="16"/>
      <c r="Q37" s="16"/>
      <c r="R37" s="16"/>
      <c r="S37" s="16"/>
      <c r="T37" s="16"/>
      <c r="U37" s="16"/>
      <c r="V37" s="16"/>
      <c r="W37" s="16"/>
      <c r="X37" s="16"/>
      <c r="Y37" s="16"/>
      <c r="Z37" s="17"/>
    </row>
    <row r="38" spans="2:26" s="19" customFormat="1" x14ac:dyDescent="0.2">
      <c r="B38" s="20"/>
      <c r="C38" s="558" t="s">
        <v>26</v>
      </c>
      <c r="D38" s="559"/>
      <c r="E38" s="559"/>
      <c r="F38" s="559"/>
      <c r="G38" s="559"/>
      <c r="H38" s="559"/>
      <c r="I38" s="559"/>
      <c r="J38" s="559"/>
      <c r="K38" s="559"/>
      <c r="L38" s="559"/>
      <c r="M38" s="559"/>
      <c r="N38" s="559"/>
      <c r="O38" s="559"/>
      <c r="P38" s="559"/>
      <c r="Q38" s="559"/>
      <c r="R38" s="559"/>
      <c r="S38" s="559"/>
      <c r="T38" s="559"/>
      <c r="U38" s="559"/>
      <c r="V38" s="559"/>
      <c r="W38" s="559"/>
      <c r="X38" s="559"/>
      <c r="Y38" s="560"/>
      <c r="Z38" s="17"/>
    </row>
    <row r="39" spans="2:26" ht="15" thickBot="1" x14ac:dyDescent="0.25">
      <c r="B39" s="15"/>
      <c r="C39" s="561"/>
      <c r="D39" s="562"/>
      <c r="E39" s="562"/>
      <c r="F39" s="562"/>
      <c r="G39" s="562"/>
      <c r="H39" s="562"/>
      <c r="I39" s="562"/>
      <c r="J39" s="562"/>
      <c r="K39" s="562"/>
      <c r="L39" s="562"/>
      <c r="M39" s="562"/>
      <c r="N39" s="562"/>
      <c r="O39" s="562"/>
      <c r="P39" s="562"/>
      <c r="Q39" s="562"/>
      <c r="R39" s="562"/>
      <c r="S39" s="562"/>
      <c r="T39" s="562"/>
      <c r="U39" s="562"/>
      <c r="V39" s="562"/>
      <c r="W39" s="562"/>
      <c r="X39" s="562"/>
      <c r="Y39" s="563"/>
      <c r="Z39" s="17"/>
    </row>
    <row r="40" spans="2:26" x14ac:dyDescent="0.2">
      <c r="B40" s="15"/>
      <c r="C40" s="564" t="s">
        <v>27</v>
      </c>
      <c r="D40" s="565"/>
      <c r="E40" s="565"/>
      <c r="F40" s="565"/>
      <c r="G40" s="565"/>
      <c r="H40" s="565"/>
      <c r="I40" s="565"/>
      <c r="J40" s="565"/>
      <c r="K40" s="565"/>
      <c r="L40" s="565"/>
      <c r="M40" s="565"/>
      <c r="N40" s="565"/>
      <c r="O40" s="565"/>
      <c r="P40" s="565"/>
      <c r="Q40" s="565"/>
      <c r="R40" s="565"/>
      <c r="S40" s="565"/>
      <c r="T40" s="565"/>
      <c r="U40" s="565"/>
      <c r="V40" s="565"/>
      <c r="W40" s="565"/>
      <c r="X40" s="565"/>
      <c r="Y40" s="566"/>
      <c r="Z40" s="17"/>
    </row>
    <row r="41" spans="2:26" x14ac:dyDescent="0.2">
      <c r="B41" s="15"/>
      <c r="C41" s="567"/>
      <c r="D41" s="568"/>
      <c r="E41" s="568"/>
      <c r="F41" s="568"/>
      <c r="G41" s="568"/>
      <c r="H41" s="568"/>
      <c r="I41" s="568"/>
      <c r="J41" s="568"/>
      <c r="K41" s="568"/>
      <c r="L41" s="568"/>
      <c r="M41" s="568"/>
      <c r="N41" s="568"/>
      <c r="O41" s="568"/>
      <c r="P41" s="568"/>
      <c r="Q41" s="568"/>
      <c r="R41" s="568"/>
      <c r="S41" s="568"/>
      <c r="T41" s="568"/>
      <c r="U41" s="568"/>
      <c r="V41" s="568"/>
      <c r="W41" s="568"/>
      <c r="X41" s="568"/>
      <c r="Y41" s="569"/>
      <c r="Z41" s="17"/>
    </row>
    <row r="42" spans="2:26" x14ac:dyDescent="0.2">
      <c r="B42" s="15"/>
      <c r="C42" s="567"/>
      <c r="D42" s="568"/>
      <c r="E42" s="568"/>
      <c r="F42" s="568"/>
      <c r="G42" s="568"/>
      <c r="H42" s="568"/>
      <c r="I42" s="568"/>
      <c r="J42" s="568"/>
      <c r="K42" s="568"/>
      <c r="L42" s="568"/>
      <c r="M42" s="568"/>
      <c r="N42" s="568"/>
      <c r="O42" s="568"/>
      <c r="P42" s="568"/>
      <c r="Q42" s="568"/>
      <c r="R42" s="568"/>
      <c r="S42" s="568"/>
      <c r="T42" s="568"/>
      <c r="U42" s="568"/>
      <c r="V42" s="568"/>
      <c r="W42" s="568"/>
      <c r="X42" s="568"/>
      <c r="Y42" s="569"/>
      <c r="Z42" s="17"/>
    </row>
    <row r="43" spans="2:26" x14ac:dyDescent="0.2">
      <c r="B43" s="15"/>
      <c r="C43" s="567"/>
      <c r="D43" s="568"/>
      <c r="E43" s="568"/>
      <c r="F43" s="568"/>
      <c r="G43" s="568"/>
      <c r="H43" s="568"/>
      <c r="I43" s="568"/>
      <c r="J43" s="568"/>
      <c r="K43" s="568"/>
      <c r="L43" s="568"/>
      <c r="M43" s="568"/>
      <c r="N43" s="568"/>
      <c r="O43" s="568"/>
      <c r="P43" s="568"/>
      <c r="Q43" s="568"/>
      <c r="R43" s="568"/>
      <c r="S43" s="568"/>
      <c r="T43" s="568"/>
      <c r="U43" s="568"/>
      <c r="V43" s="568"/>
      <c r="W43" s="568"/>
      <c r="X43" s="568"/>
      <c r="Y43" s="569"/>
      <c r="Z43" s="17"/>
    </row>
    <row r="44" spans="2:26" x14ac:dyDescent="0.2">
      <c r="B44" s="15"/>
      <c r="C44" s="567"/>
      <c r="D44" s="568"/>
      <c r="E44" s="568"/>
      <c r="F44" s="568"/>
      <c r="G44" s="568"/>
      <c r="H44" s="568"/>
      <c r="I44" s="568"/>
      <c r="J44" s="568"/>
      <c r="K44" s="568"/>
      <c r="L44" s="568"/>
      <c r="M44" s="568"/>
      <c r="N44" s="568"/>
      <c r="O44" s="568"/>
      <c r="P44" s="568"/>
      <c r="Q44" s="568"/>
      <c r="R44" s="568"/>
      <c r="S44" s="568"/>
      <c r="T44" s="568"/>
      <c r="U44" s="568"/>
      <c r="V44" s="568"/>
      <c r="W44" s="568"/>
      <c r="X44" s="568"/>
      <c r="Y44" s="569"/>
      <c r="Z44" s="17"/>
    </row>
    <row r="45" spans="2:26" x14ac:dyDescent="0.2">
      <c r="B45" s="15"/>
      <c r="C45" s="567"/>
      <c r="D45" s="568"/>
      <c r="E45" s="568"/>
      <c r="F45" s="568"/>
      <c r="G45" s="568"/>
      <c r="H45" s="568"/>
      <c r="I45" s="568"/>
      <c r="J45" s="568"/>
      <c r="K45" s="568"/>
      <c r="L45" s="568"/>
      <c r="M45" s="568"/>
      <c r="N45" s="568"/>
      <c r="O45" s="568"/>
      <c r="P45" s="568"/>
      <c r="Q45" s="568"/>
      <c r="R45" s="568"/>
      <c r="S45" s="568"/>
      <c r="T45" s="568"/>
      <c r="U45" s="568"/>
      <c r="V45" s="568"/>
      <c r="W45" s="568"/>
      <c r="X45" s="568"/>
      <c r="Y45" s="569"/>
      <c r="Z45" s="17"/>
    </row>
    <row r="46" spans="2:26" x14ac:dyDescent="0.2">
      <c r="B46" s="15"/>
      <c r="C46" s="567"/>
      <c r="D46" s="568"/>
      <c r="E46" s="568"/>
      <c r="F46" s="568"/>
      <c r="G46" s="568"/>
      <c r="H46" s="568"/>
      <c r="I46" s="568"/>
      <c r="J46" s="568"/>
      <c r="K46" s="568"/>
      <c r="L46" s="568"/>
      <c r="M46" s="568"/>
      <c r="N46" s="568"/>
      <c r="O46" s="568"/>
      <c r="P46" s="568"/>
      <c r="Q46" s="568"/>
      <c r="R46" s="568"/>
      <c r="S46" s="568"/>
      <c r="T46" s="568"/>
      <c r="U46" s="568"/>
      <c r="V46" s="568"/>
      <c r="W46" s="568"/>
      <c r="X46" s="568"/>
      <c r="Y46" s="569"/>
      <c r="Z46" s="17"/>
    </row>
    <row r="47" spans="2:26" x14ac:dyDescent="0.2">
      <c r="B47" s="15"/>
      <c r="C47" s="567"/>
      <c r="D47" s="568"/>
      <c r="E47" s="568"/>
      <c r="F47" s="568"/>
      <c r="G47" s="568"/>
      <c r="H47" s="568"/>
      <c r="I47" s="568"/>
      <c r="J47" s="568"/>
      <c r="K47" s="568"/>
      <c r="L47" s="568"/>
      <c r="M47" s="568"/>
      <c r="N47" s="568"/>
      <c r="O47" s="568"/>
      <c r="P47" s="568"/>
      <c r="Q47" s="568"/>
      <c r="R47" s="568"/>
      <c r="S47" s="568"/>
      <c r="T47" s="568"/>
      <c r="U47" s="568"/>
      <c r="V47" s="568"/>
      <c r="W47" s="568"/>
      <c r="X47" s="568"/>
      <c r="Y47" s="569"/>
      <c r="Z47" s="17"/>
    </row>
    <row r="48" spans="2:26" x14ac:dyDescent="0.2">
      <c r="B48" s="15"/>
      <c r="C48" s="567"/>
      <c r="D48" s="568"/>
      <c r="E48" s="568"/>
      <c r="F48" s="568"/>
      <c r="G48" s="568"/>
      <c r="H48" s="568"/>
      <c r="I48" s="568"/>
      <c r="J48" s="568"/>
      <c r="K48" s="568"/>
      <c r="L48" s="568"/>
      <c r="M48" s="568"/>
      <c r="N48" s="568"/>
      <c r="O48" s="568"/>
      <c r="P48" s="568"/>
      <c r="Q48" s="568"/>
      <c r="R48" s="568"/>
      <c r="S48" s="568"/>
      <c r="T48" s="568"/>
      <c r="U48" s="568"/>
      <c r="V48" s="568"/>
      <c r="W48" s="568"/>
      <c r="X48" s="568"/>
      <c r="Y48" s="569"/>
      <c r="Z48" s="17"/>
    </row>
    <row r="49" spans="1:26" x14ac:dyDescent="0.2">
      <c r="B49" s="15"/>
      <c r="C49" s="567"/>
      <c r="D49" s="568"/>
      <c r="E49" s="568"/>
      <c r="F49" s="568"/>
      <c r="G49" s="568"/>
      <c r="H49" s="568"/>
      <c r="I49" s="568"/>
      <c r="J49" s="568"/>
      <c r="K49" s="568"/>
      <c r="L49" s="568"/>
      <c r="M49" s="568"/>
      <c r="N49" s="568"/>
      <c r="O49" s="568"/>
      <c r="P49" s="568"/>
      <c r="Q49" s="568"/>
      <c r="R49" s="568"/>
      <c r="S49" s="568"/>
      <c r="T49" s="568"/>
      <c r="U49" s="568"/>
      <c r="V49" s="568"/>
      <c r="W49" s="568"/>
      <c r="X49" s="568"/>
      <c r="Y49" s="569"/>
      <c r="Z49" s="17"/>
    </row>
    <row r="50" spans="1:26" x14ac:dyDescent="0.2">
      <c r="B50" s="15"/>
      <c r="C50" s="567"/>
      <c r="D50" s="568"/>
      <c r="E50" s="568"/>
      <c r="F50" s="568"/>
      <c r="G50" s="568"/>
      <c r="H50" s="568"/>
      <c r="I50" s="568"/>
      <c r="J50" s="568"/>
      <c r="K50" s="568"/>
      <c r="L50" s="568"/>
      <c r="M50" s="568"/>
      <c r="N50" s="568"/>
      <c r="O50" s="568"/>
      <c r="P50" s="568"/>
      <c r="Q50" s="568"/>
      <c r="R50" s="568"/>
      <c r="S50" s="568"/>
      <c r="T50" s="568"/>
      <c r="U50" s="568"/>
      <c r="V50" s="568"/>
      <c r="W50" s="568"/>
      <c r="X50" s="568"/>
      <c r="Y50" s="569"/>
      <c r="Z50" s="17"/>
    </row>
    <row r="51" spans="1:26" x14ac:dyDescent="0.2">
      <c r="B51" s="15"/>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17"/>
    </row>
    <row r="52" spans="1:26" ht="15" thickBot="1" x14ac:dyDescent="0.25">
      <c r="B52" s="15"/>
      <c r="C52" s="570"/>
      <c r="D52" s="571"/>
      <c r="E52" s="571"/>
      <c r="F52" s="571"/>
      <c r="G52" s="571"/>
      <c r="H52" s="571"/>
      <c r="I52" s="571"/>
      <c r="J52" s="571"/>
      <c r="K52" s="571"/>
      <c r="L52" s="571"/>
      <c r="M52" s="571"/>
      <c r="N52" s="571"/>
      <c r="O52" s="571"/>
      <c r="P52" s="571"/>
      <c r="Q52" s="571"/>
      <c r="R52" s="571"/>
      <c r="S52" s="571"/>
      <c r="T52" s="571"/>
      <c r="U52" s="571"/>
      <c r="V52" s="571"/>
      <c r="W52" s="571"/>
      <c r="X52" s="571"/>
      <c r="Y52" s="572"/>
      <c r="Z52" s="17"/>
    </row>
    <row r="53" spans="1:26" x14ac:dyDescent="0.2">
      <c r="B53" s="29"/>
      <c r="C53" s="30"/>
      <c r="D53" s="30"/>
      <c r="E53" s="30"/>
      <c r="F53" s="30"/>
      <c r="G53" s="30"/>
      <c r="H53" s="30"/>
      <c r="I53" s="30"/>
      <c r="J53" s="30"/>
      <c r="K53" s="30"/>
      <c r="L53" s="30"/>
      <c r="M53" s="30"/>
      <c r="N53" s="30"/>
      <c r="O53" s="30"/>
      <c r="P53" s="30"/>
      <c r="Q53" s="30"/>
      <c r="R53" s="30"/>
      <c r="S53" s="30"/>
      <c r="T53" s="30"/>
      <c r="U53" s="30"/>
      <c r="V53" s="30"/>
      <c r="W53" s="30"/>
      <c r="X53" s="30"/>
      <c r="Y53" s="30"/>
      <c r="Z53" s="31"/>
    </row>
    <row r="54" spans="1:26" ht="15" thickBot="1" x14ac:dyDescent="0.25">
      <c r="B54" s="32"/>
      <c r="C54" s="33"/>
      <c r="D54" s="33"/>
      <c r="E54" s="33"/>
      <c r="F54" s="33"/>
      <c r="G54" s="33"/>
      <c r="H54" s="33"/>
      <c r="I54" s="33"/>
      <c r="J54" s="33"/>
      <c r="K54" s="33"/>
      <c r="L54" s="33"/>
      <c r="M54" s="33"/>
      <c r="N54" s="33"/>
      <c r="O54" s="33"/>
      <c r="P54" s="33"/>
      <c r="Q54" s="33"/>
      <c r="R54" s="33"/>
      <c r="S54" s="33"/>
      <c r="T54" s="33"/>
      <c r="U54" s="33"/>
      <c r="V54" s="33"/>
      <c r="W54" s="33"/>
      <c r="X54" s="33"/>
      <c r="Y54" s="33"/>
      <c r="Z54" s="34"/>
    </row>
    <row r="55" spans="1:26" ht="14.25" customHeight="1" x14ac:dyDescent="0.2">
      <c r="B55" s="35"/>
      <c r="C55" s="573" t="s">
        <v>20</v>
      </c>
      <c r="D55" s="574"/>
      <c r="E55" s="574"/>
      <c r="F55" s="574"/>
      <c r="G55" s="575"/>
      <c r="H55" s="573" t="s">
        <v>34</v>
      </c>
      <c r="I55" s="575"/>
      <c r="J55" s="573" t="s">
        <v>35</v>
      </c>
      <c r="K55" s="574"/>
      <c r="L55" s="574"/>
      <c r="M55" s="575"/>
      <c r="N55" s="573" t="s">
        <v>33</v>
      </c>
      <c r="O55" s="574"/>
      <c r="P55" s="574"/>
      <c r="Q55" s="574"/>
      <c r="R55" s="574"/>
      <c r="S55" s="574"/>
      <c r="T55" s="574"/>
      <c r="U55" s="574"/>
      <c r="V55" s="574"/>
      <c r="W55" s="574"/>
      <c r="X55" s="574"/>
      <c r="Y55" s="575"/>
      <c r="Z55" s="36"/>
    </row>
    <row r="56" spans="1:26" ht="14.25" customHeight="1" x14ac:dyDescent="0.2">
      <c r="A56" s="1"/>
      <c r="B56" s="37"/>
      <c r="C56" s="576"/>
      <c r="D56" s="577"/>
      <c r="E56" s="577"/>
      <c r="F56" s="577"/>
      <c r="G56" s="578"/>
      <c r="H56" s="576"/>
      <c r="I56" s="578"/>
      <c r="J56" s="576"/>
      <c r="K56" s="577"/>
      <c r="L56" s="577"/>
      <c r="M56" s="578"/>
      <c r="N56" s="576"/>
      <c r="O56" s="577"/>
      <c r="P56" s="577"/>
      <c r="Q56" s="577"/>
      <c r="R56" s="577"/>
      <c r="S56" s="577"/>
      <c r="T56" s="577"/>
      <c r="U56" s="577"/>
      <c r="V56" s="577"/>
      <c r="W56" s="577"/>
      <c r="X56" s="577"/>
      <c r="Y56" s="578"/>
      <c r="Z56" s="36"/>
    </row>
    <row r="57" spans="1:26" ht="15" customHeight="1" thickBot="1" x14ac:dyDescent="0.25">
      <c r="A57" s="1"/>
      <c r="B57" s="37"/>
      <c r="C57" s="576"/>
      <c r="D57" s="577"/>
      <c r="E57" s="577"/>
      <c r="F57" s="577"/>
      <c r="G57" s="578"/>
      <c r="H57" s="576"/>
      <c r="I57" s="578"/>
      <c r="J57" s="576"/>
      <c r="K57" s="577"/>
      <c r="L57" s="577"/>
      <c r="M57" s="578"/>
      <c r="N57" s="576"/>
      <c r="O57" s="577"/>
      <c r="P57" s="577"/>
      <c r="Q57" s="577"/>
      <c r="R57" s="577"/>
      <c r="S57" s="577"/>
      <c r="T57" s="577"/>
      <c r="U57" s="577"/>
      <c r="V57" s="577"/>
      <c r="W57" s="577"/>
      <c r="X57" s="577"/>
      <c r="Y57" s="578"/>
      <c r="Z57" s="36"/>
    </row>
    <row r="58" spans="1:26" ht="48.75" customHeight="1" x14ac:dyDescent="0.2">
      <c r="B58" s="35"/>
      <c r="C58" s="1325" t="s">
        <v>60</v>
      </c>
      <c r="D58" s="1326"/>
      <c r="E58" s="1326"/>
      <c r="F58" s="1326"/>
      <c r="G58" s="1326"/>
      <c r="H58" s="1325" t="s">
        <v>61</v>
      </c>
      <c r="I58" s="1326"/>
      <c r="J58" s="1054">
        <v>1</v>
      </c>
      <c r="K58" s="550"/>
      <c r="L58" s="550"/>
      <c r="M58" s="550"/>
      <c r="N58" s="550"/>
      <c r="O58" s="550"/>
      <c r="P58" s="550"/>
      <c r="Q58" s="550"/>
      <c r="R58" s="550"/>
      <c r="S58" s="550"/>
      <c r="T58" s="550"/>
      <c r="U58" s="550"/>
      <c r="V58" s="550"/>
      <c r="W58" s="550"/>
      <c r="X58" s="550"/>
      <c r="Y58" s="551"/>
      <c r="Z58" s="38"/>
    </row>
    <row r="59" spans="1:26" x14ac:dyDescent="0.2">
      <c r="B59" s="35"/>
      <c r="C59" s="543"/>
      <c r="D59" s="544"/>
      <c r="E59" s="544"/>
      <c r="F59" s="544"/>
      <c r="G59" s="544"/>
      <c r="H59" s="544"/>
      <c r="I59" s="544"/>
      <c r="J59" s="544"/>
      <c r="K59" s="544"/>
      <c r="L59" s="544"/>
      <c r="M59" s="544"/>
      <c r="N59" s="544"/>
      <c r="O59" s="544"/>
      <c r="P59" s="544"/>
      <c r="Q59" s="544"/>
      <c r="R59" s="544"/>
      <c r="S59" s="544"/>
      <c r="T59" s="544"/>
      <c r="U59" s="544"/>
      <c r="V59" s="544"/>
      <c r="W59" s="544"/>
      <c r="X59" s="544"/>
      <c r="Y59" s="545"/>
      <c r="Z59" s="38"/>
    </row>
    <row r="60" spans="1:26" x14ac:dyDescent="0.2">
      <c r="B60" s="35"/>
      <c r="C60" s="543"/>
      <c r="D60" s="544"/>
      <c r="E60" s="544"/>
      <c r="F60" s="544"/>
      <c r="G60" s="544"/>
      <c r="H60" s="544"/>
      <c r="I60" s="544"/>
      <c r="J60" s="544"/>
      <c r="K60" s="544"/>
      <c r="L60" s="544"/>
      <c r="M60" s="544"/>
      <c r="N60" s="544"/>
      <c r="O60" s="544"/>
      <c r="P60" s="544"/>
      <c r="Q60" s="544"/>
      <c r="R60" s="544"/>
      <c r="S60" s="544"/>
      <c r="T60" s="544"/>
      <c r="U60" s="544"/>
      <c r="V60" s="544"/>
      <c r="W60" s="544"/>
      <c r="X60" s="544"/>
      <c r="Y60" s="545"/>
      <c r="Z60" s="38"/>
    </row>
    <row r="61" spans="1:26" x14ac:dyDescent="0.2">
      <c r="B61" s="35"/>
      <c r="C61" s="543"/>
      <c r="D61" s="544"/>
      <c r="E61" s="544"/>
      <c r="F61" s="544"/>
      <c r="G61" s="544"/>
      <c r="H61" s="544"/>
      <c r="I61" s="544"/>
      <c r="J61" s="544"/>
      <c r="K61" s="544"/>
      <c r="L61" s="544"/>
      <c r="M61" s="544"/>
      <c r="N61" s="544"/>
      <c r="O61" s="544"/>
      <c r="P61" s="544"/>
      <c r="Q61" s="544"/>
      <c r="R61" s="544"/>
      <c r="S61" s="544"/>
      <c r="T61" s="544"/>
      <c r="U61" s="544"/>
      <c r="V61" s="544"/>
      <c r="W61" s="544"/>
      <c r="X61" s="544"/>
      <c r="Y61" s="545"/>
      <c r="Z61" s="38"/>
    </row>
    <row r="62" spans="1:26" x14ac:dyDescent="0.2">
      <c r="B62" s="35"/>
      <c r="C62" s="543"/>
      <c r="D62" s="544"/>
      <c r="E62" s="544"/>
      <c r="F62" s="544"/>
      <c r="G62" s="544"/>
      <c r="H62" s="544"/>
      <c r="I62" s="544"/>
      <c r="J62" s="544"/>
      <c r="K62" s="544"/>
      <c r="L62" s="544"/>
      <c r="M62" s="544"/>
      <c r="N62" s="544"/>
      <c r="O62" s="544"/>
      <c r="P62" s="544"/>
      <c r="Q62" s="544"/>
      <c r="R62" s="544"/>
      <c r="S62" s="544"/>
      <c r="T62" s="544"/>
      <c r="U62" s="544"/>
      <c r="V62" s="544"/>
      <c r="W62" s="544"/>
      <c r="X62" s="544"/>
      <c r="Y62" s="545"/>
      <c r="Z62" s="38"/>
    </row>
    <row r="63" spans="1:26" x14ac:dyDescent="0.2">
      <c r="B63" s="35"/>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38"/>
    </row>
    <row r="64" spans="1:26" ht="15" thickBot="1" x14ac:dyDescent="0.25">
      <c r="B64" s="35"/>
      <c r="C64" s="546"/>
      <c r="D64" s="547"/>
      <c r="E64" s="547"/>
      <c r="F64" s="547"/>
      <c r="G64" s="547"/>
      <c r="H64" s="547"/>
      <c r="I64" s="547"/>
      <c r="J64" s="547"/>
      <c r="K64" s="547"/>
      <c r="L64" s="547"/>
      <c r="M64" s="547"/>
      <c r="N64" s="547"/>
      <c r="O64" s="547"/>
      <c r="P64" s="547"/>
      <c r="Q64" s="547"/>
      <c r="R64" s="547"/>
      <c r="S64" s="547"/>
      <c r="T64" s="547"/>
      <c r="U64" s="547"/>
      <c r="V64" s="547"/>
      <c r="W64" s="547"/>
      <c r="X64" s="547"/>
      <c r="Y64" s="548"/>
      <c r="Z64" s="38"/>
    </row>
    <row r="65" spans="2:26" x14ac:dyDescent="0.2">
      <c r="B65" s="39"/>
      <c r="C65" s="30"/>
      <c r="D65" s="30"/>
      <c r="E65" s="30"/>
      <c r="F65" s="30"/>
      <c r="G65" s="30"/>
      <c r="H65" s="30"/>
      <c r="I65" s="30"/>
      <c r="J65" s="30"/>
      <c r="K65" s="30"/>
      <c r="L65" s="30"/>
      <c r="M65" s="30"/>
      <c r="N65" s="30"/>
      <c r="O65" s="30"/>
      <c r="P65" s="30"/>
      <c r="Q65" s="30"/>
      <c r="R65" s="30"/>
      <c r="S65" s="30"/>
      <c r="T65" s="30"/>
      <c r="U65" s="30"/>
      <c r="V65" s="30"/>
      <c r="W65" s="30"/>
      <c r="X65" s="30"/>
      <c r="Y65" s="30"/>
      <c r="Z65" s="40"/>
    </row>
    <row r="104" ht="6" customHeight="1" x14ac:dyDescent="0.2"/>
  </sheetData>
  <mergeCells count="84">
    <mergeCell ref="C63:G63"/>
    <mergeCell ref="H63:I63"/>
    <mergeCell ref="J63:M63"/>
    <mergeCell ref="N63:Y63"/>
    <mergeCell ref="C64:G64"/>
    <mergeCell ref="H64:I64"/>
    <mergeCell ref="J64:M64"/>
    <mergeCell ref="N64:Y64"/>
    <mergeCell ref="K35:Y35"/>
    <mergeCell ref="C38:Y39"/>
    <mergeCell ref="C40:Y52"/>
    <mergeCell ref="C55:G57"/>
    <mergeCell ref="H55:I57"/>
    <mergeCell ref="J55:M57"/>
    <mergeCell ref="N55:Y57"/>
    <mergeCell ref="N58:Y58"/>
    <mergeCell ref="C59:G59"/>
    <mergeCell ref="H59:I59"/>
    <mergeCell ref="J59:M59"/>
    <mergeCell ref="N59:Y59"/>
    <mergeCell ref="C62:G62"/>
    <mergeCell ref="H62:I62"/>
    <mergeCell ref="J62:M62"/>
    <mergeCell ref="N62:Y62"/>
    <mergeCell ref="C35:G35"/>
    <mergeCell ref="C60:G60"/>
    <mergeCell ref="H60:I60"/>
    <mergeCell ref="J60:M60"/>
    <mergeCell ref="N60:Y60"/>
    <mergeCell ref="C61:G61"/>
    <mergeCell ref="H61:I61"/>
    <mergeCell ref="J61:M61"/>
    <mergeCell ref="N61:Y61"/>
    <mergeCell ref="C58:G58"/>
    <mergeCell ref="H58:I58"/>
    <mergeCell ref="J58:M58"/>
    <mergeCell ref="C32:G33"/>
    <mergeCell ref="H32:H33"/>
    <mergeCell ref="I32:I33"/>
    <mergeCell ref="C34:G34"/>
    <mergeCell ref="C30:Y31"/>
    <mergeCell ref="J32:J33"/>
    <mergeCell ref="K32:Y33"/>
    <mergeCell ref="K34:Y34"/>
    <mergeCell ref="C24:I24"/>
    <mergeCell ref="J24:P24"/>
    <mergeCell ref="Q24:Y24"/>
    <mergeCell ref="C26:H26"/>
    <mergeCell ref="I26:Y26"/>
    <mergeCell ref="C28:H28"/>
    <mergeCell ref="I28:J28"/>
    <mergeCell ref="K28:P28"/>
    <mergeCell ref="Q28:S28"/>
    <mergeCell ref="U28:X28"/>
    <mergeCell ref="C18:H18"/>
    <mergeCell ref="I18:Y18"/>
    <mergeCell ref="C20:H21"/>
    <mergeCell ref="I20:L21"/>
    <mergeCell ref="M20:S20"/>
    <mergeCell ref="T20:Y20"/>
    <mergeCell ref="M21:S21"/>
    <mergeCell ref="T21:Y21"/>
    <mergeCell ref="C10:H11"/>
    <mergeCell ref="I10:Q11"/>
    <mergeCell ref="R10:U10"/>
    <mergeCell ref="V10:Y10"/>
    <mergeCell ref="R11:U11"/>
    <mergeCell ref="V11:Y11"/>
    <mergeCell ref="C23:I23"/>
    <mergeCell ref="J23:P23"/>
    <mergeCell ref="Q23:Y23"/>
    <mergeCell ref="B2:G4"/>
    <mergeCell ref="H2:Z2"/>
    <mergeCell ref="H3:O3"/>
    <mergeCell ref="P3:Z3"/>
    <mergeCell ref="H4:Z4"/>
    <mergeCell ref="C7:H8"/>
    <mergeCell ref="I7:Y8"/>
    <mergeCell ref="C13:H14"/>
    <mergeCell ref="I13:S14"/>
    <mergeCell ref="T13:Y13"/>
    <mergeCell ref="T14:Y14"/>
    <mergeCell ref="C16:H16"/>
    <mergeCell ref="I16:Y16"/>
  </mergeCell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9"/>
  <sheetViews>
    <sheetView topLeftCell="A37" workbookViewId="0">
      <selection activeCell="AB34" sqref="AB34"/>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9"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32" width="3.7109375" style="3"/>
    <col min="33" max="33" width="7.28515625" style="3" bestFit="1" customWidth="1"/>
    <col min="34"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253</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677" t="s">
        <v>247</v>
      </c>
      <c r="J10" s="678"/>
      <c r="K10" s="678"/>
      <c r="L10" s="678"/>
      <c r="M10" s="678"/>
      <c r="N10" s="678"/>
      <c r="O10" s="678"/>
      <c r="P10" s="678"/>
      <c r="Q10" s="679"/>
      <c r="R10" s="674" t="s">
        <v>3</v>
      </c>
      <c r="S10" s="675"/>
      <c r="T10" s="675"/>
      <c r="U10" s="676"/>
      <c r="V10" s="608" t="s">
        <v>5</v>
      </c>
      <c r="W10" s="609"/>
      <c r="X10" s="609"/>
      <c r="Y10" s="610"/>
      <c r="Z10" s="11"/>
    </row>
    <row r="11" spans="1:26" ht="28.5" customHeight="1" thickBot="1" x14ac:dyDescent="0.25">
      <c r="B11" s="10"/>
      <c r="C11" s="641"/>
      <c r="D11" s="642"/>
      <c r="E11" s="642"/>
      <c r="F11" s="642"/>
      <c r="G11" s="642"/>
      <c r="H11" s="643"/>
      <c r="I11" s="680"/>
      <c r="J11" s="681"/>
      <c r="K11" s="681"/>
      <c r="L11" s="681"/>
      <c r="M11" s="681"/>
      <c r="N11" s="681"/>
      <c r="O11" s="681"/>
      <c r="P11" s="681"/>
      <c r="Q11" s="682"/>
      <c r="R11" s="683" t="s">
        <v>248</v>
      </c>
      <c r="S11" s="684"/>
      <c r="T11" s="684"/>
      <c r="U11" s="685"/>
      <c r="V11" s="671" t="s">
        <v>246</v>
      </c>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918" t="s">
        <v>249</v>
      </c>
      <c r="J13" s="919"/>
      <c r="K13" s="919"/>
      <c r="L13" s="919"/>
      <c r="M13" s="919"/>
      <c r="N13" s="919"/>
      <c r="O13" s="919"/>
      <c r="P13" s="919"/>
      <c r="Q13" s="919"/>
      <c r="R13" s="919"/>
      <c r="S13" s="920"/>
      <c r="T13" s="638" t="s">
        <v>7</v>
      </c>
      <c r="U13" s="639"/>
      <c r="V13" s="639"/>
      <c r="W13" s="639"/>
      <c r="X13" s="639"/>
      <c r="Y13" s="640"/>
      <c r="Z13" s="17"/>
    </row>
    <row r="14" spans="1:26" ht="30" customHeight="1" thickBot="1" x14ac:dyDescent="0.25">
      <c r="B14" s="15"/>
      <c r="C14" s="641"/>
      <c r="D14" s="642"/>
      <c r="E14" s="642"/>
      <c r="F14" s="642"/>
      <c r="G14" s="642"/>
      <c r="H14" s="643"/>
      <c r="I14" s="921"/>
      <c r="J14" s="922"/>
      <c r="K14" s="922"/>
      <c r="L14" s="922"/>
      <c r="M14" s="922"/>
      <c r="N14" s="922"/>
      <c r="O14" s="922"/>
      <c r="P14" s="922"/>
      <c r="Q14" s="922"/>
      <c r="R14" s="922"/>
      <c r="S14" s="923"/>
      <c r="T14" s="650" t="s">
        <v>67</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01" t="s">
        <v>8</v>
      </c>
      <c r="D16" s="602"/>
      <c r="E16" s="602"/>
      <c r="F16" s="602"/>
      <c r="G16" s="602"/>
      <c r="H16" s="603"/>
      <c r="I16" s="908" t="s">
        <v>250</v>
      </c>
      <c r="J16" s="909"/>
      <c r="K16" s="909"/>
      <c r="L16" s="909"/>
      <c r="M16" s="909"/>
      <c r="N16" s="909"/>
      <c r="O16" s="909"/>
      <c r="P16" s="909"/>
      <c r="Q16" s="909"/>
      <c r="R16" s="909"/>
      <c r="S16" s="909"/>
      <c r="T16" s="909"/>
      <c r="U16" s="909"/>
      <c r="V16" s="909"/>
      <c r="W16" s="909"/>
      <c r="X16" s="909"/>
      <c r="Y16" s="91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01" t="s">
        <v>47</v>
      </c>
      <c r="D18" s="602"/>
      <c r="E18" s="602"/>
      <c r="F18" s="602"/>
      <c r="G18" s="602"/>
      <c r="H18" s="603"/>
      <c r="I18" s="908" t="s">
        <v>251</v>
      </c>
      <c r="J18" s="909"/>
      <c r="K18" s="909"/>
      <c r="L18" s="909"/>
      <c r="M18" s="909"/>
      <c r="N18" s="909"/>
      <c r="O18" s="909"/>
      <c r="P18" s="909"/>
      <c r="Q18" s="909"/>
      <c r="R18" s="909"/>
      <c r="S18" s="909"/>
      <c r="T18" s="909"/>
      <c r="U18" s="909"/>
      <c r="V18" s="909"/>
      <c r="W18" s="909"/>
      <c r="X18" s="909"/>
      <c r="Y18" s="910"/>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17"/>
    </row>
    <row r="21" spans="2:26" s="1" customFormat="1" ht="30.75" customHeight="1" thickBot="1" x14ac:dyDescent="0.25">
      <c r="B21" s="15"/>
      <c r="C21" s="623"/>
      <c r="D21" s="624"/>
      <c r="E21" s="624"/>
      <c r="F21" s="624"/>
      <c r="G21" s="624"/>
      <c r="H21" s="625"/>
      <c r="I21" s="629"/>
      <c r="J21" s="630"/>
      <c r="K21" s="630"/>
      <c r="L21" s="631"/>
      <c r="M21" s="701" t="s">
        <v>254</v>
      </c>
      <c r="N21" s="702"/>
      <c r="O21" s="702"/>
      <c r="P21" s="702"/>
      <c r="Q21" s="702"/>
      <c r="R21" s="702"/>
      <c r="S21" s="703"/>
      <c r="T21" s="701" t="s">
        <v>71</v>
      </c>
      <c r="U21" s="702"/>
      <c r="V21" s="702"/>
      <c r="W21" s="702"/>
      <c r="X21" s="702"/>
      <c r="Y21" s="702"/>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30" customHeight="1" thickBot="1" x14ac:dyDescent="0.25">
      <c r="B24" s="15"/>
      <c r="C24" s="611" t="s">
        <v>255</v>
      </c>
      <c r="D24" s="612"/>
      <c r="E24" s="612"/>
      <c r="F24" s="612"/>
      <c r="G24" s="612"/>
      <c r="H24" s="612"/>
      <c r="I24" s="613"/>
      <c r="J24" s="611" t="s">
        <v>256</v>
      </c>
      <c r="K24" s="612"/>
      <c r="L24" s="612"/>
      <c r="M24" s="612"/>
      <c r="N24" s="612"/>
      <c r="O24" s="612"/>
      <c r="P24" s="613"/>
      <c r="Q24" s="998" t="s">
        <v>257</v>
      </c>
      <c r="R24" s="999"/>
      <c r="S24" s="999"/>
      <c r="T24" s="999"/>
      <c r="U24" s="999"/>
      <c r="V24" s="999"/>
      <c r="W24" s="999"/>
      <c r="X24" s="999"/>
      <c r="Y24" s="1337"/>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t="s">
        <v>252</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683">
        <v>0.86</v>
      </c>
      <c r="J28" s="604"/>
      <c r="K28" s="601" t="s">
        <v>18</v>
      </c>
      <c r="L28" s="602"/>
      <c r="M28" s="602"/>
      <c r="N28" s="602"/>
      <c r="O28" s="602"/>
      <c r="P28" s="603"/>
      <c r="Q28" s="619" t="s">
        <v>38</v>
      </c>
      <c r="R28" s="617"/>
      <c r="S28" s="618"/>
      <c r="T28" s="42"/>
      <c r="U28" s="617" t="s">
        <v>39</v>
      </c>
      <c r="V28" s="617"/>
      <c r="W28" s="617"/>
      <c r="X28" s="618"/>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ht="14.25" customHeight="1" x14ac:dyDescent="0.2">
      <c r="B32" s="20"/>
      <c r="C32" s="591" t="s">
        <v>20</v>
      </c>
      <c r="D32" s="592"/>
      <c r="E32" s="592"/>
      <c r="F32" s="592"/>
      <c r="G32" s="593"/>
      <c r="H32" s="1060" t="s">
        <v>258</v>
      </c>
      <c r="I32" s="1060" t="s">
        <v>259</v>
      </c>
      <c r="J32" s="1060" t="s">
        <v>260</v>
      </c>
      <c r="K32" s="599" t="s">
        <v>24</v>
      </c>
      <c r="L32" s="592"/>
      <c r="M32" s="592"/>
      <c r="N32" s="592"/>
      <c r="O32" s="592"/>
      <c r="P32" s="592"/>
      <c r="Q32" s="592"/>
      <c r="R32" s="592"/>
      <c r="S32" s="592"/>
      <c r="T32" s="592"/>
      <c r="U32" s="592"/>
      <c r="V32" s="592"/>
      <c r="W32" s="592"/>
      <c r="X32" s="592"/>
      <c r="Y32" s="593"/>
      <c r="Z32" s="17"/>
    </row>
    <row r="33" spans="2:26" s="19" customFormat="1" ht="48" customHeight="1" thickBot="1" x14ac:dyDescent="0.25">
      <c r="B33" s="20"/>
      <c r="C33" s="594"/>
      <c r="D33" s="595"/>
      <c r="E33" s="595"/>
      <c r="F33" s="595"/>
      <c r="G33" s="596"/>
      <c r="H33" s="1336"/>
      <c r="I33" s="1336"/>
      <c r="J33" s="1336"/>
      <c r="K33" s="600"/>
      <c r="L33" s="595"/>
      <c r="M33" s="595"/>
      <c r="N33" s="595"/>
      <c r="O33" s="595"/>
      <c r="P33" s="595"/>
      <c r="Q33" s="595"/>
      <c r="R33" s="595"/>
      <c r="S33" s="595"/>
      <c r="T33" s="595"/>
      <c r="U33" s="595"/>
      <c r="V33" s="595"/>
      <c r="W33" s="595"/>
      <c r="X33" s="595"/>
      <c r="Y33" s="596"/>
      <c r="Z33" s="17"/>
    </row>
    <row r="34" spans="2:26" s="19" customFormat="1" ht="77.25" customHeight="1" x14ac:dyDescent="0.2">
      <c r="B34" s="20"/>
      <c r="C34" s="579" t="s">
        <v>261</v>
      </c>
      <c r="D34" s="580"/>
      <c r="E34" s="580"/>
      <c r="F34" s="580"/>
      <c r="G34" s="581"/>
      <c r="H34" s="21">
        <v>1263</v>
      </c>
      <c r="I34" s="21">
        <v>1444</v>
      </c>
      <c r="J34" s="61">
        <f>H34/I34</f>
        <v>0.8746537396121884</v>
      </c>
      <c r="K34" s="1333" t="s">
        <v>262</v>
      </c>
      <c r="L34" s="1334"/>
      <c r="M34" s="1334"/>
      <c r="N34" s="1334"/>
      <c r="O34" s="1334"/>
      <c r="P34" s="1334"/>
      <c r="Q34" s="1334"/>
      <c r="R34" s="1334"/>
      <c r="S34" s="1334"/>
      <c r="T34" s="1334"/>
      <c r="U34" s="1334"/>
      <c r="V34" s="1334"/>
      <c r="W34" s="1334"/>
      <c r="X34" s="1334"/>
      <c r="Y34" s="1335"/>
      <c r="Z34" s="17"/>
    </row>
    <row r="35" spans="2:26" s="19" customFormat="1" ht="42.75" customHeight="1" thickBot="1" x14ac:dyDescent="0.25">
      <c r="B35" s="20"/>
      <c r="C35" s="579" t="s">
        <v>263</v>
      </c>
      <c r="D35" s="580"/>
      <c r="E35" s="580"/>
      <c r="F35" s="580"/>
      <c r="G35" s="581"/>
      <c r="H35" s="23"/>
      <c r="I35" s="23"/>
      <c r="J35" s="22"/>
      <c r="K35" s="582"/>
      <c r="L35" s="583"/>
      <c r="M35" s="583"/>
      <c r="N35" s="583"/>
      <c r="O35" s="583"/>
      <c r="P35" s="583"/>
      <c r="Q35" s="583"/>
      <c r="R35" s="583"/>
      <c r="S35" s="583"/>
      <c r="T35" s="583"/>
      <c r="U35" s="583"/>
      <c r="V35" s="583"/>
      <c r="W35" s="583"/>
      <c r="X35" s="583"/>
      <c r="Y35" s="584"/>
      <c r="Z35" s="17"/>
    </row>
    <row r="36" spans="2:26" s="19" customFormat="1" ht="15.75" customHeight="1" thickBot="1" x14ac:dyDescent="0.3">
      <c r="B36" s="20"/>
      <c r="C36" s="552" t="s">
        <v>25</v>
      </c>
      <c r="D36" s="553"/>
      <c r="E36" s="553"/>
      <c r="F36" s="553"/>
      <c r="G36" s="554"/>
      <c r="H36" s="25"/>
      <c r="I36" s="25"/>
      <c r="J36" s="26"/>
      <c r="K36" s="555"/>
      <c r="L36" s="556"/>
      <c r="M36" s="556"/>
      <c r="N36" s="556"/>
      <c r="O36" s="556"/>
      <c r="P36" s="556"/>
      <c r="Q36" s="556"/>
      <c r="R36" s="556"/>
      <c r="S36" s="556"/>
      <c r="T36" s="556"/>
      <c r="U36" s="556"/>
      <c r="V36" s="556"/>
      <c r="W36" s="556"/>
      <c r="X36" s="556"/>
      <c r="Y36" s="557"/>
      <c r="Z36" s="17"/>
    </row>
    <row r="37" spans="2:26" s="19" customFormat="1" ht="5.25" customHeight="1" x14ac:dyDescent="0.2">
      <c r="B37" s="20"/>
      <c r="C37" s="16"/>
      <c r="D37" s="16"/>
      <c r="E37" s="16"/>
      <c r="F37" s="16"/>
      <c r="G37" s="16"/>
      <c r="H37" s="27"/>
      <c r="I37" s="27"/>
      <c r="J37" s="28"/>
      <c r="K37" s="16"/>
      <c r="L37" s="16"/>
      <c r="M37" s="16"/>
      <c r="N37" s="16"/>
      <c r="O37" s="16"/>
      <c r="P37" s="16"/>
      <c r="Q37" s="16"/>
      <c r="R37" s="16"/>
      <c r="S37" s="16"/>
      <c r="T37" s="16"/>
      <c r="U37" s="16"/>
      <c r="V37" s="16"/>
      <c r="W37" s="16"/>
      <c r="X37" s="16"/>
      <c r="Y37" s="16"/>
      <c r="Z37" s="17"/>
    </row>
    <row r="38" spans="2:26" s="19" customFormat="1" ht="15" thickBot="1" x14ac:dyDescent="0.25">
      <c r="B38" s="20"/>
      <c r="C38" s="16"/>
      <c r="D38" s="16"/>
      <c r="E38" s="16"/>
      <c r="F38" s="16"/>
      <c r="G38" s="16"/>
      <c r="H38" s="27"/>
      <c r="I38" s="27"/>
      <c r="J38" s="28"/>
      <c r="K38" s="16"/>
      <c r="L38" s="16"/>
      <c r="M38" s="16"/>
      <c r="N38" s="16"/>
      <c r="O38" s="16"/>
      <c r="P38" s="16"/>
      <c r="Q38" s="16"/>
      <c r="R38" s="16"/>
      <c r="S38" s="16"/>
      <c r="T38" s="16"/>
      <c r="U38" s="16"/>
      <c r="V38" s="16"/>
      <c r="W38" s="16"/>
      <c r="X38" s="16"/>
      <c r="Y38" s="16"/>
      <c r="Z38" s="17"/>
    </row>
    <row r="39" spans="2:26" s="19" customFormat="1" x14ac:dyDescent="0.2">
      <c r="B39" s="20"/>
      <c r="C39" s="558" t="s">
        <v>26</v>
      </c>
      <c r="D39" s="559"/>
      <c r="E39" s="559"/>
      <c r="F39" s="559"/>
      <c r="G39" s="559"/>
      <c r="H39" s="559"/>
      <c r="I39" s="559"/>
      <c r="J39" s="559"/>
      <c r="K39" s="559"/>
      <c r="L39" s="559"/>
      <c r="M39" s="559"/>
      <c r="N39" s="559"/>
      <c r="O39" s="559"/>
      <c r="P39" s="559"/>
      <c r="Q39" s="559"/>
      <c r="R39" s="559"/>
      <c r="S39" s="559"/>
      <c r="T39" s="559"/>
      <c r="U39" s="559"/>
      <c r="V39" s="559"/>
      <c r="W39" s="559"/>
      <c r="X39" s="559"/>
      <c r="Y39" s="560"/>
      <c r="Z39" s="17"/>
    </row>
    <row r="40" spans="2:26" ht="15" thickBot="1" x14ac:dyDescent="0.25">
      <c r="B40" s="15"/>
      <c r="C40" s="561"/>
      <c r="D40" s="562"/>
      <c r="E40" s="562"/>
      <c r="F40" s="562"/>
      <c r="G40" s="562"/>
      <c r="H40" s="562"/>
      <c r="I40" s="562"/>
      <c r="J40" s="562"/>
      <c r="K40" s="562"/>
      <c r="L40" s="562"/>
      <c r="M40" s="562"/>
      <c r="N40" s="562"/>
      <c r="O40" s="562"/>
      <c r="P40" s="562"/>
      <c r="Q40" s="562"/>
      <c r="R40" s="562"/>
      <c r="S40" s="562"/>
      <c r="T40" s="562"/>
      <c r="U40" s="562"/>
      <c r="V40" s="562"/>
      <c r="W40" s="562"/>
      <c r="X40" s="562"/>
      <c r="Y40" s="563"/>
      <c r="Z40" s="17"/>
    </row>
    <row r="41" spans="2:26" x14ac:dyDescent="0.2">
      <c r="B41" s="15"/>
      <c r="C41" s="564" t="s">
        <v>27</v>
      </c>
      <c r="D41" s="565"/>
      <c r="E41" s="565"/>
      <c r="F41" s="565"/>
      <c r="G41" s="565"/>
      <c r="H41" s="565"/>
      <c r="I41" s="565"/>
      <c r="J41" s="565"/>
      <c r="K41" s="565"/>
      <c r="L41" s="565"/>
      <c r="M41" s="565"/>
      <c r="N41" s="565"/>
      <c r="O41" s="565"/>
      <c r="P41" s="565"/>
      <c r="Q41" s="565"/>
      <c r="R41" s="565"/>
      <c r="S41" s="565"/>
      <c r="T41" s="565"/>
      <c r="U41" s="565"/>
      <c r="V41" s="565"/>
      <c r="W41" s="565"/>
      <c r="X41" s="565"/>
      <c r="Y41" s="566"/>
      <c r="Z41" s="17"/>
    </row>
    <row r="42" spans="2:26" x14ac:dyDescent="0.2">
      <c r="B42" s="15"/>
      <c r="C42" s="567"/>
      <c r="D42" s="568"/>
      <c r="E42" s="568"/>
      <c r="F42" s="568"/>
      <c r="G42" s="568"/>
      <c r="H42" s="568"/>
      <c r="I42" s="568"/>
      <c r="J42" s="568"/>
      <c r="K42" s="568"/>
      <c r="L42" s="568"/>
      <c r="M42" s="568"/>
      <c r="N42" s="568"/>
      <c r="O42" s="568"/>
      <c r="P42" s="568"/>
      <c r="Q42" s="568"/>
      <c r="R42" s="568"/>
      <c r="S42" s="568"/>
      <c r="T42" s="568"/>
      <c r="U42" s="568"/>
      <c r="V42" s="568"/>
      <c r="W42" s="568"/>
      <c r="X42" s="568"/>
      <c r="Y42" s="569"/>
      <c r="Z42" s="17"/>
    </row>
    <row r="43" spans="2:26" x14ac:dyDescent="0.2">
      <c r="B43" s="15"/>
      <c r="C43" s="567"/>
      <c r="D43" s="568"/>
      <c r="E43" s="568"/>
      <c r="F43" s="568"/>
      <c r="G43" s="568"/>
      <c r="H43" s="568"/>
      <c r="I43" s="568"/>
      <c r="J43" s="568"/>
      <c r="K43" s="568"/>
      <c r="L43" s="568"/>
      <c r="M43" s="568"/>
      <c r="N43" s="568"/>
      <c r="O43" s="568"/>
      <c r="P43" s="568"/>
      <c r="Q43" s="568"/>
      <c r="R43" s="568"/>
      <c r="S43" s="568"/>
      <c r="T43" s="568"/>
      <c r="U43" s="568"/>
      <c r="V43" s="568"/>
      <c r="W43" s="568"/>
      <c r="X43" s="568"/>
      <c r="Y43" s="569"/>
      <c r="Z43" s="17"/>
    </row>
    <row r="44" spans="2:26" x14ac:dyDescent="0.2">
      <c r="B44" s="15"/>
      <c r="C44" s="567"/>
      <c r="D44" s="568"/>
      <c r="E44" s="568"/>
      <c r="F44" s="568"/>
      <c r="G44" s="568"/>
      <c r="H44" s="568"/>
      <c r="I44" s="568"/>
      <c r="J44" s="568"/>
      <c r="K44" s="568"/>
      <c r="L44" s="568"/>
      <c r="M44" s="568"/>
      <c r="N44" s="568"/>
      <c r="O44" s="568"/>
      <c r="P44" s="568"/>
      <c r="Q44" s="568"/>
      <c r="R44" s="568"/>
      <c r="S44" s="568"/>
      <c r="T44" s="568"/>
      <c r="U44" s="568"/>
      <c r="V44" s="568"/>
      <c r="W44" s="568"/>
      <c r="X44" s="568"/>
      <c r="Y44" s="569"/>
      <c r="Z44" s="17"/>
    </row>
    <row r="45" spans="2:26" x14ac:dyDescent="0.2">
      <c r="B45" s="15"/>
      <c r="C45" s="567"/>
      <c r="D45" s="568"/>
      <c r="E45" s="568"/>
      <c r="F45" s="568"/>
      <c r="G45" s="568"/>
      <c r="H45" s="568"/>
      <c r="I45" s="568"/>
      <c r="J45" s="568"/>
      <c r="K45" s="568"/>
      <c r="L45" s="568"/>
      <c r="M45" s="568"/>
      <c r="N45" s="568"/>
      <c r="O45" s="568"/>
      <c r="P45" s="568"/>
      <c r="Q45" s="568"/>
      <c r="R45" s="568"/>
      <c r="S45" s="568"/>
      <c r="T45" s="568"/>
      <c r="U45" s="568"/>
      <c r="V45" s="568"/>
      <c r="W45" s="568"/>
      <c r="X45" s="568"/>
      <c r="Y45" s="569"/>
      <c r="Z45" s="17"/>
    </row>
    <row r="46" spans="2:26" x14ac:dyDescent="0.2">
      <c r="B46" s="15"/>
      <c r="C46" s="567"/>
      <c r="D46" s="568"/>
      <c r="E46" s="568"/>
      <c r="F46" s="568"/>
      <c r="G46" s="568"/>
      <c r="H46" s="568"/>
      <c r="I46" s="568"/>
      <c r="J46" s="568"/>
      <c r="K46" s="568"/>
      <c r="L46" s="568"/>
      <c r="M46" s="568"/>
      <c r="N46" s="568"/>
      <c r="O46" s="568"/>
      <c r="P46" s="568"/>
      <c r="Q46" s="568"/>
      <c r="R46" s="568"/>
      <c r="S46" s="568"/>
      <c r="T46" s="568"/>
      <c r="U46" s="568"/>
      <c r="V46" s="568"/>
      <c r="W46" s="568"/>
      <c r="X46" s="568"/>
      <c r="Y46" s="569"/>
      <c r="Z46" s="17"/>
    </row>
    <row r="47" spans="2:26" x14ac:dyDescent="0.2">
      <c r="B47" s="15"/>
      <c r="C47" s="567"/>
      <c r="D47" s="568"/>
      <c r="E47" s="568"/>
      <c r="F47" s="568"/>
      <c r="G47" s="568"/>
      <c r="H47" s="568"/>
      <c r="I47" s="568"/>
      <c r="J47" s="568"/>
      <c r="K47" s="568"/>
      <c r="L47" s="568"/>
      <c r="M47" s="568"/>
      <c r="N47" s="568"/>
      <c r="O47" s="568"/>
      <c r="P47" s="568"/>
      <c r="Q47" s="568"/>
      <c r="R47" s="568"/>
      <c r="S47" s="568"/>
      <c r="T47" s="568"/>
      <c r="U47" s="568"/>
      <c r="V47" s="568"/>
      <c r="W47" s="568"/>
      <c r="X47" s="568"/>
      <c r="Y47" s="569"/>
      <c r="Z47" s="17"/>
    </row>
    <row r="48" spans="2:26" x14ac:dyDescent="0.2">
      <c r="B48" s="15"/>
      <c r="C48" s="567"/>
      <c r="D48" s="568"/>
      <c r="E48" s="568"/>
      <c r="F48" s="568"/>
      <c r="G48" s="568"/>
      <c r="H48" s="568"/>
      <c r="I48" s="568"/>
      <c r="J48" s="568"/>
      <c r="K48" s="568"/>
      <c r="L48" s="568"/>
      <c r="M48" s="568"/>
      <c r="N48" s="568"/>
      <c r="O48" s="568"/>
      <c r="P48" s="568"/>
      <c r="Q48" s="568"/>
      <c r="R48" s="568"/>
      <c r="S48" s="568"/>
      <c r="T48" s="568"/>
      <c r="U48" s="568"/>
      <c r="V48" s="568"/>
      <c r="W48" s="568"/>
      <c r="X48" s="568"/>
      <c r="Y48" s="569"/>
      <c r="Z48" s="17"/>
    </row>
    <row r="49" spans="1:26" x14ac:dyDescent="0.2">
      <c r="B49" s="15"/>
      <c r="C49" s="567"/>
      <c r="D49" s="568"/>
      <c r="E49" s="568"/>
      <c r="F49" s="568"/>
      <c r="G49" s="568"/>
      <c r="H49" s="568"/>
      <c r="I49" s="568"/>
      <c r="J49" s="568"/>
      <c r="K49" s="568"/>
      <c r="L49" s="568"/>
      <c r="M49" s="568"/>
      <c r="N49" s="568"/>
      <c r="O49" s="568"/>
      <c r="P49" s="568"/>
      <c r="Q49" s="568"/>
      <c r="R49" s="568"/>
      <c r="S49" s="568"/>
      <c r="T49" s="568"/>
      <c r="U49" s="568"/>
      <c r="V49" s="568"/>
      <c r="W49" s="568"/>
      <c r="X49" s="568"/>
      <c r="Y49" s="569"/>
      <c r="Z49" s="17"/>
    </row>
    <row r="50" spans="1:26" x14ac:dyDescent="0.2">
      <c r="B50" s="15"/>
      <c r="C50" s="567"/>
      <c r="D50" s="568"/>
      <c r="E50" s="568"/>
      <c r="F50" s="568"/>
      <c r="G50" s="568"/>
      <c r="H50" s="568"/>
      <c r="I50" s="568"/>
      <c r="J50" s="568"/>
      <c r="K50" s="568"/>
      <c r="L50" s="568"/>
      <c r="M50" s="568"/>
      <c r="N50" s="568"/>
      <c r="O50" s="568"/>
      <c r="P50" s="568"/>
      <c r="Q50" s="568"/>
      <c r="R50" s="568"/>
      <c r="S50" s="568"/>
      <c r="T50" s="568"/>
      <c r="U50" s="568"/>
      <c r="V50" s="568"/>
      <c r="W50" s="568"/>
      <c r="X50" s="568"/>
      <c r="Y50" s="569"/>
      <c r="Z50" s="17"/>
    </row>
    <row r="51" spans="1:26" x14ac:dyDescent="0.2">
      <c r="B51" s="15"/>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17"/>
    </row>
    <row r="52" spans="1:26" x14ac:dyDescent="0.2">
      <c r="B52" s="15"/>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17"/>
    </row>
    <row r="53" spans="1:26" ht="15" thickBot="1" x14ac:dyDescent="0.25">
      <c r="B53" s="15"/>
      <c r="C53" s="570"/>
      <c r="D53" s="571"/>
      <c r="E53" s="571"/>
      <c r="F53" s="571"/>
      <c r="G53" s="571"/>
      <c r="H53" s="571"/>
      <c r="I53" s="571"/>
      <c r="J53" s="571"/>
      <c r="K53" s="571"/>
      <c r="L53" s="571"/>
      <c r="M53" s="571"/>
      <c r="N53" s="571"/>
      <c r="O53" s="571"/>
      <c r="P53" s="571"/>
      <c r="Q53" s="571"/>
      <c r="R53" s="571"/>
      <c r="S53" s="571"/>
      <c r="T53" s="571"/>
      <c r="U53" s="571"/>
      <c r="V53" s="571"/>
      <c r="W53" s="571"/>
      <c r="X53" s="571"/>
      <c r="Y53" s="572"/>
      <c r="Z53" s="17"/>
    </row>
    <row r="54" spans="1:26" x14ac:dyDescent="0.2">
      <c r="B54" s="29"/>
      <c r="C54" s="30"/>
      <c r="D54" s="30"/>
      <c r="E54" s="30"/>
      <c r="F54" s="30"/>
      <c r="G54" s="30"/>
      <c r="H54" s="30"/>
      <c r="I54" s="30"/>
      <c r="J54" s="30"/>
      <c r="K54" s="30"/>
      <c r="L54" s="30"/>
      <c r="M54" s="30"/>
      <c r="N54" s="30"/>
      <c r="O54" s="30"/>
      <c r="P54" s="30"/>
      <c r="Q54" s="30"/>
      <c r="R54" s="30"/>
      <c r="S54" s="30"/>
      <c r="T54" s="30"/>
      <c r="U54" s="30"/>
      <c r="V54" s="30"/>
      <c r="W54" s="30"/>
      <c r="X54" s="30"/>
      <c r="Y54" s="30"/>
      <c r="Z54" s="31"/>
    </row>
    <row r="55" spans="1:26" ht="15" thickBot="1" x14ac:dyDescent="0.25">
      <c r="B55" s="32"/>
      <c r="C55" s="33"/>
      <c r="D55" s="33"/>
      <c r="E55" s="33"/>
      <c r="F55" s="33"/>
      <c r="G55" s="33"/>
      <c r="H55" s="33"/>
      <c r="I55" s="33"/>
      <c r="J55" s="33"/>
      <c r="K55" s="33"/>
      <c r="L55" s="33"/>
      <c r="M55" s="33"/>
      <c r="N55" s="33"/>
      <c r="O55" s="33"/>
      <c r="P55" s="33"/>
      <c r="Q55" s="33"/>
      <c r="R55" s="33"/>
      <c r="S55" s="33"/>
      <c r="T55" s="33"/>
      <c r="U55" s="33"/>
      <c r="V55" s="33"/>
      <c r="W55" s="33"/>
      <c r="X55" s="33"/>
      <c r="Y55" s="33"/>
      <c r="Z55" s="34"/>
    </row>
    <row r="56" spans="1:26" ht="14.25" customHeight="1" x14ac:dyDescent="0.2">
      <c r="B56" s="35"/>
      <c r="C56" s="573" t="s">
        <v>20</v>
      </c>
      <c r="D56" s="574"/>
      <c r="E56" s="574"/>
      <c r="F56" s="574"/>
      <c r="G56" s="575"/>
      <c r="H56" s="573" t="s">
        <v>34</v>
      </c>
      <c r="I56" s="575"/>
      <c r="J56" s="573" t="s">
        <v>35</v>
      </c>
      <c r="K56" s="574"/>
      <c r="L56" s="574"/>
      <c r="M56" s="575"/>
      <c r="N56" s="573" t="s">
        <v>33</v>
      </c>
      <c r="O56" s="574"/>
      <c r="P56" s="574"/>
      <c r="Q56" s="574"/>
      <c r="R56" s="574"/>
      <c r="S56" s="574"/>
      <c r="T56" s="574"/>
      <c r="U56" s="574"/>
      <c r="V56" s="574"/>
      <c r="W56" s="574"/>
      <c r="X56" s="574"/>
      <c r="Y56" s="575"/>
      <c r="Z56" s="36"/>
    </row>
    <row r="57" spans="1:26" ht="14.25" customHeight="1" x14ac:dyDescent="0.2">
      <c r="A57" s="1"/>
      <c r="B57" s="37"/>
      <c r="C57" s="576"/>
      <c r="D57" s="577"/>
      <c r="E57" s="577"/>
      <c r="F57" s="577"/>
      <c r="G57" s="578"/>
      <c r="H57" s="576"/>
      <c r="I57" s="578"/>
      <c r="J57" s="576"/>
      <c r="K57" s="577"/>
      <c r="L57" s="577"/>
      <c r="M57" s="578"/>
      <c r="N57" s="576"/>
      <c r="O57" s="577"/>
      <c r="P57" s="577"/>
      <c r="Q57" s="577"/>
      <c r="R57" s="577"/>
      <c r="S57" s="577"/>
      <c r="T57" s="577"/>
      <c r="U57" s="577"/>
      <c r="V57" s="577"/>
      <c r="W57" s="577"/>
      <c r="X57" s="577"/>
      <c r="Y57" s="578"/>
      <c r="Z57" s="36"/>
    </row>
    <row r="58" spans="1:26" ht="15" customHeight="1" thickBot="1" x14ac:dyDescent="0.25">
      <c r="A58" s="1"/>
      <c r="B58" s="37"/>
      <c r="C58" s="576"/>
      <c r="D58" s="577"/>
      <c r="E58" s="577"/>
      <c r="F58" s="577"/>
      <c r="G58" s="578"/>
      <c r="H58" s="576"/>
      <c r="I58" s="578"/>
      <c r="J58" s="576"/>
      <c r="K58" s="577"/>
      <c r="L58" s="577"/>
      <c r="M58" s="578"/>
      <c r="N58" s="576"/>
      <c r="O58" s="577"/>
      <c r="P58" s="577"/>
      <c r="Q58" s="577"/>
      <c r="R58" s="577"/>
      <c r="S58" s="577"/>
      <c r="T58" s="577"/>
      <c r="U58" s="577"/>
      <c r="V58" s="577"/>
      <c r="W58" s="577"/>
      <c r="X58" s="577"/>
      <c r="Y58" s="578"/>
      <c r="Z58" s="36"/>
    </row>
    <row r="59" spans="1:26" ht="53.25" customHeight="1" thickBot="1" x14ac:dyDescent="0.25">
      <c r="B59" s="35"/>
      <c r="C59" s="1327" t="s">
        <v>261</v>
      </c>
      <c r="D59" s="1328"/>
      <c r="E59" s="1328"/>
      <c r="F59" s="1328"/>
      <c r="G59" s="1329"/>
      <c r="H59" s="1020">
        <v>0.76</v>
      </c>
      <c r="I59" s="1021"/>
      <c r="J59" s="1026">
        <v>0.87</v>
      </c>
      <c r="K59" s="1027"/>
      <c r="L59" s="1027"/>
      <c r="M59" s="1028"/>
      <c r="N59" s="1330" t="s">
        <v>264</v>
      </c>
      <c r="O59" s="1331"/>
      <c r="P59" s="1331"/>
      <c r="Q59" s="1331"/>
      <c r="R59" s="1331"/>
      <c r="S59" s="1331"/>
      <c r="T59" s="1331"/>
      <c r="U59" s="1331"/>
      <c r="V59" s="1331"/>
      <c r="W59" s="1331"/>
      <c r="X59" s="1331"/>
      <c r="Y59" s="1332"/>
      <c r="Z59" s="38"/>
    </row>
    <row r="60" spans="1:26" x14ac:dyDescent="0.2">
      <c r="B60" s="35"/>
      <c r="C60" s="1145"/>
      <c r="D60" s="1146"/>
      <c r="E60" s="1146"/>
      <c r="F60" s="1146"/>
      <c r="G60" s="1146"/>
      <c r="H60" s="544"/>
      <c r="I60" s="544"/>
      <c r="J60" s="544"/>
      <c r="K60" s="544"/>
      <c r="L60" s="544"/>
      <c r="M60" s="544"/>
      <c r="N60" s="544"/>
      <c r="O60" s="544"/>
      <c r="P60" s="544"/>
      <c r="Q60" s="544"/>
      <c r="R60" s="544"/>
      <c r="S60" s="544"/>
      <c r="T60" s="544"/>
      <c r="U60" s="544"/>
      <c r="V60" s="544"/>
      <c r="W60" s="544"/>
      <c r="X60" s="544"/>
      <c r="Y60" s="545"/>
      <c r="Z60" s="38"/>
    </row>
    <row r="61" spans="1:26" x14ac:dyDescent="0.2">
      <c r="B61" s="35"/>
      <c r="C61" s="543"/>
      <c r="D61" s="544"/>
      <c r="E61" s="544"/>
      <c r="F61" s="544"/>
      <c r="G61" s="544"/>
      <c r="H61" s="544"/>
      <c r="I61" s="544"/>
      <c r="J61" s="544"/>
      <c r="K61" s="544"/>
      <c r="L61" s="544"/>
      <c r="M61" s="544"/>
      <c r="N61" s="544"/>
      <c r="O61" s="544"/>
      <c r="P61" s="544"/>
      <c r="Q61" s="544"/>
      <c r="R61" s="544"/>
      <c r="S61" s="544"/>
      <c r="T61" s="544"/>
      <c r="U61" s="544"/>
      <c r="V61" s="544"/>
      <c r="W61" s="544"/>
      <c r="X61" s="544"/>
      <c r="Y61" s="545"/>
      <c r="Z61" s="38"/>
    </row>
    <row r="62" spans="1:26" x14ac:dyDescent="0.2">
      <c r="B62" s="35"/>
      <c r="C62" s="543"/>
      <c r="D62" s="544"/>
      <c r="E62" s="544"/>
      <c r="F62" s="544"/>
      <c r="G62" s="544"/>
      <c r="H62" s="544"/>
      <c r="I62" s="544"/>
      <c r="J62" s="544"/>
      <c r="K62" s="544"/>
      <c r="L62" s="544"/>
      <c r="M62" s="544"/>
      <c r="N62" s="544"/>
      <c r="O62" s="544"/>
      <c r="P62" s="544"/>
      <c r="Q62" s="544"/>
      <c r="R62" s="544"/>
      <c r="S62" s="544"/>
      <c r="T62" s="544"/>
      <c r="U62" s="544"/>
      <c r="V62" s="544"/>
      <c r="W62" s="544"/>
      <c r="X62" s="544"/>
      <c r="Y62" s="545"/>
      <c r="Z62" s="38"/>
    </row>
    <row r="63" spans="1:26" x14ac:dyDescent="0.2">
      <c r="B63" s="35"/>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38"/>
    </row>
    <row r="64" spans="1:26" x14ac:dyDescent="0.2">
      <c r="B64" s="35"/>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38"/>
    </row>
    <row r="65" spans="2:26" x14ac:dyDescent="0.2">
      <c r="B65" s="35"/>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38"/>
    </row>
    <row r="66" spans="2:26" x14ac:dyDescent="0.2">
      <c r="B66" s="35"/>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38"/>
    </row>
    <row r="67" spans="2:26" x14ac:dyDescent="0.2">
      <c r="B67" s="35"/>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38"/>
    </row>
    <row r="68" spans="2:26" x14ac:dyDescent="0.2">
      <c r="B68" s="35"/>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38"/>
    </row>
    <row r="69" spans="2:26" ht="15" thickBot="1" x14ac:dyDescent="0.25">
      <c r="B69" s="35"/>
      <c r="C69" s="546"/>
      <c r="D69" s="547"/>
      <c r="E69" s="547"/>
      <c r="F69" s="547"/>
      <c r="G69" s="547"/>
      <c r="H69" s="547"/>
      <c r="I69" s="547"/>
      <c r="J69" s="547"/>
      <c r="K69" s="547"/>
      <c r="L69" s="547"/>
      <c r="M69" s="547"/>
      <c r="N69" s="547"/>
      <c r="O69" s="547"/>
      <c r="P69" s="547"/>
      <c r="Q69" s="547"/>
      <c r="R69" s="547"/>
      <c r="S69" s="547"/>
      <c r="T69" s="547"/>
      <c r="U69" s="547"/>
      <c r="V69" s="547"/>
      <c r="W69" s="547"/>
      <c r="X69" s="547"/>
      <c r="Y69" s="548"/>
      <c r="Z69" s="38"/>
    </row>
    <row r="70" spans="2:26" x14ac:dyDescent="0.2">
      <c r="B70" s="39"/>
      <c r="C70" s="30"/>
      <c r="D70" s="30"/>
      <c r="E70" s="30"/>
      <c r="F70" s="30"/>
      <c r="G70" s="30"/>
      <c r="H70" s="30"/>
      <c r="I70" s="30"/>
      <c r="J70" s="30"/>
      <c r="K70" s="30"/>
      <c r="L70" s="30"/>
      <c r="M70" s="30"/>
      <c r="N70" s="30"/>
      <c r="O70" s="30"/>
      <c r="P70" s="30"/>
      <c r="Q70" s="30"/>
      <c r="R70" s="30"/>
      <c r="S70" s="30"/>
      <c r="T70" s="30"/>
      <c r="U70" s="30"/>
      <c r="V70" s="30"/>
      <c r="W70" s="30"/>
      <c r="X70" s="30"/>
      <c r="Y70" s="30"/>
      <c r="Z70" s="40"/>
    </row>
    <row r="109" ht="6" customHeight="1" x14ac:dyDescent="0.2"/>
  </sheetData>
  <mergeCells count="102">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30:Y31"/>
    <mergeCell ref="C32:G33"/>
    <mergeCell ref="H32:H33"/>
    <mergeCell ref="I32:I33"/>
    <mergeCell ref="J32:J33"/>
    <mergeCell ref="K32:Y33"/>
    <mergeCell ref="C26:H26"/>
    <mergeCell ref="I26:Y26"/>
    <mergeCell ref="C28:H28"/>
    <mergeCell ref="I28:J28"/>
    <mergeCell ref="K28:P28"/>
    <mergeCell ref="Q28:S28"/>
    <mergeCell ref="U28:X28"/>
    <mergeCell ref="C39:Y40"/>
    <mergeCell ref="C41:Y53"/>
    <mergeCell ref="C56:G58"/>
    <mergeCell ref="H56:I58"/>
    <mergeCell ref="J56:M58"/>
    <mergeCell ref="N56:Y58"/>
    <mergeCell ref="C34:G34"/>
    <mergeCell ref="K34:Y34"/>
    <mergeCell ref="C35:G35"/>
    <mergeCell ref="K35:Y35"/>
    <mergeCell ref="C36:G36"/>
    <mergeCell ref="K36:Y36"/>
    <mergeCell ref="C61:G61"/>
    <mergeCell ref="H61:I61"/>
    <mergeCell ref="J61:M61"/>
    <mergeCell ref="N61:Y61"/>
    <mergeCell ref="C62:G62"/>
    <mergeCell ref="H62:I62"/>
    <mergeCell ref="J62:M62"/>
    <mergeCell ref="N62:Y62"/>
    <mergeCell ref="C59:G59"/>
    <mergeCell ref="H59:I59"/>
    <mergeCell ref="J59:M59"/>
    <mergeCell ref="N59:Y59"/>
    <mergeCell ref="C60:G60"/>
    <mergeCell ref="H60:I60"/>
    <mergeCell ref="J60:M60"/>
    <mergeCell ref="N60:Y60"/>
    <mergeCell ref="C65:G65"/>
    <mergeCell ref="H65:I65"/>
    <mergeCell ref="J65:M65"/>
    <mergeCell ref="N65:Y65"/>
    <mergeCell ref="C66:G66"/>
    <mergeCell ref="H66:I66"/>
    <mergeCell ref="J66:M66"/>
    <mergeCell ref="N66:Y66"/>
    <mergeCell ref="C63:G63"/>
    <mergeCell ref="H63:I63"/>
    <mergeCell ref="J63:M63"/>
    <mergeCell ref="N63:Y63"/>
    <mergeCell ref="C64:G64"/>
    <mergeCell ref="H64:I64"/>
    <mergeCell ref="J64:M64"/>
    <mergeCell ref="N64:Y64"/>
    <mergeCell ref="C69:G69"/>
    <mergeCell ref="H69:I69"/>
    <mergeCell ref="J69:M69"/>
    <mergeCell ref="N69:Y69"/>
    <mergeCell ref="C67:G67"/>
    <mergeCell ref="H67:I67"/>
    <mergeCell ref="J67:M67"/>
    <mergeCell ref="N67:Y67"/>
    <mergeCell ref="C68:G68"/>
    <mergeCell ref="H68:I68"/>
    <mergeCell ref="J68:M68"/>
    <mergeCell ref="N68:Y68"/>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4"/>
  <sheetViews>
    <sheetView topLeftCell="A34" workbookViewId="0">
      <selection activeCell="I10" sqref="I10:Q11"/>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8.57031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253</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677" t="s">
        <v>265</v>
      </c>
      <c r="J10" s="678"/>
      <c r="K10" s="678"/>
      <c r="L10" s="678"/>
      <c r="M10" s="678"/>
      <c r="N10" s="678"/>
      <c r="O10" s="678"/>
      <c r="P10" s="678"/>
      <c r="Q10" s="679"/>
      <c r="R10" s="674" t="s">
        <v>3</v>
      </c>
      <c r="S10" s="675"/>
      <c r="T10" s="675"/>
      <c r="U10" s="676"/>
      <c r="V10" s="608" t="s">
        <v>5</v>
      </c>
      <c r="W10" s="609"/>
      <c r="X10" s="609"/>
      <c r="Y10" s="610"/>
      <c r="Z10" s="11"/>
    </row>
    <row r="11" spans="1:26" ht="28.5" customHeight="1" thickBot="1" x14ac:dyDescent="0.25">
      <c r="B11" s="10"/>
      <c r="C11" s="641"/>
      <c r="D11" s="642"/>
      <c r="E11" s="642"/>
      <c r="F11" s="642"/>
      <c r="G11" s="642"/>
      <c r="H11" s="643"/>
      <c r="I11" s="680"/>
      <c r="J11" s="681"/>
      <c r="K11" s="681"/>
      <c r="L11" s="681"/>
      <c r="M11" s="681"/>
      <c r="N11" s="681"/>
      <c r="O11" s="681"/>
      <c r="P11" s="681"/>
      <c r="Q11" s="682"/>
      <c r="R11" s="683" t="s">
        <v>266</v>
      </c>
      <c r="S11" s="684"/>
      <c r="T11" s="684"/>
      <c r="U11" s="685"/>
      <c r="V11" s="671" t="s">
        <v>65</v>
      </c>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918" t="s">
        <v>267</v>
      </c>
      <c r="J13" s="919"/>
      <c r="K13" s="919"/>
      <c r="L13" s="919"/>
      <c r="M13" s="919"/>
      <c r="N13" s="919"/>
      <c r="O13" s="919"/>
      <c r="P13" s="919"/>
      <c r="Q13" s="919"/>
      <c r="R13" s="919"/>
      <c r="S13" s="920"/>
      <c r="T13" s="638" t="s">
        <v>7</v>
      </c>
      <c r="U13" s="639"/>
      <c r="V13" s="639"/>
      <c r="W13" s="639"/>
      <c r="X13" s="639"/>
      <c r="Y13" s="640"/>
      <c r="Z13" s="17"/>
    </row>
    <row r="14" spans="1:26" ht="30" customHeight="1" thickBot="1" x14ac:dyDescent="0.25">
      <c r="B14" s="15"/>
      <c r="C14" s="641"/>
      <c r="D14" s="642"/>
      <c r="E14" s="642"/>
      <c r="F14" s="642"/>
      <c r="G14" s="642"/>
      <c r="H14" s="643"/>
      <c r="I14" s="921"/>
      <c r="J14" s="922"/>
      <c r="K14" s="922"/>
      <c r="L14" s="922"/>
      <c r="M14" s="922"/>
      <c r="N14" s="922"/>
      <c r="O14" s="922"/>
      <c r="P14" s="922"/>
      <c r="Q14" s="922"/>
      <c r="R14" s="922"/>
      <c r="S14" s="923"/>
      <c r="T14" s="650" t="s">
        <v>67</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01" t="s">
        <v>8</v>
      </c>
      <c r="D16" s="602"/>
      <c r="E16" s="602"/>
      <c r="F16" s="602"/>
      <c r="G16" s="602"/>
      <c r="H16" s="603"/>
      <c r="I16" s="908" t="s">
        <v>268</v>
      </c>
      <c r="J16" s="909"/>
      <c r="K16" s="909"/>
      <c r="L16" s="909"/>
      <c r="M16" s="909"/>
      <c r="N16" s="909"/>
      <c r="O16" s="909"/>
      <c r="P16" s="909"/>
      <c r="Q16" s="909"/>
      <c r="R16" s="909"/>
      <c r="S16" s="909"/>
      <c r="T16" s="909"/>
      <c r="U16" s="909"/>
      <c r="V16" s="909"/>
      <c r="W16" s="909"/>
      <c r="X16" s="909"/>
      <c r="Y16" s="91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32.25" customHeight="1" thickBot="1" x14ac:dyDescent="0.25">
      <c r="B18" s="15"/>
      <c r="C18" s="601" t="s">
        <v>47</v>
      </c>
      <c r="D18" s="602"/>
      <c r="E18" s="602"/>
      <c r="F18" s="602"/>
      <c r="G18" s="602"/>
      <c r="H18" s="603"/>
      <c r="I18" s="908" t="s">
        <v>269</v>
      </c>
      <c r="J18" s="909"/>
      <c r="K18" s="909"/>
      <c r="L18" s="909"/>
      <c r="M18" s="909"/>
      <c r="N18" s="909"/>
      <c r="O18" s="909"/>
      <c r="P18" s="909"/>
      <c r="Q18" s="909"/>
      <c r="R18" s="909"/>
      <c r="S18" s="909"/>
      <c r="T18" s="909"/>
      <c r="U18" s="909"/>
      <c r="V18" s="909"/>
      <c r="W18" s="909"/>
      <c r="X18" s="909"/>
      <c r="Y18" s="910"/>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thickBot="1" x14ac:dyDescent="0.25">
      <c r="B20" s="15"/>
      <c r="C20" s="620" t="s">
        <v>10</v>
      </c>
      <c r="D20" s="621"/>
      <c r="E20" s="621"/>
      <c r="F20" s="621"/>
      <c r="G20" s="621"/>
      <c r="H20" s="622"/>
      <c r="I20" s="626" t="s">
        <v>235</v>
      </c>
      <c r="J20" s="627"/>
      <c r="K20" s="627"/>
      <c r="L20" s="628"/>
      <c r="M20" s="608" t="s">
        <v>11</v>
      </c>
      <c r="N20" s="609"/>
      <c r="O20" s="609"/>
      <c r="P20" s="609"/>
      <c r="Q20" s="609"/>
      <c r="R20" s="609"/>
      <c r="S20" s="610"/>
      <c r="T20" s="558" t="s">
        <v>12</v>
      </c>
      <c r="U20" s="559"/>
      <c r="V20" s="559"/>
      <c r="W20" s="559"/>
      <c r="X20" s="559"/>
      <c r="Y20" s="560"/>
      <c r="Z20" s="17"/>
    </row>
    <row r="21" spans="2:26" s="1" customFormat="1" ht="17.25" customHeight="1" thickBot="1" x14ac:dyDescent="0.25">
      <c r="B21" s="15"/>
      <c r="C21" s="623"/>
      <c r="D21" s="624"/>
      <c r="E21" s="624"/>
      <c r="F21" s="624"/>
      <c r="G21" s="624"/>
      <c r="H21" s="625"/>
      <c r="I21" s="629"/>
      <c r="J21" s="630"/>
      <c r="K21" s="630"/>
      <c r="L21" s="631"/>
      <c r="M21" s="701" t="s">
        <v>254</v>
      </c>
      <c r="N21" s="702"/>
      <c r="O21" s="702"/>
      <c r="P21" s="702"/>
      <c r="Q21" s="702"/>
      <c r="R21" s="702"/>
      <c r="S21" s="703"/>
      <c r="T21" s="1092" t="s">
        <v>71</v>
      </c>
      <c r="U21" s="1093"/>
      <c r="V21" s="1093"/>
      <c r="W21" s="1093"/>
      <c r="X21" s="1093"/>
      <c r="Y21" s="1094"/>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30" customHeight="1" thickBot="1" x14ac:dyDescent="0.25">
      <c r="B24" s="15"/>
      <c r="C24" s="611" t="s">
        <v>255</v>
      </c>
      <c r="D24" s="612"/>
      <c r="E24" s="612"/>
      <c r="F24" s="612"/>
      <c r="G24" s="612"/>
      <c r="H24" s="612"/>
      <c r="I24" s="613"/>
      <c r="J24" s="611" t="s">
        <v>270</v>
      </c>
      <c r="K24" s="612"/>
      <c r="L24" s="612"/>
      <c r="M24" s="612"/>
      <c r="N24" s="612"/>
      <c r="O24" s="612"/>
      <c r="P24" s="613"/>
      <c r="Q24" s="998" t="s">
        <v>257</v>
      </c>
      <c r="R24" s="999"/>
      <c r="S24" s="999"/>
      <c r="T24" s="999"/>
      <c r="U24" s="999"/>
      <c r="V24" s="999"/>
      <c r="W24" s="999"/>
      <c r="X24" s="999"/>
      <c r="Y24" s="1337"/>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t="s">
        <v>271</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683">
        <v>1</v>
      </c>
      <c r="J28" s="604"/>
      <c r="K28" s="601" t="s">
        <v>18</v>
      </c>
      <c r="L28" s="602"/>
      <c r="M28" s="602"/>
      <c r="N28" s="602"/>
      <c r="O28" s="602"/>
      <c r="P28" s="603"/>
      <c r="Q28" s="619" t="s">
        <v>38</v>
      </c>
      <c r="R28" s="617"/>
      <c r="S28" s="618"/>
      <c r="T28" s="47" t="s">
        <v>56</v>
      </c>
      <c r="U28" s="617" t="s">
        <v>39</v>
      </c>
      <c r="V28" s="617"/>
      <c r="W28" s="617"/>
      <c r="X28" s="618"/>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ht="49.5" customHeight="1" thickBot="1" x14ac:dyDescent="0.25">
      <c r="B32" s="20"/>
      <c r="C32" s="1083" t="s">
        <v>20</v>
      </c>
      <c r="D32" s="1084"/>
      <c r="E32" s="1084"/>
      <c r="F32" s="1084"/>
      <c r="G32" s="1085"/>
      <c r="H32" s="417" t="s">
        <v>272</v>
      </c>
      <c r="I32" s="417" t="s">
        <v>273</v>
      </c>
      <c r="J32" s="417" t="s">
        <v>274</v>
      </c>
      <c r="K32" s="599" t="s">
        <v>24</v>
      </c>
      <c r="L32" s="592"/>
      <c r="M32" s="592"/>
      <c r="N32" s="592"/>
      <c r="O32" s="592"/>
      <c r="P32" s="592"/>
      <c r="Q32" s="592"/>
      <c r="R32" s="592"/>
      <c r="S32" s="592"/>
      <c r="T32" s="592"/>
      <c r="U32" s="592"/>
      <c r="V32" s="592"/>
      <c r="W32" s="592"/>
      <c r="X32" s="592"/>
      <c r="Y32" s="593"/>
      <c r="Z32" s="17"/>
    </row>
    <row r="33" spans="2:26" s="19" customFormat="1" ht="75" customHeight="1" x14ac:dyDescent="0.2">
      <c r="B33" s="20"/>
      <c r="C33" s="579" t="s">
        <v>707</v>
      </c>
      <c r="D33" s="580"/>
      <c r="E33" s="580"/>
      <c r="F33" s="580"/>
      <c r="G33" s="581"/>
      <c r="H33" s="21">
        <v>899</v>
      </c>
      <c r="I33" s="21">
        <v>902</v>
      </c>
      <c r="J33" s="61">
        <f>H33/I33</f>
        <v>0.99667405764966743</v>
      </c>
      <c r="K33" s="1340" t="s">
        <v>275</v>
      </c>
      <c r="L33" s="1341"/>
      <c r="M33" s="1341"/>
      <c r="N33" s="1341"/>
      <c r="O33" s="1341"/>
      <c r="P33" s="1341"/>
      <c r="Q33" s="1341"/>
      <c r="R33" s="1341"/>
      <c r="S33" s="1341"/>
      <c r="T33" s="1341"/>
      <c r="U33" s="1341"/>
      <c r="V33" s="1341"/>
      <c r="W33" s="1341"/>
      <c r="X33" s="1341"/>
      <c r="Y33" s="1342"/>
      <c r="Z33" s="17"/>
    </row>
    <row r="34" spans="2:26" s="19" customFormat="1" ht="15" thickBot="1" x14ac:dyDescent="0.25">
      <c r="B34" s="20"/>
      <c r="C34" s="579" t="s">
        <v>708</v>
      </c>
      <c r="D34" s="580"/>
      <c r="E34" s="580"/>
      <c r="F34" s="580"/>
      <c r="G34" s="581"/>
      <c r="H34" s="23"/>
      <c r="I34" s="23"/>
      <c r="J34" s="22"/>
      <c r="K34" s="582"/>
      <c r="L34" s="583"/>
      <c r="M34" s="583"/>
      <c r="N34" s="583"/>
      <c r="O34" s="583"/>
      <c r="P34" s="583"/>
      <c r="Q34" s="583"/>
      <c r="R34" s="583"/>
      <c r="S34" s="583"/>
      <c r="T34" s="583"/>
      <c r="U34" s="583"/>
      <c r="V34" s="583"/>
      <c r="W34" s="583"/>
      <c r="X34" s="583"/>
      <c r="Y34" s="584"/>
      <c r="Z34" s="17"/>
    </row>
    <row r="35" spans="2:26" s="19" customFormat="1" ht="15.75" customHeight="1" thickBot="1" x14ac:dyDescent="0.3">
      <c r="B35" s="20"/>
      <c r="C35" s="552" t="s">
        <v>25</v>
      </c>
      <c r="D35" s="553"/>
      <c r="E35" s="553"/>
      <c r="F35" s="553"/>
      <c r="G35" s="554"/>
      <c r="H35" s="25"/>
      <c r="I35" s="25"/>
      <c r="J35" s="26"/>
      <c r="K35" s="555"/>
      <c r="L35" s="556"/>
      <c r="M35" s="556"/>
      <c r="N35" s="556"/>
      <c r="O35" s="556"/>
      <c r="P35" s="556"/>
      <c r="Q35" s="556"/>
      <c r="R35" s="556"/>
      <c r="S35" s="556"/>
      <c r="T35" s="556"/>
      <c r="U35" s="556"/>
      <c r="V35" s="556"/>
      <c r="W35" s="556"/>
      <c r="X35" s="556"/>
      <c r="Y35" s="557"/>
      <c r="Z35" s="17"/>
    </row>
    <row r="36" spans="2:26" s="19" customFormat="1" ht="15" thickBot="1" x14ac:dyDescent="0.25">
      <c r="B36" s="20"/>
      <c r="C36" s="16"/>
      <c r="D36" s="16"/>
      <c r="E36" s="16"/>
      <c r="F36" s="16"/>
      <c r="G36" s="16"/>
      <c r="H36" s="27"/>
      <c r="I36" s="27"/>
      <c r="J36" s="28"/>
      <c r="K36" s="16"/>
      <c r="L36" s="16"/>
      <c r="M36" s="16"/>
      <c r="N36" s="16"/>
      <c r="O36" s="16"/>
      <c r="P36" s="16"/>
      <c r="Q36" s="16"/>
      <c r="R36" s="16"/>
      <c r="S36" s="16"/>
      <c r="T36" s="16"/>
      <c r="U36" s="16"/>
      <c r="V36" s="16"/>
      <c r="W36" s="16"/>
      <c r="X36" s="16"/>
      <c r="Y36" s="16"/>
      <c r="Z36" s="17"/>
    </row>
    <row r="37" spans="2:26" s="19" customFormat="1" x14ac:dyDescent="0.2">
      <c r="B37" s="20"/>
      <c r="C37" s="558" t="s">
        <v>26</v>
      </c>
      <c r="D37" s="559"/>
      <c r="E37" s="559"/>
      <c r="F37" s="559"/>
      <c r="G37" s="559"/>
      <c r="H37" s="559"/>
      <c r="I37" s="559"/>
      <c r="J37" s="559"/>
      <c r="K37" s="559"/>
      <c r="L37" s="559"/>
      <c r="M37" s="559"/>
      <c r="N37" s="559"/>
      <c r="O37" s="559"/>
      <c r="P37" s="559"/>
      <c r="Q37" s="559"/>
      <c r="R37" s="559"/>
      <c r="S37" s="559"/>
      <c r="T37" s="559"/>
      <c r="U37" s="559"/>
      <c r="V37" s="559"/>
      <c r="W37" s="559"/>
      <c r="X37" s="559"/>
      <c r="Y37" s="560"/>
      <c r="Z37" s="17"/>
    </row>
    <row r="38" spans="2:26" ht="15" thickBot="1" x14ac:dyDescent="0.25">
      <c r="B38" s="15"/>
      <c r="C38" s="561"/>
      <c r="D38" s="562"/>
      <c r="E38" s="562"/>
      <c r="F38" s="562"/>
      <c r="G38" s="562"/>
      <c r="H38" s="562"/>
      <c r="I38" s="562"/>
      <c r="J38" s="562"/>
      <c r="K38" s="562"/>
      <c r="L38" s="562"/>
      <c r="M38" s="562"/>
      <c r="N38" s="562"/>
      <c r="O38" s="562"/>
      <c r="P38" s="562"/>
      <c r="Q38" s="562"/>
      <c r="R38" s="562"/>
      <c r="S38" s="562"/>
      <c r="T38" s="562"/>
      <c r="U38" s="562"/>
      <c r="V38" s="562"/>
      <c r="W38" s="562"/>
      <c r="X38" s="562"/>
      <c r="Y38" s="563"/>
      <c r="Z38" s="17"/>
    </row>
    <row r="39" spans="2:26" x14ac:dyDescent="0.2">
      <c r="B39" s="15"/>
      <c r="C39" s="564" t="s">
        <v>27</v>
      </c>
      <c r="D39" s="565"/>
      <c r="E39" s="565"/>
      <c r="F39" s="565"/>
      <c r="G39" s="565"/>
      <c r="H39" s="565"/>
      <c r="I39" s="565"/>
      <c r="J39" s="565"/>
      <c r="K39" s="565"/>
      <c r="L39" s="565"/>
      <c r="M39" s="565"/>
      <c r="N39" s="565"/>
      <c r="O39" s="565"/>
      <c r="P39" s="565"/>
      <c r="Q39" s="565"/>
      <c r="R39" s="565"/>
      <c r="S39" s="565"/>
      <c r="T39" s="565"/>
      <c r="U39" s="565"/>
      <c r="V39" s="565"/>
      <c r="W39" s="565"/>
      <c r="X39" s="565"/>
      <c r="Y39" s="566"/>
      <c r="Z39" s="17"/>
    </row>
    <row r="40" spans="2:26" x14ac:dyDescent="0.2">
      <c r="B40" s="15"/>
      <c r="C40" s="567"/>
      <c r="D40" s="568"/>
      <c r="E40" s="568"/>
      <c r="F40" s="568"/>
      <c r="G40" s="568"/>
      <c r="H40" s="568"/>
      <c r="I40" s="568"/>
      <c r="J40" s="568"/>
      <c r="K40" s="568"/>
      <c r="L40" s="568"/>
      <c r="M40" s="568"/>
      <c r="N40" s="568"/>
      <c r="O40" s="568"/>
      <c r="P40" s="568"/>
      <c r="Q40" s="568"/>
      <c r="R40" s="568"/>
      <c r="S40" s="568"/>
      <c r="T40" s="568"/>
      <c r="U40" s="568"/>
      <c r="V40" s="568"/>
      <c r="W40" s="568"/>
      <c r="X40" s="568"/>
      <c r="Y40" s="569"/>
      <c r="Z40" s="17"/>
    </row>
    <row r="41" spans="2:26" x14ac:dyDescent="0.2">
      <c r="B41" s="15"/>
      <c r="C41" s="567"/>
      <c r="D41" s="568"/>
      <c r="E41" s="568"/>
      <c r="F41" s="568"/>
      <c r="G41" s="568"/>
      <c r="H41" s="568"/>
      <c r="I41" s="568"/>
      <c r="J41" s="568"/>
      <c r="K41" s="568"/>
      <c r="L41" s="568"/>
      <c r="M41" s="568"/>
      <c r="N41" s="568"/>
      <c r="O41" s="568"/>
      <c r="P41" s="568"/>
      <c r="Q41" s="568"/>
      <c r="R41" s="568"/>
      <c r="S41" s="568"/>
      <c r="T41" s="568"/>
      <c r="U41" s="568"/>
      <c r="V41" s="568"/>
      <c r="W41" s="568"/>
      <c r="X41" s="568"/>
      <c r="Y41" s="569"/>
      <c r="Z41" s="17"/>
    </row>
    <row r="42" spans="2:26" x14ac:dyDescent="0.2">
      <c r="B42" s="15"/>
      <c r="C42" s="567"/>
      <c r="D42" s="568"/>
      <c r="E42" s="568"/>
      <c r="F42" s="568"/>
      <c r="G42" s="568"/>
      <c r="H42" s="568"/>
      <c r="I42" s="568"/>
      <c r="J42" s="568"/>
      <c r="K42" s="568"/>
      <c r="L42" s="568"/>
      <c r="M42" s="568"/>
      <c r="N42" s="568"/>
      <c r="O42" s="568"/>
      <c r="P42" s="568"/>
      <c r="Q42" s="568"/>
      <c r="R42" s="568"/>
      <c r="S42" s="568"/>
      <c r="T42" s="568"/>
      <c r="U42" s="568"/>
      <c r="V42" s="568"/>
      <c r="W42" s="568"/>
      <c r="X42" s="568"/>
      <c r="Y42" s="569"/>
      <c r="Z42" s="17"/>
    </row>
    <row r="43" spans="2:26" x14ac:dyDescent="0.2">
      <c r="B43" s="15"/>
      <c r="C43" s="567"/>
      <c r="D43" s="568"/>
      <c r="E43" s="568"/>
      <c r="F43" s="568"/>
      <c r="G43" s="568"/>
      <c r="H43" s="568"/>
      <c r="I43" s="568"/>
      <c r="J43" s="568"/>
      <c r="K43" s="568"/>
      <c r="L43" s="568"/>
      <c r="M43" s="568"/>
      <c r="N43" s="568"/>
      <c r="O43" s="568"/>
      <c r="P43" s="568"/>
      <c r="Q43" s="568"/>
      <c r="R43" s="568"/>
      <c r="S43" s="568"/>
      <c r="T43" s="568"/>
      <c r="U43" s="568"/>
      <c r="V43" s="568"/>
      <c r="W43" s="568"/>
      <c r="X43" s="568"/>
      <c r="Y43" s="569"/>
      <c r="Z43" s="17"/>
    </row>
    <row r="44" spans="2:26" x14ac:dyDescent="0.2">
      <c r="B44" s="15"/>
      <c r="C44" s="567"/>
      <c r="D44" s="568"/>
      <c r="E44" s="568"/>
      <c r="F44" s="568"/>
      <c r="G44" s="568"/>
      <c r="H44" s="568"/>
      <c r="I44" s="568"/>
      <c r="J44" s="568"/>
      <c r="K44" s="568"/>
      <c r="L44" s="568"/>
      <c r="M44" s="568"/>
      <c r="N44" s="568"/>
      <c r="O44" s="568"/>
      <c r="P44" s="568"/>
      <c r="Q44" s="568"/>
      <c r="R44" s="568"/>
      <c r="S44" s="568"/>
      <c r="T44" s="568"/>
      <c r="U44" s="568"/>
      <c r="V44" s="568"/>
      <c r="W44" s="568"/>
      <c r="X44" s="568"/>
      <c r="Y44" s="569"/>
      <c r="Z44" s="17"/>
    </row>
    <row r="45" spans="2:26" x14ac:dyDescent="0.2">
      <c r="B45" s="15"/>
      <c r="C45" s="567"/>
      <c r="D45" s="568"/>
      <c r="E45" s="568"/>
      <c r="F45" s="568"/>
      <c r="G45" s="568"/>
      <c r="H45" s="568"/>
      <c r="I45" s="568"/>
      <c r="J45" s="568"/>
      <c r="K45" s="568"/>
      <c r="L45" s="568"/>
      <c r="M45" s="568"/>
      <c r="N45" s="568"/>
      <c r="O45" s="568"/>
      <c r="P45" s="568"/>
      <c r="Q45" s="568"/>
      <c r="R45" s="568"/>
      <c r="S45" s="568"/>
      <c r="T45" s="568"/>
      <c r="U45" s="568"/>
      <c r="V45" s="568"/>
      <c r="W45" s="568"/>
      <c r="X45" s="568"/>
      <c r="Y45" s="569"/>
      <c r="Z45" s="17"/>
    </row>
    <row r="46" spans="2:26" x14ac:dyDescent="0.2">
      <c r="B46" s="15"/>
      <c r="C46" s="567"/>
      <c r="D46" s="568"/>
      <c r="E46" s="568"/>
      <c r="F46" s="568"/>
      <c r="G46" s="568"/>
      <c r="H46" s="568"/>
      <c r="I46" s="568"/>
      <c r="J46" s="568"/>
      <c r="K46" s="568"/>
      <c r="L46" s="568"/>
      <c r="M46" s="568"/>
      <c r="N46" s="568"/>
      <c r="O46" s="568"/>
      <c r="P46" s="568"/>
      <c r="Q46" s="568"/>
      <c r="R46" s="568"/>
      <c r="S46" s="568"/>
      <c r="T46" s="568"/>
      <c r="U46" s="568"/>
      <c r="V46" s="568"/>
      <c r="W46" s="568"/>
      <c r="X46" s="568"/>
      <c r="Y46" s="569"/>
      <c r="Z46" s="17"/>
    </row>
    <row r="47" spans="2:26" x14ac:dyDescent="0.2">
      <c r="B47" s="15"/>
      <c r="C47" s="567"/>
      <c r="D47" s="568"/>
      <c r="E47" s="568"/>
      <c r="F47" s="568"/>
      <c r="G47" s="568"/>
      <c r="H47" s="568"/>
      <c r="I47" s="568"/>
      <c r="J47" s="568"/>
      <c r="K47" s="568"/>
      <c r="L47" s="568"/>
      <c r="M47" s="568"/>
      <c r="N47" s="568"/>
      <c r="O47" s="568"/>
      <c r="P47" s="568"/>
      <c r="Q47" s="568"/>
      <c r="R47" s="568"/>
      <c r="S47" s="568"/>
      <c r="T47" s="568"/>
      <c r="U47" s="568"/>
      <c r="V47" s="568"/>
      <c r="W47" s="568"/>
      <c r="X47" s="568"/>
      <c r="Y47" s="569"/>
      <c r="Z47" s="17"/>
    </row>
    <row r="48" spans="2:26" x14ac:dyDescent="0.2">
      <c r="B48" s="15"/>
      <c r="C48" s="567"/>
      <c r="D48" s="568"/>
      <c r="E48" s="568"/>
      <c r="F48" s="568"/>
      <c r="G48" s="568"/>
      <c r="H48" s="568"/>
      <c r="I48" s="568"/>
      <c r="J48" s="568"/>
      <c r="K48" s="568"/>
      <c r="L48" s="568"/>
      <c r="M48" s="568"/>
      <c r="N48" s="568"/>
      <c r="O48" s="568"/>
      <c r="P48" s="568"/>
      <c r="Q48" s="568"/>
      <c r="R48" s="568"/>
      <c r="S48" s="568"/>
      <c r="T48" s="568"/>
      <c r="U48" s="568"/>
      <c r="V48" s="568"/>
      <c r="W48" s="568"/>
      <c r="X48" s="568"/>
      <c r="Y48" s="569"/>
      <c r="Z48" s="17"/>
    </row>
    <row r="49" spans="1:26" x14ac:dyDescent="0.2">
      <c r="B49" s="15"/>
      <c r="C49" s="567"/>
      <c r="D49" s="568"/>
      <c r="E49" s="568"/>
      <c r="F49" s="568"/>
      <c r="G49" s="568"/>
      <c r="H49" s="568"/>
      <c r="I49" s="568"/>
      <c r="J49" s="568"/>
      <c r="K49" s="568"/>
      <c r="L49" s="568"/>
      <c r="M49" s="568"/>
      <c r="N49" s="568"/>
      <c r="O49" s="568"/>
      <c r="P49" s="568"/>
      <c r="Q49" s="568"/>
      <c r="R49" s="568"/>
      <c r="S49" s="568"/>
      <c r="T49" s="568"/>
      <c r="U49" s="568"/>
      <c r="V49" s="568"/>
      <c r="W49" s="568"/>
      <c r="X49" s="568"/>
      <c r="Y49" s="569"/>
      <c r="Z49" s="17"/>
    </row>
    <row r="50" spans="1:26" x14ac:dyDescent="0.2">
      <c r="B50" s="15"/>
      <c r="C50" s="567"/>
      <c r="D50" s="568"/>
      <c r="E50" s="568"/>
      <c r="F50" s="568"/>
      <c r="G50" s="568"/>
      <c r="H50" s="568"/>
      <c r="I50" s="568"/>
      <c r="J50" s="568"/>
      <c r="K50" s="568"/>
      <c r="L50" s="568"/>
      <c r="M50" s="568"/>
      <c r="N50" s="568"/>
      <c r="O50" s="568"/>
      <c r="P50" s="568"/>
      <c r="Q50" s="568"/>
      <c r="R50" s="568"/>
      <c r="S50" s="568"/>
      <c r="T50" s="568"/>
      <c r="U50" s="568"/>
      <c r="V50" s="568"/>
      <c r="W50" s="568"/>
      <c r="X50" s="568"/>
      <c r="Y50" s="569"/>
      <c r="Z50" s="17"/>
    </row>
    <row r="51" spans="1:26" ht="15" thickBot="1" x14ac:dyDescent="0.25">
      <c r="B51" s="15"/>
      <c r="C51" s="570"/>
      <c r="D51" s="571"/>
      <c r="E51" s="571"/>
      <c r="F51" s="571"/>
      <c r="G51" s="571"/>
      <c r="H51" s="571"/>
      <c r="I51" s="571"/>
      <c r="J51" s="571"/>
      <c r="K51" s="571"/>
      <c r="L51" s="571"/>
      <c r="M51" s="571"/>
      <c r="N51" s="571"/>
      <c r="O51" s="571"/>
      <c r="P51" s="571"/>
      <c r="Q51" s="571"/>
      <c r="R51" s="571"/>
      <c r="S51" s="571"/>
      <c r="T51" s="571"/>
      <c r="U51" s="571"/>
      <c r="V51" s="571"/>
      <c r="W51" s="571"/>
      <c r="X51" s="571"/>
      <c r="Y51" s="572"/>
      <c r="Z51" s="17"/>
    </row>
    <row r="52" spans="1:26" x14ac:dyDescent="0.2">
      <c r="B52" s="29"/>
      <c r="C52" s="30"/>
      <c r="D52" s="30"/>
      <c r="E52" s="30"/>
      <c r="F52" s="30"/>
      <c r="G52" s="30"/>
      <c r="H52" s="30"/>
      <c r="I52" s="30"/>
      <c r="J52" s="30"/>
      <c r="K52" s="30"/>
      <c r="L52" s="30"/>
      <c r="M52" s="30"/>
      <c r="N52" s="30"/>
      <c r="O52" s="30"/>
      <c r="P52" s="30"/>
      <c r="Q52" s="30"/>
      <c r="R52" s="30"/>
      <c r="S52" s="30"/>
      <c r="T52" s="30"/>
      <c r="U52" s="30"/>
      <c r="V52" s="30"/>
      <c r="W52" s="30"/>
      <c r="X52" s="30"/>
      <c r="Y52" s="30"/>
      <c r="Z52" s="31"/>
    </row>
    <row r="53" spans="1:26" ht="15" thickBot="1" x14ac:dyDescent="0.25">
      <c r="B53" s="32"/>
      <c r="C53" s="33"/>
      <c r="D53" s="33"/>
      <c r="E53" s="33"/>
      <c r="F53" s="33"/>
      <c r="G53" s="33"/>
      <c r="H53" s="33"/>
      <c r="I53" s="33"/>
      <c r="J53" s="33"/>
      <c r="K53" s="33"/>
      <c r="L53" s="33"/>
      <c r="M53" s="33"/>
      <c r="N53" s="33"/>
      <c r="O53" s="33"/>
      <c r="P53" s="33"/>
      <c r="Q53" s="33"/>
      <c r="R53" s="33"/>
      <c r="S53" s="33"/>
      <c r="T53" s="33"/>
      <c r="U53" s="33"/>
      <c r="V53" s="33"/>
      <c r="W53" s="33"/>
      <c r="X53" s="33"/>
      <c r="Y53" s="33"/>
      <c r="Z53" s="34"/>
    </row>
    <row r="54" spans="1:26" ht="14.25" customHeight="1" x14ac:dyDescent="0.2">
      <c r="B54" s="35"/>
      <c r="C54" s="573" t="s">
        <v>20</v>
      </c>
      <c r="D54" s="574"/>
      <c r="E54" s="574"/>
      <c r="F54" s="574"/>
      <c r="G54" s="575"/>
      <c r="H54" s="573" t="s">
        <v>34</v>
      </c>
      <c r="I54" s="575"/>
      <c r="J54" s="573" t="s">
        <v>35</v>
      </c>
      <c r="K54" s="574"/>
      <c r="L54" s="574"/>
      <c r="M54" s="575"/>
      <c r="N54" s="573" t="s">
        <v>33</v>
      </c>
      <c r="O54" s="574"/>
      <c r="P54" s="574"/>
      <c r="Q54" s="574"/>
      <c r="R54" s="574"/>
      <c r="S54" s="574"/>
      <c r="T54" s="574"/>
      <c r="U54" s="574"/>
      <c r="V54" s="574"/>
      <c r="W54" s="574"/>
      <c r="X54" s="574"/>
      <c r="Y54" s="575"/>
      <c r="Z54" s="36"/>
    </row>
    <row r="55" spans="1:26" ht="14.25" customHeight="1" x14ac:dyDescent="0.2">
      <c r="A55" s="1"/>
      <c r="B55" s="37"/>
      <c r="C55" s="576"/>
      <c r="D55" s="577"/>
      <c r="E55" s="577"/>
      <c r="F55" s="577"/>
      <c r="G55" s="578"/>
      <c r="H55" s="576"/>
      <c r="I55" s="578"/>
      <c r="J55" s="576"/>
      <c r="K55" s="577"/>
      <c r="L55" s="577"/>
      <c r="M55" s="578"/>
      <c r="N55" s="576"/>
      <c r="O55" s="577"/>
      <c r="P55" s="577"/>
      <c r="Q55" s="577"/>
      <c r="R55" s="577"/>
      <c r="S55" s="577"/>
      <c r="T55" s="577"/>
      <c r="U55" s="577"/>
      <c r="V55" s="577"/>
      <c r="W55" s="577"/>
      <c r="X55" s="577"/>
      <c r="Y55" s="578"/>
      <c r="Z55" s="36"/>
    </row>
    <row r="56" spans="1:26" ht="15" customHeight="1" thickBot="1" x14ac:dyDescent="0.25">
      <c r="A56" s="1"/>
      <c r="B56" s="37"/>
      <c r="C56" s="576"/>
      <c r="D56" s="577"/>
      <c r="E56" s="577"/>
      <c r="F56" s="577"/>
      <c r="G56" s="578"/>
      <c r="H56" s="576"/>
      <c r="I56" s="578"/>
      <c r="J56" s="576"/>
      <c r="K56" s="577"/>
      <c r="L56" s="577"/>
      <c r="M56" s="578"/>
      <c r="N56" s="576"/>
      <c r="O56" s="577"/>
      <c r="P56" s="577"/>
      <c r="Q56" s="577"/>
      <c r="R56" s="577"/>
      <c r="S56" s="577"/>
      <c r="T56" s="577"/>
      <c r="U56" s="577"/>
      <c r="V56" s="577"/>
      <c r="W56" s="577"/>
      <c r="X56" s="577"/>
      <c r="Y56" s="578"/>
      <c r="Z56" s="36"/>
    </row>
    <row r="57" spans="1:26" ht="45.75" customHeight="1" x14ac:dyDescent="0.2">
      <c r="B57" s="35"/>
      <c r="C57" s="1338" t="s">
        <v>707</v>
      </c>
      <c r="D57" s="1339"/>
      <c r="E57" s="1339"/>
      <c r="F57" s="1339"/>
      <c r="G57" s="1339"/>
      <c r="H57" s="1054">
        <v>0.93</v>
      </c>
      <c r="I57" s="550"/>
      <c r="J57" s="1102">
        <v>0.99660000000000004</v>
      </c>
      <c r="K57" s="550"/>
      <c r="L57" s="550"/>
      <c r="M57" s="550"/>
      <c r="N57" s="1330" t="s">
        <v>264</v>
      </c>
      <c r="O57" s="1331"/>
      <c r="P57" s="1331"/>
      <c r="Q57" s="1331"/>
      <c r="R57" s="1331"/>
      <c r="S57" s="1331"/>
      <c r="T57" s="1331"/>
      <c r="U57" s="1331"/>
      <c r="V57" s="1331"/>
      <c r="W57" s="1331"/>
      <c r="X57" s="1331"/>
      <c r="Y57" s="1332"/>
      <c r="Z57" s="38"/>
    </row>
    <row r="58" spans="1:26" x14ac:dyDescent="0.2">
      <c r="B58" s="35"/>
      <c r="C58" s="543"/>
      <c r="D58" s="544"/>
      <c r="E58" s="544"/>
      <c r="F58" s="544"/>
      <c r="G58" s="544"/>
      <c r="H58" s="544"/>
      <c r="I58" s="544"/>
      <c r="J58" s="544"/>
      <c r="K58" s="544"/>
      <c r="L58" s="544"/>
      <c r="M58" s="544"/>
      <c r="N58" s="544"/>
      <c r="O58" s="544"/>
      <c r="P58" s="544"/>
      <c r="Q58" s="544"/>
      <c r="R58" s="544"/>
      <c r="S58" s="544"/>
      <c r="T58" s="544"/>
      <c r="U58" s="544"/>
      <c r="V58" s="544"/>
      <c r="W58" s="544"/>
      <c r="X58" s="544"/>
      <c r="Y58" s="545"/>
      <c r="Z58" s="38"/>
    </row>
    <row r="59" spans="1:26" x14ac:dyDescent="0.2">
      <c r="B59" s="35"/>
      <c r="C59" s="543"/>
      <c r="D59" s="544"/>
      <c r="E59" s="544"/>
      <c r="F59" s="544"/>
      <c r="G59" s="544"/>
      <c r="H59" s="544"/>
      <c r="I59" s="544"/>
      <c r="J59" s="544"/>
      <c r="K59" s="544"/>
      <c r="L59" s="544"/>
      <c r="M59" s="544"/>
      <c r="N59" s="544"/>
      <c r="O59" s="544"/>
      <c r="P59" s="544"/>
      <c r="Q59" s="544"/>
      <c r="R59" s="544"/>
      <c r="S59" s="544"/>
      <c r="T59" s="544"/>
      <c r="U59" s="544"/>
      <c r="V59" s="544"/>
      <c r="W59" s="544"/>
      <c r="X59" s="544"/>
      <c r="Y59" s="545"/>
      <c r="Z59" s="38"/>
    </row>
    <row r="60" spans="1:26" x14ac:dyDescent="0.2">
      <c r="B60" s="35"/>
      <c r="C60" s="543"/>
      <c r="D60" s="544"/>
      <c r="E60" s="544"/>
      <c r="F60" s="544"/>
      <c r="G60" s="544"/>
      <c r="H60" s="544"/>
      <c r="I60" s="544"/>
      <c r="J60" s="544"/>
      <c r="K60" s="544"/>
      <c r="L60" s="544"/>
      <c r="M60" s="544"/>
      <c r="N60" s="544"/>
      <c r="O60" s="544"/>
      <c r="P60" s="544"/>
      <c r="Q60" s="544"/>
      <c r="R60" s="544"/>
      <c r="S60" s="544"/>
      <c r="T60" s="544"/>
      <c r="U60" s="544"/>
      <c r="V60" s="544"/>
      <c r="W60" s="544"/>
      <c r="X60" s="544"/>
      <c r="Y60" s="545"/>
      <c r="Z60" s="38"/>
    </row>
    <row r="61" spans="1:26" x14ac:dyDescent="0.2">
      <c r="B61" s="35"/>
      <c r="C61" s="543"/>
      <c r="D61" s="544"/>
      <c r="E61" s="544"/>
      <c r="F61" s="544"/>
      <c r="G61" s="544"/>
      <c r="H61" s="544"/>
      <c r="I61" s="544"/>
      <c r="J61" s="544"/>
      <c r="K61" s="544"/>
      <c r="L61" s="544"/>
      <c r="M61" s="544"/>
      <c r="N61" s="544"/>
      <c r="O61" s="544"/>
      <c r="P61" s="544"/>
      <c r="Q61" s="544"/>
      <c r="R61" s="544"/>
      <c r="S61" s="544"/>
      <c r="T61" s="544"/>
      <c r="U61" s="544"/>
      <c r="V61" s="544"/>
      <c r="W61" s="544"/>
      <c r="X61" s="544"/>
      <c r="Y61" s="545"/>
      <c r="Z61" s="38"/>
    </row>
    <row r="62" spans="1:26" x14ac:dyDescent="0.2">
      <c r="B62" s="35"/>
      <c r="C62" s="543"/>
      <c r="D62" s="544"/>
      <c r="E62" s="544"/>
      <c r="F62" s="544"/>
      <c r="G62" s="544"/>
      <c r="H62" s="544"/>
      <c r="I62" s="544"/>
      <c r="J62" s="544"/>
      <c r="K62" s="544"/>
      <c r="L62" s="544"/>
      <c r="M62" s="544"/>
      <c r="N62" s="544"/>
      <c r="O62" s="544"/>
      <c r="P62" s="544"/>
      <c r="Q62" s="544"/>
      <c r="R62" s="544"/>
      <c r="S62" s="544"/>
      <c r="T62" s="544"/>
      <c r="U62" s="544"/>
      <c r="V62" s="544"/>
      <c r="W62" s="544"/>
      <c r="X62" s="544"/>
      <c r="Y62" s="545"/>
      <c r="Z62" s="38"/>
    </row>
    <row r="63" spans="1:26" x14ac:dyDescent="0.2">
      <c r="B63" s="35"/>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38"/>
    </row>
    <row r="64" spans="1:26" ht="15" thickBot="1" x14ac:dyDescent="0.25">
      <c r="B64" s="35"/>
      <c r="C64" s="546"/>
      <c r="D64" s="547"/>
      <c r="E64" s="547"/>
      <c r="F64" s="547"/>
      <c r="G64" s="547"/>
      <c r="H64" s="547"/>
      <c r="I64" s="547"/>
      <c r="J64" s="547"/>
      <c r="K64" s="547"/>
      <c r="L64" s="547"/>
      <c r="M64" s="547"/>
      <c r="N64" s="547"/>
      <c r="O64" s="547"/>
      <c r="P64" s="547"/>
      <c r="Q64" s="547"/>
      <c r="R64" s="547"/>
      <c r="S64" s="547"/>
      <c r="T64" s="547"/>
      <c r="U64" s="547"/>
      <c r="V64" s="547"/>
      <c r="W64" s="547"/>
      <c r="X64" s="547"/>
      <c r="Y64" s="548"/>
      <c r="Z64" s="38"/>
    </row>
    <row r="65" spans="2:26" x14ac:dyDescent="0.2">
      <c r="B65" s="39"/>
      <c r="C65" s="30"/>
      <c r="D65" s="30"/>
      <c r="E65" s="30"/>
      <c r="F65" s="30"/>
      <c r="G65" s="30"/>
      <c r="H65" s="30"/>
      <c r="I65" s="30"/>
      <c r="J65" s="30"/>
      <c r="K65" s="30"/>
      <c r="L65" s="30"/>
      <c r="M65" s="30"/>
      <c r="N65" s="30"/>
      <c r="O65" s="30"/>
      <c r="P65" s="30"/>
      <c r="Q65" s="30"/>
      <c r="R65" s="30"/>
      <c r="S65" s="30"/>
      <c r="T65" s="30"/>
      <c r="U65" s="30"/>
      <c r="V65" s="30"/>
      <c r="W65" s="30"/>
      <c r="X65" s="30"/>
      <c r="Y65" s="30"/>
      <c r="Z65" s="40"/>
    </row>
    <row r="104" ht="6" customHeight="1" x14ac:dyDescent="0.2"/>
  </sheetData>
  <mergeCells count="87">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2"/>
    <mergeCell ref="K32:Y32"/>
    <mergeCell ref="C39:Y51"/>
    <mergeCell ref="C33:G33"/>
    <mergeCell ref="K33:Y33"/>
    <mergeCell ref="C34:G34"/>
    <mergeCell ref="K34:Y34"/>
    <mergeCell ref="C35:G35"/>
    <mergeCell ref="K35:Y35"/>
    <mergeCell ref="C37:Y38"/>
    <mergeCell ref="C54:G56"/>
    <mergeCell ref="H54:I56"/>
    <mergeCell ref="J54:M56"/>
    <mergeCell ref="N54:Y56"/>
    <mergeCell ref="C57:G57"/>
    <mergeCell ref="H57:I57"/>
    <mergeCell ref="J57:M57"/>
    <mergeCell ref="N57:Y57"/>
    <mergeCell ref="C58:G58"/>
    <mergeCell ref="H58:I58"/>
    <mergeCell ref="J58:M58"/>
    <mergeCell ref="N58:Y58"/>
    <mergeCell ref="C59:G59"/>
    <mergeCell ref="H59:I59"/>
    <mergeCell ref="J59:M59"/>
    <mergeCell ref="N59:Y59"/>
    <mergeCell ref="C60:G60"/>
    <mergeCell ref="H60:I60"/>
    <mergeCell ref="J60:M60"/>
    <mergeCell ref="N60:Y60"/>
    <mergeCell ref="C61:G61"/>
    <mergeCell ref="H61:I61"/>
    <mergeCell ref="J61:M61"/>
    <mergeCell ref="N61:Y61"/>
    <mergeCell ref="C64:G64"/>
    <mergeCell ref="H64:I64"/>
    <mergeCell ref="J64:M64"/>
    <mergeCell ref="N64:Y64"/>
    <mergeCell ref="C62:G62"/>
    <mergeCell ref="H62:I62"/>
    <mergeCell ref="J62:M62"/>
    <mergeCell ref="N62:Y62"/>
    <mergeCell ref="C63:G63"/>
    <mergeCell ref="H63:I63"/>
    <mergeCell ref="J63:M63"/>
    <mergeCell ref="N63:Y63"/>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11"/>
  <sheetViews>
    <sheetView topLeftCell="A40" workbookViewId="0">
      <selection activeCell="AD40" sqref="AD40"/>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1344" t="s">
        <v>377</v>
      </c>
      <c r="J7" s="1345"/>
      <c r="K7" s="1345"/>
      <c r="L7" s="1345"/>
      <c r="M7" s="1345"/>
      <c r="N7" s="1345"/>
      <c r="O7" s="1345"/>
      <c r="P7" s="1345"/>
      <c r="Q7" s="1345"/>
      <c r="R7" s="1345"/>
      <c r="S7" s="1345"/>
      <c r="T7" s="1345"/>
      <c r="U7" s="1345"/>
      <c r="V7" s="1345"/>
      <c r="W7" s="1345"/>
      <c r="X7" s="1345"/>
      <c r="Y7" s="1346"/>
      <c r="Z7" s="11"/>
    </row>
    <row r="8" spans="1:26" ht="15.75" thickBot="1" x14ac:dyDescent="0.25">
      <c r="B8" s="10"/>
      <c r="C8" s="641"/>
      <c r="D8" s="642"/>
      <c r="E8" s="642"/>
      <c r="F8" s="642"/>
      <c r="G8" s="642"/>
      <c r="H8" s="643"/>
      <c r="I8" s="1347"/>
      <c r="J8" s="1348"/>
      <c r="K8" s="1348"/>
      <c r="L8" s="1348"/>
      <c r="M8" s="1348"/>
      <c r="N8" s="1348"/>
      <c r="O8" s="1348"/>
      <c r="P8" s="1348"/>
      <c r="Q8" s="1348"/>
      <c r="R8" s="1348"/>
      <c r="S8" s="1348"/>
      <c r="T8" s="1348"/>
      <c r="U8" s="1348"/>
      <c r="V8" s="1348"/>
      <c r="W8" s="1348"/>
      <c r="X8" s="1348"/>
      <c r="Y8" s="1349"/>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677" t="s">
        <v>378</v>
      </c>
      <c r="J10" s="678"/>
      <c r="K10" s="678"/>
      <c r="L10" s="678"/>
      <c r="M10" s="678"/>
      <c r="N10" s="678"/>
      <c r="O10" s="678"/>
      <c r="P10" s="678"/>
      <c r="Q10" s="679"/>
      <c r="R10" s="674" t="s">
        <v>3</v>
      </c>
      <c r="S10" s="675"/>
      <c r="T10" s="675"/>
      <c r="U10" s="676"/>
      <c r="V10" s="608" t="s">
        <v>5</v>
      </c>
      <c r="W10" s="609"/>
      <c r="X10" s="609"/>
      <c r="Y10" s="610"/>
      <c r="Z10" s="11"/>
    </row>
    <row r="11" spans="1:26" ht="28.5" customHeight="1" thickBot="1" x14ac:dyDescent="0.25">
      <c r="B11" s="10"/>
      <c r="C11" s="641"/>
      <c r="D11" s="642"/>
      <c r="E11" s="642"/>
      <c r="F11" s="642"/>
      <c r="G11" s="642"/>
      <c r="H11" s="643"/>
      <c r="I11" s="680"/>
      <c r="J11" s="681"/>
      <c r="K11" s="681"/>
      <c r="L11" s="681"/>
      <c r="M11" s="681"/>
      <c r="N11" s="681"/>
      <c r="O11" s="681"/>
      <c r="P11" s="681"/>
      <c r="Q11" s="682"/>
      <c r="R11" s="683" t="s">
        <v>379</v>
      </c>
      <c r="S11" s="684"/>
      <c r="T11" s="684"/>
      <c r="U11" s="685"/>
      <c r="V11" s="671" t="s">
        <v>392</v>
      </c>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644" t="s">
        <v>380</v>
      </c>
      <c r="J13" s="645"/>
      <c r="K13" s="645"/>
      <c r="L13" s="645"/>
      <c r="M13" s="645"/>
      <c r="N13" s="645"/>
      <c r="O13" s="645"/>
      <c r="P13" s="645"/>
      <c r="Q13" s="645"/>
      <c r="R13" s="645"/>
      <c r="S13" s="646"/>
      <c r="T13" s="638" t="s">
        <v>7</v>
      </c>
      <c r="U13" s="639"/>
      <c r="V13" s="639"/>
      <c r="W13" s="639"/>
      <c r="X13" s="639"/>
      <c r="Y13" s="640"/>
      <c r="Z13" s="17"/>
    </row>
    <row r="14" spans="1:26" ht="30" customHeight="1" thickBot="1" x14ac:dyDescent="0.25">
      <c r="B14" s="15"/>
      <c r="C14" s="641"/>
      <c r="D14" s="642"/>
      <c r="E14" s="642"/>
      <c r="F14" s="642"/>
      <c r="G14" s="642"/>
      <c r="H14" s="643"/>
      <c r="I14" s="647"/>
      <c r="J14" s="648"/>
      <c r="K14" s="648"/>
      <c r="L14" s="648"/>
      <c r="M14" s="648"/>
      <c r="N14" s="648"/>
      <c r="O14" s="648"/>
      <c r="P14" s="648"/>
      <c r="Q14" s="648"/>
      <c r="R14" s="648"/>
      <c r="S14" s="649"/>
      <c r="T14" s="650" t="s">
        <v>32</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01" t="s">
        <v>8</v>
      </c>
      <c r="D16" s="602"/>
      <c r="E16" s="602"/>
      <c r="F16" s="602"/>
      <c r="G16" s="602"/>
      <c r="H16" s="603"/>
      <c r="I16" s="604" t="s">
        <v>381</v>
      </c>
      <c r="J16" s="605"/>
      <c r="K16" s="605"/>
      <c r="L16" s="605"/>
      <c r="M16" s="605"/>
      <c r="N16" s="605"/>
      <c r="O16" s="605"/>
      <c r="P16" s="605"/>
      <c r="Q16" s="605"/>
      <c r="R16" s="605"/>
      <c r="S16" s="605"/>
      <c r="T16" s="605"/>
      <c r="U16" s="605"/>
      <c r="V16" s="605"/>
      <c r="W16" s="605"/>
      <c r="X16" s="605"/>
      <c r="Y16" s="606"/>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01" t="s">
        <v>9</v>
      </c>
      <c r="D18" s="602"/>
      <c r="E18" s="602"/>
      <c r="F18" s="602"/>
      <c r="G18" s="602"/>
      <c r="H18" s="603"/>
      <c r="I18" s="604" t="s">
        <v>382</v>
      </c>
      <c r="J18" s="605"/>
      <c r="K18" s="605"/>
      <c r="L18" s="605"/>
      <c r="M18" s="605"/>
      <c r="N18" s="605"/>
      <c r="O18" s="605"/>
      <c r="P18" s="605"/>
      <c r="Q18" s="605"/>
      <c r="R18" s="605"/>
      <c r="S18" s="605"/>
      <c r="T18" s="605"/>
      <c r="U18" s="605"/>
      <c r="V18" s="605"/>
      <c r="W18" s="605"/>
      <c r="X18" s="605"/>
      <c r="Y18" s="606"/>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thickBot="1" x14ac:dyDescent="0.25">
      <c r="B20" s="15"/>
      <c r="C20" s="620" t="s">
        <v>10</v>
      </c>
      <c r="D20" s="621"/>
      <c r="E20" s="621"/>
      <c r="F20" s="621"/>
      <c r="G20" s="621"/>
      <c r="H20" s="622"/>
      <c r="I20" s="626" t="s">
        <v>235</v>
      </c>
      <c r="J20" s="627"/>
      <c r="K20" s="627"/>
      <c r="L20" s="628"/>
      <c r="M20" s="608" t="s">
        <v>11</v>
      </c>
      <c r="N20" s="609"/>
      <c r="O20" s="609"/>
      <c r="P20" s="609"/>
      <c r="Q20" s="609"/>
      <c r="R20" s="609"/>
      <c r="S20" s="610"/>
      <c r="T20" s="558" t="s">
        <v>12</v>
      </c>
      <c r="U20" s="559"/>
      <c r="V20" s="559"/>
      <c r="W20" s="559"/>
      <c r="X20" s="559"/>
      <c r="Y20" s="560"/>
      <c r="Z20" s="17"/>
    </row>
    <row r="21" spans="2:26" s="1" customFormat="1" ht="30.75" customHeight="1" thickBot="1" x14ac:dyDescent="0.25">
      <c r="B21" s="15"/>
      <c r="C21" s="623"/>
      <c r="D21" s="624"/>
      <c r="E21" s="624"/>
      <c r="F21" s="624"/>
      <c r="G21" s="624"/>
      <c r="H21" s="625"/>
      <c r="I21" s="629"/>
      <c r="J21" s="630"/>
      <c r="K21" s="630"/>
      <c r="L21" s="631"/>
      <c r="M21" s="701" t="s">
        <v>161</v>
      </c>
      <c r="N21" s="702"/>
      <c r="O21" s="702"/>
      <c r="P21" s="702"/>
      <c r="Q21" s="702"/>
      <c r="R21" s="702"/>
      <c r="S21" s="703"/>
      <c r="T21" s="1092" t="s">
        <v>50</v>
      </c>
      <c r="U21" s="1093"/>
      <c r="V21" s="1093"/>
      <c r="W21" s="1093"/>
      <c r="X21" s="1093"/>
      <c r="Y21" s="1094"/>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36" customHeight="1" thickBot="1" x14ac:dyDescent="0.25">
      <c r="B24" s="15"/>
      <c r="C24" s="611" t="s">
        <v>383</v>
      </c>
      <c r="D24" s="612"/>
      <c r="E24" s="612"/>
      <c r="F24" s="612"/>
      <c r="G24" s="612"/>
      <c r="H24" s="612"/>
      <c r="I24" s="613"/>
      <c r="J24" s="611" t="s">
        <v>384</v>
      </c>
      <c r="K24" s="612"/>
      <c r="L24" s="612"/>
      <c r="M24" s="612"/>
      <c r="N24" s="612"/>
      <c r="O24" s="612"/>
      <c r="P24" s="613"/>
      <c r="Q24" s="998" t="s">
        <v>385</v>
      </c>
      <c r="R24" s="999"/>
      <c r="S24" s="999"/>
      <c r="T24" s="999"/>
      <c r="U24" s="999"/>
      <c r="V24" s="999"/>
      <c r="W24" s="999"/>
      <c r="X24" s="999"/>
      <c r="Y24" s="1337"/>
      <c r="Z24" s="17"/>
    </row>
    <row r="25" spans="2:26" ht="15" thickBot="1" x14ac:dyDescent="0.25">
      <c r="B25" s="15"/>
      <c r="C25" s="16"/>
      <c r="D25" s="16"/>
      <c r="E25" s="16"/>
      <c r="F25" s="16"/>
      <c r="G25" s="16"/>
      <c r="H25" s="16"/>
      <c r="I25" s="16"/>
      <c r="J25" s="16"/>
      <c r="K25" s="16"/>
      <c r="L25" s="16"/>
      <c r="M25" s="16"/>
      <c r="N25" s="16"/>
      <c r="O25" s="16"/>
      <c r="P25" s="16" t="s">
        <v>665</v>
      </c>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t="s">
        <v>386</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607" t="s">
        <v>387</v>
      </c>
      <c r="J28" s="604"/>
      <c r="K28" s="601" t="s">
        <v>18</v>
      </c>
      <c r="L28" s="602"/>
      <c r="M28" s="602"/>
      <c r="N28" s="602"/>
      <c r="O28" s="602"/>
      <c r="P28" s="603"/>
      <c r="Q28" s="619" t="s">
        <v>38</v>
      </c>
      <c r="R28" s="617"/>
      <c r="S28" s="618"/>
      <c r="T28" s="47" t="s">
        <v>56</v>
      </c>
      <c r="U28" s="617" t="s">
        <v>39</v>
      </c>
      <c r="V28" s="617"/>
      <c r="W28" s="617"/>
      <c r="X28" s="618"/>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ht="76.5" customHeight="1" thickBot="1" x14ac:dyDescent="0.25">
      <c r="B32" s="20"/>
      <c r="C32" s="1083" t="s">
        <v>20</v>
      </c>
      <c r="D32" s="1084"/>
      <c r="E32" s="1084"/>
      <c r="F32" s="1084"/>
      <c r="G32" s="1085"/>
      <c r="H32" s="109" t="s">
        <v>388</v>
      </c>
      <c r="I32" s="110" t="s">
        <v>389</v>
      </c>
      <c r="J32" s="111" t="s">
        <v>23</v>
      </c>
      <c r="K32" s="1343" t="s">
        <v>24</v>
      </c>
      <c r="L32" s="1084"/>
      <c r="M32" s="1084"/>
      <c r="N32" s="1084"/>
      <c r="O32" s="1084"/>
      <c r="P32" s="1084"/>
      <c r="Q32" s="1084"/>
      <c r="R32" s="1084"/>
      <c r="S32" s="1084"/>
      <c r="T32" s="1084"/>
      <c r="U32" s="1084"/>
      <c r="V32" s="1084"/>
      <c r="W32" s="1084"/>
      <c r="X32" s="1084"/>
      <c r="Y32" s="1085"/>
      <c r="Z32" s="17"/>
    </row>
    <row r="33" spans="2:26" s="19" customFormat="1" ht="123.75" customHeight="1" x14ac:dyDescent="0.2">
      <c r="B33" s="20"/>
      <c r="C33" s="579" t="s">
        <v>36</v>
      </c>
      <c r="D33" s="580"/>
      <c r="E33" s="580"/>
      <c r="F33" s="580"/>
      <c r="G33" s="581"/>
      <c r="H33" s="112">
        <v>22</v>
      </c>
      <c r="I33" s="112">
        <v>75</v>
      </c>
      <c r="J33" s="22">
        <f>+H33/I33</f>
        <v>0.29333333333333333</v>
      </c>
      <c r="K33" s="588" t="s">
        <v>390</v>
      </c>
      <c r="L33" s="589"/>
      <c r="M33" s="589"/>
      <c r="N33" s="589"/>
      <c r="O33" s="589"/>
      <c r="P33" s="589"/>
      <c r="Q33" s="589"/>
      <c r="R33" s="589"/>
      <c r="S33" s="589"/>
      <c r="T33" s="589"/>
      <c r="U33" s="589"/>
      <c r="V33" s="589"/>
      <c r="W33" s="589"/>
      <c r="X33" s="589"/>
      <c r="Y33" s="590"/>
      <c r="Z33" s="17"/>
    </row>
    <row r="34" spans="2:26" s="19" customFormat="1" ht="115.5" customHeight="1" x14ac:dyDescent="0.2">
      <c r="B34" s="20"/>
      <c r="C34" s="579" t="s">
        <v>93</v>
      </c>
      <c r="D34" s="580"/>
      <c r="E34" s="580"/>
      <c r="F34" s="580"/>
      <c r="G34" s="581"/>
      <c r="H34" s="23">
        <v>46</v>
      </c>
      <c r="I34" s="23">
        <v>50</v>
      </c>
      <c r="J34" s="22">
        <f>+H34/I34</f>
        <v>0.92</v>
      </c>
      <c r="K34" s="588" t="s">
        <v>391</v>
      </c>
      <c r="L34" s="589"/>
      <c r="M34" s="589"/>
      <c r="N34" s="589"/>
      <c r="O34" s="589"/>
      <c r="P34" s="589"/>
      <c r="Q34" s="589"/>
      <c r="R34" s="589"/>
      <c r="S34" s="589"/>
      <c r="T34" s="589"/>
      <c r="U34" s="589"/>
      <c r="V34" s="589"/>
      <c r="W34" s="589"/>
      <c r="X34" s="589"/>
      <c r="Y34" s="590"/>
      <c r="Z34" s="17"/>
    </row>
    <row r="35" spans="2:26" s="19" customFormat="1" x14ac:dyDescent="0.2">
      <c r="B35" s="20"/>
      <c r="C35" s="579" t="s">
        <v>94</v>
      </c>
      <c r="D35" s="580"/>
      <c r="E35" s="580"/>
      <c r="F35" s="580"/>
      <c r="G35" s="581"/>
      <c r="H35" s="23"/>
      <c r="I35" s="23"/>
      <c r="J35" s="22" t="e">
        <f t="shared" ref="J35:J36" si="0">+H35/I35</f>
        <v>#DIV/0!</v>
      </c>
      <c r="K35" s="582"/>
      <c r="L35" s="583"/>
      <c r="M35" s="583"/>
      <c r="N35" s="583"/>
      <c r="O35" s="583"/>
      <c r="P35" s="583"/>
      <c r="Q35" s="583"/>
      <c r="R35" s="583"/>
      <c r="S35" s="583"/>
      <c r="T35" s="583"/>
      <c r="U35" s="583"/>
      <c r="V35" s="583"/>
      <c r="W35" s="583"/>
      <c r="X35" s="583"/>
      <c r="Y35" s="584"/>
      <c r="Z35" s="17"/>
    </row>
    <row r="36" spans="2:26" s="19" customFormat="1" ht="15" thickBot="1" x14ac:dyDescent="0.25">
      <c r="B36" s="20"/>
      <c r="C36" s="579" t="s">
        <v>95</v>
      </c>
      <c r="D36" s="580"/>
      <c r="E36" s="580"/>
      <c r="F36" s="580"/>
      <c r="G36" s="581"/>
      <c r="H36" s="23"/>
      <c r="I36" s="23"/>
      <c r="J36" s="22" t="e">
        <f t="shared" si="0"/>
        <v>#DIV/0!</v>
      </c>
      <c r="K36" s="582"/>
      <c r="L36" s="583"/>
      <c r="M36" s="583"/>
      <c r="N36" s="583"/>
      <c r="O36" s="583"/>
      <c r="P36" s="583"/>
      <c r="Q36" s="583"/>
      <c r="R36" s="583"/>
      <c r="S36" s="583"/>
      <c r="T36" s="583"/>
      <c r="U36" s="583"/>
      <c r="V36" s="583"/>
      <c r="W36" s="583"/>
      <c r="X36" s="583"/>
      <c r="Y36" s="584"/>
      <c r="Z36" s="17"/>
    </row>
    <row r="37" spans="2:26" s="19" customFormat="1" ht="15.75" customHeight="1" thickBot="1" x14ac:dyDescent="0.3">
      <c r="B37" s="20"/>
      <c r="C37" s="552" t="s">
        <v>25</v>
      </c>
      <c r="D37" s="553"/>
      <c r="E37" s="553"/>
      <c r="F37" s="553"/>
      <c r="G37" s="554"/>
      <c r="H37" s="25"/>
      <c r="I37" s="25"/>
      <c r="J37" s="26"/>
      <c r="K37" s="555"/>
      <c r="L37" s="556"/>
      <c r="M37" s="556"/>
      <c r="N37" s="556"/>
      <c r="O37" s="556"/>
      <c r="P37" s="556"/>
      <c r="Q37" s="556"/>
      <c r="R37" s="556"/>
      <c r="S37" s="556"/>
      <c r="T37" s="556"/>
      <c r="U37" s="556"/>
      <c r="V37" s="556"/>
      <c r="W37" s="556"/>
      <c r="X37" s="556"/>
      <c r="Y37" s="557"/>
      <c r="Z37" s="17"/>
    </row>
    <row r="38" spans="2:26" s="19" customFormat="1" ht="5.25" customHeight="1" x14ac:dyDescent="0.2">
      <c r="B38" s="20"/>
      <c r="C38" s="16"/>
      <c r="D38" s="16"/>
      <c r="E38" s="16"/>
      <c r="F38" s="16"/>
      <c r="G38" s="16"/>
      <c r="H38" s="27"/>
      <c r="I38" s="27"/>
      <c r="J38" s="28"/>
      <c r="K38" s="16"/>
      <c r="L38" s="16"/>
      <c r="M38" s="16"/>
      <c r="N38" s="16"/>
      <c r="O38" s="16"/>
      <c r="P38" s="16"/>
      <c r="Q38" s="16"/>
      <c r="R38" s="16"/>
      <c r="S38" s="16"/>
      <c r="T38" s="16"/>
      <c r="U38" s="16"/>
      <c r="V38" s="16"/>
      <c r="W38" s="16"/>
      <c r="X38" s="16"/>
      <c r="Y38" s="16"/>
      <c r="Z38" s="17"/>
    </row>
    <row r="39" spans="2:26" s="19" customFormat="1" ht="15" thickBot="1" x14ac:dyDescent="0.25">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x14ac:dyDescent="0.2">
      <c r="B40" s="20"/>
      <c r="C40" s="558" t="s">
        <v>26</v>
      </c>
      <c r="D40" s="559"/>
      <c r="E40" s="559"/>
      <c r="F40" s="559"/>
      <c r="G40" s="559"/>
      <c r="H40" s="559"/>
      <c r="I40" s="559"/>
      <c r="J40" s="559"/>
      <c r="K40" s="559"/>
      <c r="L40" s="559"/>
      <c r="M40" s="559"/>
      <c r="N40" s="559"/>
      <c r="O40" s="559"/>
      <c r="P40" s="559"/>
      <c r="Q40" s="559"/>
      <c r="R40" s="559"/>
      <c r="S40" s="559"/>
      <c r="T40" s="559"/>
      <c r="U40" s="559"/>
      <c r="V40" s="559"/>
      <c r="W40" s="559"/>
      <c r="X40" s="559"/>
      <c r="Y40" s="560"/>
      <c r="Z40" s="17"/>
    </row>
    <row r="41" spans="2:26" ht="15" thickBot="1" x14ac:dyDescent="0.25">
      <c r="B41" s="15"/>
      <c r="C41" s="561"/>
      <c r="D41" s="562"/>
      <c r="E41" s="562"/>
      <c r="F41" s="562"/>
      <c r="G41" s="562"/>
      <c r="H41" s="562"/>
      <c r="I41" s="562"/>
      <c r="J41" s="562"/>
      <c r="K41" s="562"/>
      <c r="L41" s="562"/>
      <c r="M41" s="562"/>
      <c r="N41" s="562"/>
      <c r="O41" s="562"/>
      <c r="P41" s="562"/>
      <c r="Q41" s="562"/>
      <c r="R41" s="562"/>
      <c r="S41" s="562"/>
      <c r="T41" s="562"/>
      <c r="U41" s="562"/>
      <c r="V41" s="562"/>
      <c r="W41" s="562"/>
      <c r="X41" s="562"/>
      <c r="Y41" s="563"/>
      <c r="Z41" s="17"/>
    </row>
    <row r="42" spans="2:26" x14ac:dyDescent="0.2">
      <c r="B42" s="15"/>
      <c r="C42" s="564" t="s">
        <v>27</v>
      </c>
      <c r="D42" s="565"/>
      <c r="E42" s="565"/>
      <c r="F42" s="565"/>
      <c r="G42" s="565"/>
      <c r="H42" s="565"/>
      <c r="I42" s="565"/>
      <c r="J42" s="565"/>
      <c r="K42" s="565"/>
      <c r="L42" s="565"/>
      <c r="M42" s="565"/>
      <c r="N42" s="565"/>
      <c r="O42" s="565"/>
      <c r="P42" s="565"/>
      <c r="Q42" s="565"/>
      <c r="R42" s="565"/>
      <c r="S42" s="565"/>
      <c r="T42" s="565"/>
      <c r="U42" s="565"/>
      <c r="V42" s="565"/>
      <c r="W42" s="565"/>
      <c r="X42" s="565"/>
      <c r="Y42" s="566"/>
      <c r="Z42" s="17"/>
    </row>
    <row r="43" spans="2:26" x14ac:dyDescent="0.2">
      <c r="B43" s="15"/>
      <c r="C43" s="567"/>
      <c r="D43" s="568"/>
      <c r="E43" s="568"/>
      <c r="F43" s="568"/>
      <c r="G43" s="568"/>
      <c r="H43" s="568"/>
      <c r="I43" s="568"/>
      <c r="J43" s="568"/>
      <c r="K43" s="568"/>
      <c r="L43" s="568"/>
      <c r="M43" s="568"/>
      <c r="N43" s="568"/>
      <c r="O43" s="568"/>
      <c r="P43" s="568"/>
      <c r="Q43" s="568"/>
      <c r="R43" s="568"/>
      <c r="S43" s="568"/>
      <c r="T43" s="568"/>
      <c r="U43" s="568"/>
      <c r="V43" s="568"/>
      <c r="W43" s="568"/>
      <c r="X43" s="568"/>
      <c r="Y43" s="569"/>
      <c r="Z43" s="17"/>
    </row>
    <row r="44" spans="2:26" x14ac:dyDescent="0.2">
      <c r="B44" s="15"/>
      <c r="C44" s="567"/>
      <c r="D44" s="568"/>
      <c r="E44" s="568"/>
      <c r="F44" s="568"/>
      <c r="G44" s="568"/>
      <c r="H44" s="568"/>
      <c r="I44" s="568"/>
      <c r="J44" s="568"/>
      <c r="K44" s="568"/>
      <c r="L44" s="568"/>
      <c r="M44" s="568"/>
      <c r="N44" s="568"/>
      <c r="O44" s="568"/>
      <c r="P44" s="568"/>
      <c r="Q44" s="568"/>
      <c r="R44" s="568"/>
      <c r="S44" s="568"/>
      <c r="T44" s="568"/>
      <c r="U44" s="568"/>
      <c r="V44" s="568"/>
      <c r="W44" s="568"/>
      <c r="X44" s="568"/>
      <c r="Y44" s="569"/>
      <c r="Z44" s="17"/>
    </row>
    <row r="45" spans="2:26" x14ac:dyDescent="0.2">
      <c r="B45" s="15"/>
      <c r="C45" s="567"/>
      <c r="D45" s="568"/>
      <c r="E45" s="568"/>
      <c r="F45" s="568"/>
      <c r="G45" s="568"/>
      <c r="H45" s="568"/>
      <c r="I45" s="568"/>
      <c r="J45" s="568"/>
      <c r="K45" s="568"/>
      <c r="L45" s="568"/>
      <c r="M45" s="568"/>
      <c r="N45" s="568"/>
      <c r="O45" s="568"/>
      <c r="P45" s="568"/>
      <c r="Q45" s="568"/>
      <c r="R45" s="568"/>
      <c r="S45" s="568"/>
      <c r="T45" s="568"/>
      <c r="U45" s="568"/>
      <c r="V45" s="568"/>
      <c r="W45" s="568"/>
      <c r="X45" s="568"/>
      <c r="Y45" s="569"/>
      <c r="Z45" s="17"/>
    </row>
    <row r="46" spans="2:26" x14ac:dyDescent="0.2">
      <c r="B46" s="15"/>
      <c r="C46" s="567"/>
      <c r="D46" s="568"/>
      <c r="E46" s="568"/>
      <c r="F46" s="568"/>
      <c r="G46" s="568"/>
      <c r="H46" s="568"/>
      <c r="I46" s="568"/>
      <c r="J46" s="568"/>
      <c r="K46" s="568"/>
      <c r="L46" s="568"/>
      <c r="M46" s="568"/>
      <c r="N46" s="568"/>
      <c r="O46" s="568"/>
      <c r="P46" s="568"/>
      <c r="Q46" s="568"/>
      <c r="R46" s="568"/>
      <c r="S46" s="568"/>
      <c r="T46" s="568"/>
      <c r="U46" s="568"/>
      <c r="V46" s="568"/>
      <c r="W46" s="568"/>
      <c r="X46" s="568"/>
      <c r="Y46" s="569"/>
      <c r="Z46" s="17"/>
    </row>
    <row r="47" spans="2:26" x14ac:dyDescent="0.2">
      <c r="B47" s="15"/>
      <c r="C47" s="567"/>
      <c r="D47" s="568"/>
      <c r="E47" s="568"/>
      <c r="F47" s="568"/>
      <c r="G47" s="568"/>
      <c r="H47" s="568"/>
      <c r="I47" s="568"/>
      <c r="J47" s="568"/>
      <c r="K47" s="568"/>
      <c r="L47" s="568"/>
      <c r="M47" s="568"/>
      <c r="N47" s="568"/>
      <c r="O47" s="568"/>
      <c r="P47" s="568"/>
      <c r="Q47" s="568"/>
      <c r="R47" s="568"/>
      <c r="S47" s="568"/>
      <c r="T47" s="568"/>
      <c r="U47" s="568"/>
      <c r="V47" s="568"/>
      <c r="W47" s="568"/>
      <c r="X47" s="568"/>
      <c r="Y47" s="569"/>
      <c r="Z47" s="17"/>
    </row>
    <row r="48" spans="2:26" x14ac:dyDescent="0.2">
      <c r="B48" s="15"/>
      <c r="C48" s="567"/>
      <c r="D48" s="568"/>
      <c r="E48" s="568"/>
      <c r="F48" s="568"/>
      <c r="G48" s="568"/>
      <c r="H48" s="568"/>
      <c r="I48" s="568"/>
      <c r="J48" s="568"/>
      <c r="K48" s="568"/>
      <c r="L48" s="568"/>
      <c r="M48" s="568"/>
      <c r="N48" s="568"/>
      <c r="O48" s="568"/>
      <c r="P48" s="568"/>
      <c r="Q48" s="568"/>
      <c r="R48" s="568"/>
      <c r="S48" s="568"/>
      <c r="T48" s="568"/>
      <c r="U48" s="568"/>
      <c r="V48" s="568"/>
      <c r="W48" s="568"/>
      <c r="X48" s="568"/>
      <c r="Y48" s="569"/>
      <c r="Z48" s="17"/>
    </row>
    <row r="49" spans="1:26" x14ac:dyDescent="0.2">
      <c r="B49" s="15"/>
      <c r="C49" s="567"/>
      <c r="D49" s="568"/>
      <c r="E49" s="568"/>
      <c r="F49" s="568"/>
      <c r="G49" s="568"/>
      <c r="H49" s="568"/>
      <c r="I49" s="568"/>
      <c r="J49" s="568"/>
      <c r="K49" s="568"/>
      <c r="L49" s="568"/>
      <c r="M49" s="568"/>
      <c r="N49" s="568"/>
      <c r="O49" s="568"/>
      <c r="P49" s="568"/>
      <c r="Q49" s="568"/>
      <c r="R49" s="568"/>
      <c r="S49" s="568"/>
      <c r="T49" s="568"/>
      <c r="U49" s="568"/>
      <c r="V49" s="568"/>
      <c r="W49" s="568"/>
      <c r="X49" s="568"/>
      <c r="Y49" s="569"/>
      <c r="Z49" s="17"/>
    </row>
    <row r="50" spans="1:26" x14ac:dyDescent="0.2">
      <c r="B50" s="15"/>
      <c r="C50" s="567"/>
      <c r="D50" s="568"/>
      <c r="E50" s="568"/>
      <c r="F50" s="568"/>
      <c r="G50" s="568"/>
      <c r="H50" s="568"/>
      <c r="I50" s="568"/>
      <c r="J50" s="568"/>
      <c r="K50" s="568"/>
      <c r="L50" s="568"/>
      <c r="M50" s="568"/>
      <c r="N50" s="568"/>
      <c r="O50" s="568"/>
      <c r="P50" s="568"/>
      <c r="Q50" s="568"/>
      <c r="R50" s="568"/>
      <c r="S50" s="568"/>
      <c r="T50" s="568"/>
      <c r="U50" s="568"/>
      <c r="V50" s="568"/>
      <c r="W50" s="568"/>
      <c r="X50" s="568"/>
      <c r="Y50" s="569"/>
      <c r="Z50" s="17"/>
    </row>
    <row r="51" spans="1:26" x14ac:dyDescent="0.2">
      <c r="B51" s="15"/>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17"/>
    </row>
    <row r="52" spans="1:26" x14ac:dyDescent="0.2">
      <c r="B52" s="15"/>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17"/>
    </row>
    <row r="53" spans="1:26" x14ac:dyDescent="0.2">
      <c r="B53" s="15"/>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17"/>
    </row>
    <row r="54" spans="1:26" ht="15" thickBot="1" x14ac:dyDescent="0.25">
      <c r="B54" s="15"/>
      <c r="C54" s="570"/>
      <c r="D54" s="571"/>
      <c r="E54" s="571"/>
      <c r="F54" s="571"/>
      <c r="G54" s="571"/>
      <c r="H54" s="571"/>
      <c r="I54" s="571"/>
      <c r="J54" s="571"/>
      <c r="K54" s="571"/>
      <c r="L54" s="571"/>
      <c r="M54" s="571"/>
      <c r="N54" s="571"/>
      <c r="O54" s="571"/>
      <c r="P54" s="571"/>
      <c r="Q54" s="571"/>
      <c r="R54" s="571"/>
      <c r="S54" s="571"/>
      <c r="T54" s="571"/>
      <c r="U54" s="571"/>
      <c r="V54" s="571"/>
      <c r="W54" s="571"/>
      <c r="X54" s="571"/>
      <c r="Y54" s="572"/>
      <c r="Z54" s="17"/>
    </row>
    <row r="55" spans="1:26" x14ac:dyDescent="0.2">
      <c r="B55" s="29"/>
      <c r="C55" s="30"/>
      <c r="D55" s="30"/>
      <c r="E55" s="30"/>
      <c r="F55" s="30"/>
      <c r="G55" s="30"/>
      <c r="H55" s="30"/>
      <c r="I55" s="30"/>
      <c r="J55" s="30"/>
      <c r="K55" s="30"/>
      <c r="L55" s="30"/>
      <c r="M55" s="30"/>
      <c r="N55" s="30"/>
      <c r="O55" s="30"/>
      <c r="P55" s="30"/>
      <c r="Q55" s="30"/>
      <c r="R55" s="30"/>
      <c r="S55" s="30"/>
      <c r="T55" s="30"/>
      <c r="U55" s="30"/>
      <c r="V55" s="30"/>
      <c r="W55" s="30"/>
      <c r="X55" s="30"/>
      <c r="Y55" s="30"/>
      <c r="Z55" s="31"/>
    </row>
    <row r="56" spans="1:26" ht="15" thickBot="1" x14ac:dyDescent="0.25">
      <c r="B56" s="32"/>
      <c r="C56" s="33"/>
      <c r="D56" s="33"/>
      <c r="E56" s="33"/>
      <c r="F56" s="33"/>
      <c r="G56" s="33"/>
      <c r="H56" s="33"/>
      <c r="I56" s="33"/>
      <c r="J56" s="33"/>
      <c r="K56" s="33"/>
      <c r="L56" s="33"/>
      <c r="M56" s="33"/>
      <c r="N56" s="33"/>
      <c r="O56" s="33"/>
      <c r="P56" s="33"/>
      <c r="Q56" s="33"/>
      <c r="R56" s="33"/>
      <c r="S56" s="33"/>
      <c r="T56" s="33"/>
      <c r="U56" s="33"/>
      <c r="V56" s="33"/>
      <c r="W56" s="33"/>
      <c r="X56" s="33"/>
      <c r="Y56" s="33"/>
      <c r="Z56" s="34"/>
    </row>
    <row r="57" spans="1:26" ht="14.25" customHeight="1" x14ac:dyDescent="0.2">
      <c r="B57" s="35"/>
      <c r="C57" s="573" t="s">
        <v>20</v>
      </c>
      <c r="D57" s="574"/>
      <c r="E57" s="574"/>
      <c r="F57" s="574"/>
      <c r="G57" s="575"/>
      <c r="H57" s="573" t="s">
        <v>34</v>
      </c>
      <c r="I57" s="575"/>
      <c r="J57" s="573" t="s">
        <v>35</v>
      </c>
      <c r="K57" s="574"/>
      <c r="L57" s="574"/>
      <c r="M57" s="575"/>
      <c r="N57" s="573" t="s">
        <v>33</v>
      </c>
      <c r="O57" s="574"/>
      <c r="P57" s="574"/>
      <c r="Q57" s="574"/>
      <c r="R57" s="574"/>
      <c r="S57" s="574"/>
      <c r="T57" s="574"/>
      <c r="U57" s="574"/>
      <c r="V57" s="574"/>
      <c r="W57" s="574"/>
      <c r="X57" s="574"/>
      <c r="Y57" s="575"/>
      <c r="Z57" s="36"/>
    </row>
    <row r="58" spans="1:26" ht="14.25" customHeight="1" x14ac:dyDescent="0.2">
      <c r="A58" s="1"/>
      <c r="B58" s="37"/>
      <c r="C58" s="576"/>
      <c r="D58" s="577"/>
      <c r="E58" s="577"/>
      <c r="F58" s="577"/>
      <c r="G58" s="578"/>
      <c r="H58" s="576"/>
      <c r="I58" s="578"/>
      <c r="J58" s="576"/>
      <c r="K58" s="577"/>
      <c r="L58" s="577"/>
      <c r="M58" s="578"/>
      <c r="N58" s="576"/>
      <c r="O58" s="577"/>
      <c r="P58" s="577"/>
      <c r="Q58" s="577"/>
      <c r="R58" s="577"/>
      <c r="S58" s="577"/>
      <c r="T58" s="577"/>
      <c r="U58" s="577"/>
      <c r="V58" s="577"/>
      <c r="W58" s="577"/>
      <c r="X58" s="577"/>
      <c r="Y58" s="578"/>
      <c r="Z58" s="36"/>
    </row>
    <row r="59" spans="1:26" ht="15" customHeight="1" thickBot="1" x14ac:dyDescent="0.25">
      <c r="A59" s="1"/>
      <c r="B59" s="37"/>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36"/>
    </row>
    <row r="60" spans="1:26" x14ac:dyDescent="0.2">
      <c r="B60" s="35"/>
      <c r="C60" s="579" t="s">
        <v>36</v>
      </c>
      <c r="D60" s="580"/>
      <c r="E60" s="580"/>
      <c r="F60" s="580"/>
      <c r="G60" s="581"/>
      <c r="H60" s="1054">
        <v>0.91</v>
      </c>
      <c r="I60" s="550"/>
      <c r="J60" s="1054">
        <v>0.28999999999999998</v>
      </c>
      <c r="K60" s="550"/>
      <c r="L60" s="550"/>
      <c r="M60" s="550"/>
      <c r="N60" s="550"/>
      <c r="O60" s="550"/>
      <c r="P60" s="550"/>
      <c r="Q60" s="550"/>
      <c r="R60" s="550"/>
      <c r="S60" s="550"/>
      <c r="T60" s="550"/>
      <c r="U60" s="550"/>
      <c r="V60" s="550"/>
      <c r="W60" s="550"/>
      <c r="X60" s="550"/>
      <c r="Y60" s="551"/>
      <c r="Z60" s="38"/>
    </row>
    <row r="61" spans="1:26" x14ac:dyDescent="0.2">
      <c r="B61" s="35"/>
      <c r="C61" s="579" t="s">
        <v>93</v>
      </c>
      <c r="D61" s="580"/>
      <c r="E61" s="580"/>
      <c r="F61" s="580"/>
      <c r="G61" s="581"/>
      <c r="H61" s="1055">
        <v>0.46</v>
      </c>
      <c r="I61" s="544"/>
      <c r="J61" s="1055">
        <v>0.92</v>
      </c>
      <c r="K61" s="544"/>
      <c r="L61" s="544"/>
      <c r="M61" s="544"/>
      <c r="N61" s="544"/>
      <c r="O61" s="544"/>
      <c r="P61" s="544"/>
      <c r="Q61" s="544"/>
      <c r="R61" s="544"/>
      <c r="S61" s="544"/>
      <c r="T61" s="544"/>
      <c r="U61" s="544"/>
      <c r="V61" s="544"/>
      <c r="W61" s="544"/>
      <c r="X61" s="544"/>
      <c r="Y61" s="545"/>
      <c r="Z61" s="38"/>
    </row>
    <row r="62" spans="1:26" x14ac:dyDescent="0.2">
      <c r="B62" s="35"/>
      <c r="C62" s="543"/>
      <c r="D62" s="544"/>
      <c r="E62" s="544"/>
      <c r="F62" s="544"/>
      <c r="G62" s="544"/>
      <c r="H62" s="544"/>
      <c r="I62" s="544"/>
      <c r="J62" s="544"/>
      <c r="K62" s="544"/>
      <c r="L62" s="544"/>
      <c r="M62" s="544"/>
      <c r="N62" s="544"/>
      <c r="O62" s="544"/>
      <c r="P62" s="544"/>
      <c r="Q62" s="544"/>
      <c r="R62" s="544"/>
      <c r="S62" s="544"/>
      <c r="T62" s="544"/>
      <c r="U62" s="544"/>
      <c r="V62" s="544"/>
      <c r="W62" s="544"/>
      <c r="X62" s="544"/>
      <c r="Y62" s="545"/>
      <c r="Z62" s="38"/>
    </row>
    <row r="63" spans="1:26" x14ac:dyDescent="0.2">
      <c r="B63" s="35"/>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38"/>
    </row>
    <row r="64" spans="1:26" x14ac:dyDescent="0.2">
      <c r="B64" s="35"/>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38"/>
    </row>
    <row r="65" spans="2:26" x14ac:dyDescent="0.2">
      <c r="B65" s="35"/>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38"/>
    </row>
    <row r="66" spans="2:26" x14ac:dyDescent="0.2">
      <c r="B66" s="35"/>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38"/>
    </row>
    <row r="67" spans="2:26" x14ac:dyDescent="0.2">
      <c r="B67" s="35"/>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38"/>
    </row>
    <row r="68" spans="2:26" x14ac:dyDescent="0.2">
      <c r="B68" s="35"/>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38"/>
    </row>
    <row r="69" spans="2:26" x14ac:dyDescent="0.2">
      <c r="B69" s="35"/>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38"/>
    </row>
    <row r="70" spans="2:26" x14ac:dyDescent="0.2">
      <c r="B70" s="35"/>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38"/>
    </row>
    <row r="71" spans="2:26" ht="15" thickBot="1" x14ac:dyDescent="0.25">
      <c r="B71" s="35"/>
      <c r="C71" s="546"/>
      <c r="D71" s="547"/>
      <c r="E71" s="547"/>
      <c r="F71" s="547"/>
      <c r="G71" s="547"/>
      <c r="H71" s="547"/>
      <c r="I71" s="547"/>
      <c r="J71" s="547"/>
      <c r="K71" s="547"/>
      <c r="L71" s="547"/>
      <c r="M71" s="547"/>
      <c r="N71" s="547"/>
      <c r="O71" s="547"/>
      <c r="P71" s="547"/>
      <c r="Q71" s="547"/>
      <c r="R71" s="547"/>
      <c r="S71" s="547"/>
      <c r="T71" s="547"/>
      <c r="U71" s="547"/>
      <c r="V71" s="547"/>
      <c r="W71" s="547"/>
      <c r="X71" s="547"/>
      <c r="Y71" s="548"/>
      <c r="Z71" s="38"/>
    </row>
    <row r="72" spans="2:26" x14ac:dyDescent="0.2">
      <c r="B72" s="39"/>
      <c r="C72" s="30"/>
      <c r="D72" s="30"/>
      <c r="E72" s="30"/>
      <c r="F72" s="30"/>
      <c r="G72" s="30"/>
      <c r="H72" s="30"/>
      <c r="I72" s="30"/>
      <c r="J72" s="30"/>
      <c r="K72" s="30"/>
      <c r="L72" s="30"/>
      <c r="M72" s="30"/>
      <c r="N72" s="30"/>
      <c r="O72" s="30"/>
      <c r="P72" s="30"/>
      <c r="Q72" s="30"/>
      <c r="R72" s="30"/>
      <c r="S72" s="30"/>
      <c r="T72" s="30"/>
      <c r="U72" s="30"/>
      <c r="V72" s="30"/>
      <c r="W72" s="30"/>
      <c r="X72" s="30"/>
      <c r="Y72" s="30"/>
      <c r="Z72" s="40"/>
    </row>
    <row r="111" ht="6" customHeight="1" x14ac:dyDescent="0.2"/>
  </sheetData>
  <mergeCells count="107">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30:Y31"/>
    <mergeCell ref="C32:G32"/>
    <mergeCell ref="K32:Y32"/>
    <mergeCell ref="C33:G33"/>
    <mergeCell ref="K33:Y33"/>
    <mergeCell ref="C34:G34"/>
    <mergeCell ref="K34:Y34"/>
    <mergeCell ref="C26:H26"/>
    <mergeCell ref="I26:Y26"/>
    <mergeCell ref="C28:H28"/>
    <mergeCell ref="I28:J28"/>
    <mergeCell ref="K28:P28"/>
    <mergeCell ref="Q28:S28"/>
    <mergeCell ref="U28:X28"/>
    <mergeCell ref="C40:Y41"/>
    <mergeCell ref="C42:Y54"/>
    <mergeCell ref="C57:G59"/>
    <mergeCell ref="H57:I59"/>
    <mergeCell ref="J57:M59"/>
    <mergeCell ref="N57:Y59"/>
    <mergeCell ref="C35:G35"/>
    <mergeCell ref="K35:Y35"/>
    <mergeCell ref="C36:G36"/>
    <mergeCell ref="K36:Y36"/>
    <mergeCell ref="C37:G37"/>
    <mergeCell ref="K37:Y37"/>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s>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73"/>
  <sheetViews>
    <sheetView topLeftCell="A39" workbookViewId="0">
      <selection activeCell="J36" sqref="J36:J37"/>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393</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677" t="s">
        <v>394</v>
      </c>
      <c r="J10" s="678"/>
      <c r="K10" s="678"/>
      <c r="L10" s="678"/>
      <c r="M10" s="678"/>
      <c r="N10" s="678"/>
      <c r="O10" s="678"/>
      <c r="P10" s="678"/>
      <c r="Q10" s="679"/>
      <c r="R10" s="674" t="s">
        <v>3</v>
      </c>
      <c r="S10" s="675"/>
      <c r="T10" s="675"/>
      <c r="U10" s="676"/>
      <c r="V10" s="608" t="s">
        <v>5</v>
      </c>
      <c r="W10" s="609"/>
      <c r="X10" s="609"/>
      <c r="Y10" s="610"/>
      <c r="Z10" s="11"/>
    </row>
    <row r="11" spans="1:26" ht="28.5" customHeight="1" thickBot="1" x14ac:dyDescent="0.25">
      <c r="B11" s="10"/>
      <c r="C11" s="641"/>
      <c r="D11" s="642"/>
      <c r="E11" s="642"/>
      <c r="F11" s="642"/>
      <c r="G11" s="642"/>
      <c r="H11" s="643"/>
      <c r="I11" s="680"/>
      <c r="J11" s="681"/>
      <c r="K11" s="681"/>
      <c r="L11" s="681"/>
      <c r="M11" s="681"/>
      <c r="N11" s="681"/>
      <c r="O11" s="681"/>
      <c r="P11" s="681"/>
      <c r="Q11" s="682"/>
      <c r="R11" s="683" t="s">
        <v>395</v>
      </c>
      <c r="S11" s="684"/>
      <c r="T11" s="684"/>
      <c r="U11" s="685"/>
      <c r="V11" s="671" t="s">
        <v>65</v>
      </c>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644" t="s">
        <v>396</v>
      </c>
      <c r="J13" s="645"/>
      <c r="K13" s="645"/>
      <c r="L13" s="645"/>
      <c r="M13" s="645"/>
      <c r="N13" s="645"/>
      <c r="O13" s="645"/>
      <c r="P13" s="645"/>
      <c r="Q13" s="645"/>
      <c r="R13" s="645"/>
      <c r="S13" s="646"/>
      <c r="T13" s="638" t="s">
        <v>7</v>
      </c>
      <c r="U13" s="639"/>
      <c r="V13" s="639"/>
      <c r="W13" s="639"/>
      <c r="X13" s="639"/>
      <c r="Y13" s="640"/>
      <c r="Z13" s="17"/>
    </row>
    <row r="14" spans="1:26" ht="30" customHeight="1" thickBot="1" x14ac:dyDescent="0.25">
      <c r="B14" s="15"/>
      <c r="C14" s="641"/>
      <c r="D14" s="642"/>
      <c r="E14" s="642"/>
      <c r="F14" s="642"/>
      <c r="G14" s="642"/>
      <c r="H14" s="643"/>
      <c r="I14" s="647"/>
      <c r="J14" s="648"/>
      <c r="K14" s="648"/>
      <c r="L14" s="648"/>
      <c r="M14" s="648"/>
      <c r="N14" s="648"/>
      <c r="O14" s="648"/>
      <c r="P14" s="648"/>
      <c r="Q14" s="648"/>
      <c r="R14" s="648"/>
      <c r="S14" s="649"/>
      <c r="T14" s="650" t="s">
        <v>67</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01" t="s">
        <v>8</v>
      </c>
      <c r="D16" s="602"/>
      <c r="E16" s="602"/>
      <c r="F16" s="602"/>
      <c r="G16" s="602"/>
      <c r="H16" s="603"/>
      <c r="I16" s="604" t="s">
        <v>397</v>
      </c>
      <c r="J16" s="605"/>
      <c r="K16" s="605"/>
      <c r="L16" s="605"/>
      <c r="M16" s="605"/>
      <c r="N16" s="605"/>
      <c r="O16" s="605"/>
      <c r="P16" s="605"/>
      <c r="Q16" s="605"/>
      <c r="R16" s="605"/>
      <c r="S16" s="605"/>
      <c r="T16" s="605"/>
      <c r="U16" s="605"/>
      <c r="V16" s="605"/>
      <c r="W16" s="605"/>
      <c r="X16" s="605"/>
      <c r="Y16" s="606"/>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01" t="s">
        <v>9</v>
      </c>
      <c r="D18" s="602"/>
      <c r="E18" s="602"/>
      <c r="F18" s="602"/>
      <c r="G18" s="602"/>
      <c r="H18" s="603"/>
      <c r="I18" s="1364" t="s">
        <v>398</v>
      </c>
      <c r="J18" s="1365"/>
      <c r="K18" s="1365"/>
      <c r="L18" s="1365"/>
      <c r="M18" s="1365"/>
      <c r="N18" s="1365"/>
      <c r="O18" s="1365"/>
      <c r="P18" s="1365"/>
      <c r="Q18" s="1365"/>
      <c r="R18" s="1365"/>
      <c r="S18" s="1365"/>
      <c r="T18" s="1365"/>
      <c r="U18" s="1365"/>
      <c r="V18" s="1365"/>
      <c r="W18" s="1365"/>
      <c r="X18" s="1365"/>
      <c r="Y18" s="1366"/>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17"/>
    </row>
    <row r="21" spans="2:26" s="1" customFormat="1" ht="30.75" customHeight="1" thickBot="1" x14ac:dyDescent="0.25">
      <c r="B21" s="15"/>
      <c r="C21" s="623"/>
      <c r="D21" s="624"/>
      <c r="E21" s="624"/>
      <c r="F21" s="624"/>
      <c r="G21" s="624"/>
      <c r="H21" s="625"/>
      <c r="I21" s="629"/>
      <c r="J21" s="630"/>
      <c r="K21" s="630"/>
      <c r="L21" s="631"/>
      <c r="M21" s="701" t="s">
        <v>70</v>
      </c>
      <c r="N21" s="702"/>
      <c r="O21" s="702"/>
      <c r="P21" s="702"/>
      <c r="Q21" s="702"/>
      <c r="R21" s="702"/>
      <c r="S21" s="703"/>
      <c r="T21" s="796" t="s">
        <v>71</v>
      </c>
      <c r="U21" s="794"/>
      <c r="V21" s="794"/>
      <c r="W21" s="794"/>
      <c r="X21" s="794"/>
      <c r="Y21" s="795"/>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15.75" customHeight="1" thickBot="1" x14ac:dyDescent="0.25">
      <c r="B24" s="15"/>
      <c r="C24" s="611" t="s">
        <v>399</v>
      </c>
      <c r="D24" s="612"/>
      <c r="E24" s="612"/>
      <c r="F24" s="612"/>
      <c r="G24" s="612"/>
      <c r="H24" s="612"/>
      <c r="I24" s="613"/>
      <c r="J24" s="611" t="s">
        <v>393</v>
      </c>
      <c r="K24" s="612"/>
      <c r="L24" s="612"/>
      <c r="M24" s="612"/>
      <c r="N24" s="612"/>
      <c r="O24" s="612"/>
      <c r="P24" s="613"/>
      <c r="Q24" s="614" t="s">
        <v>315</v>
      </c>
      <c r="R24" s="615"/>
      <c r="S24" s="615"/>
      <c r="T24" s="615"/>
      <c r="U24" s="615"/>
      <c r="V24" s="615"/>
      <c r="W24" s="615"/>
      <c r="X24" s="615"/>
      <c r="Y24" s="616"/>
      <c r="Z24" s="17"/>
    </row>
    <row r="25" spans="2:26" ht="15" thickBot="1" x14ac:dyDescent="0.25">
      <c r="B25" s="15"/>
      <c r="C25" s="16"/>
      <c r="D25" s="16"/>
      <c r="E25" s="16"/>
      <c r="F25" s="16"/>
      <c r="G25" s="16"/>
      <c r="H25" s="16"/>
      <c r="I25" s="16"/>
      <c r="J25" s="16"/>
      <c r="K25" s="16"/>
      <c r="L25" s="16"/>
      <c r="M25" s="16"/>
      <c r="N25" s="16"/>
      <c r="O25" s="16"/>
      <c r="P25" s="16" t="s">
        <v>665</v>
      </c>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t="s">
        <v>400</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1363">
        <v>2</v>
      </c>
      <c r="J28" s="1364"/>
      <c r="K28" s="601" t="s">
        <v>18</v>
      </c>
      <c r="L28" s="602"/>
      <c r="M28" s="602"/>
      <c r="N28" s="602"/>
      <c r="O28" s="602"/>
      <c r="P28" s="603"/>
      <c r="Q28" s="619" t="s">
        <v>38</v>
      </c>
      <c r="R28" s="617"/>
      <c r="S28" s="618"/>
      <c r="T28" s="99" t="s">
        <v>56</v>
      </c>
      <c r="U28" s="617" t="s">
        <v>39</v>
      </c>
      <c r="V28" s="617"/>
      <c r="W28" s="617"/>
      <c r="X28" s="618"/>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x14ac:dyDescent="0.2">
      <c r="B32" s="20"/>
      <c r="C32" s="591" t="s">
        <v>20</v>
      </c>
      <c r="D32" s="592"/>
      <c r="E32" s="592"/>
      <c r="F32" s="592"/>
      <c r="G32" s="593"/>
      <c r="H32" s="597" t="s">
        <v>401</v>
      </c>
      <c r="I32" s="597" t="s">
        <v>402</v>
      </c>
      <c r="J32" s="597" t="s">
        <v>23</v>
      </c>
      <c r="K32" s="599" t="s">
        <v>24</v>
      </c>
      <c r="L32" s="592"/>
      <c r="M32" s="592"/>
      <c r="N32" s="592"/>
      <c r="O32" s="592"/>
      <c r="P32" s="592"/>
      <c r="Q32" s="592"/>
      <c r="R32" s="592"/>
      <c r="S32" s="592"/>
      <c r="T32" s="592"/>
      <c r="U32" s="592"/>
      <c r="V32" s="592"/>
      <c r="W32" s="592"/>
      <c r="X32" s="592"/>
      <c r="Y32" s="593"/>
      <c r="Z32" s="17"/>
    </row>
    <row r="33" spans="2:26" s="19" customFormat="1" ht="31.5" customHeight="1" thickBot="1" x14ac:dyDescent="0.25">
      <c r="B33" s="20"/>
      <c r="C33" s="594"/>
      <c r="D33" s="595"/>
      <c r="E33" s="595"/>
      <c r="F33" s="595"/>
      <c r="G33" s="596"/>
      <c r="H33" s="598"/>
      <c r="I33" s="598"/>
      <c r="J33" s="598"/>
      <c r="K33" s="600"/>
      <c r="L33" s="595"/>
      <c r="M33" s="595"/>
      <c r="N33" s="595"/>
      <c r="O33" s="595"/>
      <c r="P33" s="595"/>
      <c r="Q33" s="595"/>
      <c r="R33" s="595"/>
      <c r="S33" s="595"/>
      <c r="T33" s="595"/>
      <c r="U33" s="595"/>
      <c r="V33" s="595"/>
      <c r="W33" s="595"/>
      <c r="X33" s="595"/>
      <c r="Y33" s="596"/>
      <c r="Z33" s="17"/>
    </row>
    <row r="34" spans="2:26" s="19" customFormat="1" ht="67.5" customHeight="1" x14ac:dyDescent="0.2">
      <c r="B34" s="20"/>
      <c r="C34" s="579" t="s">
        <v>36</v>
      </c>
      <c r="D34" s="580"/>
      <c r="E34" s="580"/>
      <c r="F34" s="580"/>
      <c r="G34" s="581"/>
      <c r="H34" s="21">
        <v>1</v>
      </c>
      <c r="I34" s="21">
        <v>2</v>
      </c>
      <c r="J34" s="22">
        <f>+H34/I34</f>
        <v>0.5</v>
      </c>
      <c r="K34" s="1357" t="s">
        <v>403</v>
      </c>
      <c r="L34" s="1358"/>
      <c r="M34" s="1358"/>
      <c r="N34" s="1358"/>
      <c r="O34" s="1358"/>
      <c r="P34" s="1358"/>
      <c r="Q34" s="1358"/>
      <c r="R34" s="1358"/>
      <c r="S34" s="1358"/>
      <c r="T34" s="1358"/>
      <c r="U34" s="1358"/>
      <c r="V34" s="1358"/>
      <c r="W34" s="1358"/>
      <c r="X34" s="1358"/>
      <c r="Y34" s="1359"/>
      <c r="Z34" s="17"/>
    </row>
    <row r="35" spans="2:26" s="19" customFormat="1" ht="144.75" customHeight="1" x14ac:dyDescent="0.2">
      <c r="B35" s="20"/>
      <c r="C35" s="1352" t="s">
        <v>93</v>
      </c>
      <c r="D35" s="1353"/>
      <c r="E35" s="1353"/>
      <c r="F35" s="1353"/>
      <c r="G35" s="1354"/>
      <c r="H35" s="103">
        <v>5</v>
      </c>
      <c r="I35" s="103">
        <v>5</v>
      </c>
      <c r="J35" s="104">
        <f t="shared" ref="J35" si="0">+H35/I35</f>
        <v>1</v>
      </c>
      <c r="K35" s="1360" t="s">
        <v>404</v>
      </c>
      <c r="L35" s="1361"/>
      <c r="M35" s="1361"/>
      <c r="N35" s="1361"/>
      <c r="O35" s="1361"/>
      <c r="P35" s="1361"/>
      <c r="Q35" s="1361"/>
      <c r="R35" s="1361"/>
      <c r="S35" s="1361"/>
      <c r="T35" s="1361"/>
      <c r="U35" s="1361"/>
      <c r="V35" s="1361"/>
      <c r="W35" s="1361"/>
      <c r="X35" s="1361"/>
      <c r="Y35" s="1362"/>
      <c r="Z35" s="17"/>
    </row>
    <row r="36" spans="2:26" s="19" customFormat="1" x14ac:dyDescent="0.2">
      <c r="B36" s="20"/>
      <c r="C36" s="1352" t="s">
        <v>94</v>
      </c>
      <c r="D36" s="1353"/>
      <c r="E36" s="1353"/>
      <c r="F36" s="1353"/>
      <c r="G36" s="1354"/>
      <c r="H36" s="23"/>
      <c r="I36" s="23"/>
      <c r="J36" s="22"/>
      <c r="K36" s="582"/>
      <c r="L36" s="583"/>
      <c r="M36" s="583"/>
      <c r="N36" s="583"/>
      <c r="O36" s="583"/>
      <c r="P36" s="583"/>
      <c r="Q36" s="583"/>
      <c r="R36" s="583"/>
      <c r="S36" s="583"/>
      <c r="T36" s="583"/>
      <c r="U36" s="583"/>
      <c r="V36" s="583"/>
      <c r="W36" s="583"/>
      <c r="X36" s="583"/>
      <c r="Y36" s="584"/>
      <c r="Z36" s="17"/>
    </row>
    <row r="37" spans="2:26" s="19" customFormat="1" ht="15" thickBot="1" x14ac:dyDescent="0.25">
      <c r="B37" s="20"/>
      <c r="C37" s="1352" t="s">
        <v>95</v>
      </c>
      <c r="D37" s="1353"/>
      <c r="E37" s="1353"/>
      <c r="F37" s="1353"/>
      <c r="G37" s="1354"/>
      <c r="H37" s="23"/>
      <c r="I37" s="23"/>
      <c r="J37" s="22"/>
      <c r="K37" s="582"/>
      <c r="L37" s="583"/>
      <c r="M37" s="583"/>
      <c r="N37" s="583"/>
      <c r="O37" s="583"/>
      <c r="P37" s="583"/>
      <c r="Q37" s="583"/>
      <c r="R37" s="583"/>
      <c r="S37" s="583"/>
      <c r="T37" s="583"/>
      <c r="U37" s="583"/>
      <c r="V37" s="583"/>
      <c r="W37" s="583"/>
      <c r="X37" s="583"/>
      <c r="Y37" s="584"/>
      <c r="Z37" s="17"/>
    </row>
    <row r="38" spans="2:26" s="19" customFormat="1" ht="15.75" customHeight="1" thickBot="1" x14ac:dyDescent="0.3">
      <c r="B38" s="20"/>
      <c r="C38" s="552" t="s">
        <v>25</v>
      </c>
      <c r="D38" s="553"/>
      <c r="E38" s="553"/>
      <c r="F38" s="553"/>
      <c r="G38" s="554"/>
      <c r="H38" s="25"/>
      <c r="I38" s="25"/>
      <c r="J38" s="26"/>
      <c r="K38" s="555"/>
      <c r="L38" s="556"/>
      <c r="M38" s="556"/>
      <c r="N38" s="556"/>
      <c r="O38" s="556"/>
      <c r="P38" s="556"/>
      <c r="Q38" s="556"/>
      <c r="R38" s="556"/>
      <c r="S38" s="556"/>
      <c r="T38" s="556"/>
      <c r="U38" s="556"/>
      <c r="V38" s="556"/>
      <c r="W38" s="556"/>
      <c r="X38" s="556"/>
      <c r="Y38" s="557"/>
      <c r="Z38" s="17"/>
    </row>
    <row r="39" spans="2:26" s="19" customFormat="1" x14ac:dyDescent="0.2">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ht="15" thickBot="1" x14ac:dyDescent="0.25">
      <c r="B40" s="20"/>
      <c r="C40" s="16"/>
      <c r="D40" s="16"/>
      <c r="E40" s="16"/>
      <c r="F40" s="16"/>
      <c r="G40" s="16"/>
      <c r="H40" s="27"/>
      <c r="I40" s="27"/>
      <c r="J40" s="28"/>
      <c r="K40" s="16"/>
      <c r="L40" s="16"/>
      <c r="M40" s="16"/>
      <c r="N40" s="16"/>
      <c r="O40" s="16"/>
      <c r="P40" s="16"/>
      <c r="Q40" s="16"/>
      <c r="R40" s="16"/>
      <c r="S40" s="16"/>
      <c r="T40" s="16"/>
      <c r="U40" s="16"/>
      <c r="V40" s="16"/>
      <c r="W40" s="16"/>
      <c r="X40" s="16"/>
      <c r="Y40" s="16"/>
      <c r="Z40" s="17"/>
    </row>
    <row r="41" spans="2:26" s="19" customFormat="1" x14ac:dyDescent="0.2">
      <c r="B41" s="20"/>
      <c r="C41" s="558" t="s">
        <v>26</v>
      </c>
      <c r="D41" s="559"/>
      <c r="E41" s="559"/>
      <c r="F41" s="559"/>
      <c r="G41" s="559"/>
      <c r="H41" s="559"/>
      <c r="I41" s="559"/>
      <c r="J41" s="559"/>
      <c r="K41" s="559"/>
      <c r="L41" s="559"/>
      <c r="M41" s="559"/>
      <c r="N41" s="559"/>
      <c r="O41" s="559"/>
      <c r="P41" s="559"/>
      <c r="Q41" s="559"/>
      <c r="R41" s="559"/>
      <c r="S41" s="559"/>
      <c r="T41" s="559"/>
      <c r="U41" s="559"/>
      <c r="V41" s="559"/>
      <c r="W41" s="559"/>
      <c r="X41" s="559"/>
      <c r="Y41" s="560"/>
      <c r="Z41" s="17"/>
    </row>
    <row r="42" spans="2:26" ht="15" thickBot="1" x14ac:dyDescent="0.25">
      <c r="B42" s="15"/>
      <c r="C42" s="561"/>
      <c r="D42" s="562"/>
      <c r="E42" s="562"/>
      <c r="F42" s="562"/>
      <c r="G42" s="562"/>
      <c r="H42" s="562"/>
      <c r="I42" s="562"/>
      <c r="J42" s="562"/>
      <c r="K42" s="562"/>
      <c r="L42" s="562"/>
      <c r="M42" s="562"/>
      <c r="N42" s="562"/>
      <c r="O42" s="562"/>
      <c r="P42" s="562"/>
      <c r="Q42" s="562"/>
      <c r="R42" s="562"/>
      <c r="S42" s="562"/>
      <c r="T42" s="562"/>
      <c r="U42" s="562"/>
      <c r="V42" s="562"/>
      <c r="W42" s="562"/>
      <c r="X42" s="562"/>
      <c r="Y42" s="563"/>
      <c r="Z42" s="17"/>
    </row>
    <row r="43" spans="2:26" x14ac:dyDescent="0.2">
      <c r="B43" s="15"/>
      <c r="C43" s="740" t="s">
        <v>27</v>
      </c>
      <c r="D43" s="741"/>
      <c r="E43" s="741"/>
      <c r="F43" s="741"/>
      <c r="G43" s="741"/>
      <c r="H43" s="741"/>
      <c r="I43" s="741"/>
      <c r="J43" s="741"/>
      <c r="K43" s="741"/>
      <c r="L43" s="741"/>
      <c r="M43" s="741"/>
      <c r="N43" s="741"/>
      <c r="O43" s="741"/>
      <c r="P43" s="741"/>
      <c r="Q43" s="741"/>
      <c r="R43" s="741"/>
      <c r="S43" s="741"/>
      <c r="T43" s="741"/>
      <c r="U43" s="741"/>
      <c r="V43" s="741"/>
      <c r="W43" s="741"/>
      <c r="X43" s="741"/>
      <c r="Y43" s="742"/>
      <c r="Z43" s="17"/>
    </row>
    <row r="44" spans="2:26" x14ac:dyDescent="0.2">
      <c r="B44" s="15"/>
      <c r="C44" s="743"/>
      <c r="D44" s="744"/>
      <c r="E44" s="744"/>
      <c r="F44" s="744"/>
      <c r="G44" s="744"/>
      <c r="H44" s="744"/>
      <c r="I44" s="744"/>
      <c r="J44" s="744"/>
      <c r="K44" s="744"/>
      <c r="L44" s="744"/>
      <c r="M44" s="744"/>
      <c r="N44" s="744"/>
      <c r="O44" s="744"/>
      <c r="P44" s="744"/>
      <c r="Q44" s="744"/>
      <c r="R44" s="744"/>
      <c r="S44" s="744"/>
      <c r="T44" s="744"/>
      <c r="U44" s="744"/>
      <c r="V44" s="744"/>
      <c r="W44" s="744"/>
      <c r="X44" s="744"/>
      <c r="Y44" s="745"/>
      <c r="Z44" s="17"/>
    </row>
    <row r="45" spans="2:26" x14ac:dyDescent="0.2">
      <c r="B45" s="15"/>
      <c r="C45" s="743"/>
      <c r="D45" s="744"/>
      <c r="E45" s="744"/>
      <c r="F45" s="744"/>
      <c r="G45" s="744"/>
      <c r="H45" s="744"/>
      <c r="I45" s="744"/>
      <c r="J45" s="744"/>
      <c r="K45" s="744"/>
      <c r="L45" s="744"/>
      <c r="M45" s="744"/>
      <c r="N45" s="744"/>
      <c r="O45" s="744"/>
      <c r="P45" s="744"/>
      <c r="Q45" s="744"/>
      <c r="R45" s="744"/>
      <c r="S45" s="744"/>
      <c r="T45" s="744"/>
      <c r="U45" s="744"/>
      <c r="V45" s="744"/>
      <c r="W45" s="744"/>
      <c r="X45" s="744"/>
      <c r="Y45" s="745"/>
      <c r="Z45" s="17"/>
    </row>
    <row r="46" spans="2:26" x14ac:dyDescent="0.2">
      <c r="B46" s="15"/>
      <c r="C46" s="743"/>
      <c r="D46" s="744"/>
      <c r="E46" s="744"/>
      <c r="F46" s="744"/>
      <c r="G46" s="744"/>
      <c r="H46" s="744"/>
      <c r="I46" s="744"/>
      <c r="J46" s="744"/>
      <c r="K46" s="744"/>
      <c r="L46" s="744"/>
      <c r="M46" s="744"/>
      <c r="N46" s="744"/>
      <c r="O46" s="744"/>
      <c r="P46" s="744"/>
      <c r="Q46" s="744"/>
      <c r="R46" s="744"/>
      <c r="S46" s="744"/>
      <c r="T46" s="744"/>
      <c r="U46" s="744"/>
      <c r="V46" s="744"/>
      <c r="W46" s="744"/>
      <c r="X46" s="744"/>
      <c r="Y46" s="745"/>
      <c r="Z46" s="17"/>
    </row>
    <row r="47" spans="2:26" x14ac:dyDescent="0.2">
      <c r="B47" s="15"/>
      <c r="C47" s="743"/>
      <c r="D47" s="744"/>
      <c r="E47" s="744"/>
      <c r="F47" s="744"/>
      <c r="G47" s="744"/>
      <c r="H47" s="744"/>
      <c r="I47" s="744"/>
      <c r="J47" s="744"/>
      <c r="K47" s="744"/>
      <c r="L47" s="744"/>
      <c r="M47" s="744"/>
      <c r="N47" s="744"/>
      <c r="O47" s="744"/>
      <c r="P47" s="744"/>
      <c r="Q47" s="744"/>
      <c r="R47" s="744"/>
      <c r="S47" s="744"/>
      <c r="T47" s="744"/>
      <c r="U47" s="744"/>
      <c r="V47" s="744"/>
      <c r="W47" s="744"/>
      <c r="X47" s="744"/>
      <c r="Y47" s="745"/>
      <c r="Z47" s="17"/>
    </row>
    <row r="48" spans="2:26" x14ac:dyDescent="0.2">
      <c r="B48" s="15"/>
      <c r="C48" s="743"/>
      <c r="D48" s="744"/>
      <c r="E48" s="744"/>
      <c r="F48" s="744"/>
      <c r="G48" s="744"/>
      <c r="H48" s="744"/>
      <c r="I48" s="744"/>
      <c r="J48" s="744"/>
      <c r="K48" s="744"/>
      <c r="L48" s="744"/>
      <c r="M48" s="744"/>
      <c r="N48" s="744"/>
      <c r="O48" s="744"/>
      <c r="P48" s="744"/>
      <c r="Q48" s="744"/>
      <c r="R48" s="744"/>
      <c r="S48" s="744"/>
      <c r="T48" s="744"/>
      <c r="U48" s="744"/>
      <c r="V48" s="744"/>
      <c r="W48" s="744"/>
      <c r="X48" s="744"/>
      <c r="Y48" s="745"/>
      <c r="Z48" s="17"/>
    </row>
    <row r="49" spans="1:26" x14ac:dyDescent="0.2">
      <c r="B49" s="15"/>
      <c r="C49" s="743"/>
      <c r="D49" s="744"/>
      <c r="E49" s="744"/>
      <c r="F49" s="744"/>
      <c r="G49" s="744"/>
      <c r="H49" s="744"/>
      <c r="I49" s="744"/>
      <c r="J49" s="744"/>
      <c r="K49" s="744"/>
      <c r="L49" s="744"/>
      <c r="M49" s="744"/>
      <c r="N49" s="744"/>
      <c r="O49" s="744"/>
      <c r="P49" s="744"/>
      <c r="Q49" s="744"/>
      <c r="R49" s="744"/>
      <c r="S49" s="744"/>
      <c r="T49" s="744"/>
      <c r="U49" s="744"/>
      <c r="V49" s="744"/>
      <c r="W49" s="744"/>
      <c r="X49" s="744"/>
      <c r="Y49" s="745"/>
      <c r="Z49" s="17"/>
    </row>
    <row r="50" spans="1:26" x14ac:dyDescent="0.2">
      <c r="B50" s="15"/>
      <c r="C50" s="743"/>
      <c r="D50" s="744"/>
      <c r="E50" s="744"/>
      <c r="F50" s="744"/>
      <c r="G50" s="744"/>
      <c r="H50" s="744"/>
      <c r="I50" s="744"/>
      <c r="J50" s="744"/>
      <c r="K50" s="744"/>
      <c r="L50" s="744"/>
      <c r="M50" s="744"/>
      <c r="N50" s="744"/>
      <c r="O50" s="744"/>
      <c r="P50" s="744"/>
      <c r="Q50" s="744"/>
      <c r="R50" s="744"/>
      <c r="S50" s="744"/>
      <c r="T50" s="744"/>
      <c r="U50" s="744"/>
      <c r="V50" s="744"/>
      <c r="W50" s="744"/>
      <c r="X50" s="744"/>
      <c r="Y50" s="745"/>
      <c r="Z50" s="17"/>
    </row>
    <row r="51" spans="1:26" x14ac:dyDescent="0.2">
      <c r="B51" s="15"/>
      <c r="C51" s="743"/>
      <c r="D51" s="744"/>
      <c r="E51" s="744"/>
      <c r="F51" s="744"/>
      <c r="G51" s="744"/>
      <c r="H51" s="744"/>
      <c r="I51" s="744"/>
      <c r="J51" s="744"/>
      <c r="K51" s="744"/>
      <c r="L51" s="744"/>
      <c r="M51" s="744"/>
      <c r="N51" s="744"/>
      <c r="O51" s="744"/>
      <c r="P51" s="744"/>
      <c r="Q51" s="744"/>
      <c r="R51" s="744"/>
      <c r="S51" s="744"/>
      <c r="T51" s="744"/>
      <c r="U51" s="744"/>
      <c r="V51" s="744"/>
      <c r="W51" s="744"/>
      <c r="X51" s="744"/>
      <c r="Y51" s="745"/>
      <c r="Z51" s="17"/>
    </row>
    <row r="52" spans="1:26" x14ac:dyDescent="0.2">
      <c r="B52" s="15"/>
      <c r="C52" s="743"/>
      <c r="D52" s="744"/>
      <c r="E52" s="744"/>
      <c r="F52" s="744"/>
      <c r="G52" s="744"/>
      <c r="H52" s="744"/>
      <c r="I52" s="744"/>
      <c r="J52" s="744"/>
      <c r="K52" s="744"/>
      <c r="L52" s="744"/>
      <c r="M52" s="744"/>
      <c r="N52" s="744"/>
      <c r="O52" s="744"/>
      <c r="P52" s="744"/>
      <c r="Q52" s="744"/>
      <c r="R52" s="744"/>
      <c r="S52" s="744"/>
      <c r="T52" s="744"/>
      <c r="U52" s="744"/>
      <c r="V52" s="744"/>
      <c r="W52" s="744"/>
      <c r="X52" s="744"/>
      <c r="Y52" s="745"/>
      <c r="Z52" s="17"/>
    </row>
    <row r="53" spans="1:26" x14ac:dyDescent="0.2">
      <c r="B53" s="15"/>
      <c r="C53" s="743"/>
      <c r="D53" s="744"/>
      <c r="E53" s="744"/>
      <c r="F53" s="744"/>
      <c r="G53" s="744"/>
      <c r="H53" s="744"/>
      <c r="I53" s="744"/>
      <c r="J53" s="744"/>
      <c r="K53" s="744"/>
      <c r="L53" s="744"/>
      <c r="M53" s="744"/>
      <c r="N53" s="744"/>
      <c r="O53" s="744"/>
      <c r="P53" s="744"/>
      <c r="Q53" s="744"/>
      <c r="R53" s="744"/>
      <c r="S53" s="744"/>
      <c r="T53" s="744"/>
      <c r="U53" s="744"/>
      <c r="V53" s="744"/>
      <c r="W53" s="744"/>
      <c r="X53" s="744"/>
      <c r="Y53" s="745"/>
      <c r="Z53" s="17"/>
    </row>
    <row r="54" spans="1:26" x14ac:dyDescent="0.2">
      <c r="B54" s="15"/>
      <c r="C54" s="743"/>
      <c r="D54" s="744"/>
      <c r="E54" s="744"/>
      <c r="F54" s="744"/>
      <c r="G54" s="744"/>
      <c r="H54" s="744"/>
      <c r="I54" s="744"/>
      <c r="J54" s="744"/>
      <c r="K54" s="744"/>
      <c r="L54" s="744"/>
      <c r="M54" s="744"/>
      <c r="N54" s="744"/>
      <c r="O54" s="744"/>
      <c r="P54" s="744"/>
      <c r="Q54" s="744"/>
      <c r="R54" s="744"/>
      <c r="S54" s="744"/>
      <c r="T54" s="744"/>
      <c r="U54" s="744"/>
      <c r="V54" s="744"/>
      <c r="W54" s="744"/>
      <c r="X54" s="744"/>
      <c r="Y54" s="745"/>
      <c r="Z54" s="17"/>
    </row>
    <row r="55" spans="1:26" ht="15" thickBot="1" x14ac:dyDescent="0.25">
      <c r="B55" s="15"/>
      <c r="C55" s="746"/>
      <c r="D55" s="747"/>
      <c r="E55" s="747"/>
      <c r="F55" s="747"/>
      <c r="G55" s="747"/>
      <c r="H55" s="747"/>
      <c r="I55" s="747"/>
      <c r="J55" s="747"/>
      <c r="K55" s="747"/>
      <c r="L55" s="747"/>
      <c r="M55" s="747"/>
      <c r="N55" s="747"/>
      <c r="O55" s="747"/>
      <c r="P55" s="747"/>
      <c r="Q55" s="747"/>
      <c r="R55" s="747"/>
      <c r="S55" s="747"/>
      <c r="T55" s="747"/>
      <c r="U55" s="747"/>
      <c r="V55" s="747"/>
      <c r="W55" s="747"/>
      <c r="X55" s="747"/>
      <c r="Y55" s="748"/>
      <c r="Z55" s="17"/>
    </row>
    <row r="56" spans="1:26" x14ac:dyDescent="0.2">
      <c r="B56" s="29"/>
      <c r="C56" s="30"/>
      <c r="D56" s="30"/>
      <c r="E56" s="30"/>
      <c r="F56" s="30"/>
      <c r="G56" s="30"/>
      <c r="H56" s="30"/>
      <c r="I56" s="30"/>
      <c r="J56" s="30"/>
      <c r="K56" s="30"/>
      <c r="L56" s="30"/>
      <c r="M56" s="30"/>
      <c r="N56" s="30"/>
      <c r="O56" s="30"/>
      <c r="P56" s="30"/>
      <c r="Q56" s="30"/>
      <c r="R56" s="30"/>
      <c r="S56" s="30"/>
      <c r="T56" s="30"/>
      <c r="U56" s="30"/>
      <c r="V56" s="30"/>
      <c r="W56" s="30"/>
      <c r="X56" s="30"/>
      <c r="Y56" s="30"/>
      <c r="Z56" s="31"/>
    </row>
    <row r="57" spans="1:26" ht="15" thickBot="1" x14ac:dyDescent="0.25">
      <c r="B57" s="32"/>
      <c r="C57" s="33"/>
      <c r="D57" s="33"/>
      <c r="E57" s="33"/>
      <c r="F57" s="33"/>
      <c r="G57" s="33"/>
      <c r="H57" s="33"/>
      <c r="I57" s="33"/>
      <c r="J57" s="33"/>
      <c r="K57" s="33"/>
      <c r="L57" s="33"/>
      <c r="M57" s="33"/>
      <c r="N57" s="33"/>
      <c r="O57" s="33"/>
      <c r="P57" s="33"/>
      <c r="Q57" s="33"/>
      <c r="R57" s="33"/>
      <c r="S57" s="33"/>
      <c r="T57" s="33"/>
      <c r="U57" s="33"/>
      <c r="V57" s="33"/>
      <c r="W57" s="33"/>
      <c r="X57" s="33"/>
      <c r="Y57" s="33"/>
      <c r="Z57" s="34"/>
    </row>
    <row r="58" spans="1:26" ht="14.25" customHeight="1" x14ac:dyDescent="0.2">
      <c r="B58" s="35"/>
      <c r="C58" s="573" t="s">
        <v>20</v>
      </c>
      <c r="D58" s="574"/>
      <c r="E58" s="574"/>
      <c r="F58" s="574"/>
      <c r="G58" s="575"/>
      <c r="H58" s="573" t="s">
        <v>34</v>
      </c>
      <c r="I58" s="575"/>
      <c r="J58" s="573" t="s">
        <v>35</v>
      </c>
      <c r="K58" s="574"/>
      <c r="L58" s="574"/>
      <c r="M58" s="575"/>
      <c r="N58" s="573" t="s">
        <v>33</v>
      </c>
      <c r="O58" s="574"/>
      <c r="P58" s="574"/>
      <c r="Q58" s="574"/>
      <c r="R58" s="574"/>
      <c r="S58" s="574"/>
      <c r="T58" s="574"/>
      <c r="U58" s="574"/>
      <c r="V58" s="574"/>
      <c r="W58" s="574"/>
      <c r="X58" s="574"/>
      <c r="Y58" s="575"/>
      <c r="Z58" s="36"/>
    </row>
    <row r="59" spans="1:26" ht="14.25" customHeight="1" x14ac:dyDescent="0.2">
      <c r="A59" s="1"/>
      <c r="B59" s="37"/>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36"/>
    </row>
    <row r="60" spans="1:26" ht="15" customHeight="1" thickBot="1" x14ac:dyDescent="0.25">
      <c r="A60" s="1"/>
      <c r="B60" s="37"/>
      <c r="C60" s="864"/>
      <c r="D60" s="865"/>
      <c r="E60" s="865"/>
      <c r="F60" s="865"/>
      <c r="G60" s="866"/>
      <c r="H60" s="576"/>
      <c r="I60" s="578"/>
      <c r="J60" s="576"/>
      <c r="K60" s="577"/>
      <c r="L60" s="577"/>
      <c r="M60" s="578"/>
      <c r="N60" s="576"/>
      <c r="O60" s="577"/>
      <c r="P60" s="577"/>
      <c r="Q60" s="577"/>
      <c r="R60" s="577"/>
      <c r="S60" s="577"/>
      <c r="T60" s="577"/>
      <c r="U60" s="577"/>
      <c r="V60" s="577"/>
      <c r="W60" s="577"/>
      <c r="X60" s="577"/>
      <c r="Y60" s="578"/>
      <c r="Z60" s="36"/>
    </row>
    <row r="61" spans="1:26" x14ac:dyDescent="0.2">
      <c r="B61" s="35"/>
      <c r="C61" s="579" t="s">
        <v>36</v>
      </c>
      <c r="D61" s="580"/>
      <c r="E61" s="580"/>
      <c r="F61" s="580"/>
      <c r="G61" s="581"/>
      <c r="H61" s="1350">
        <v>0.8</v>
      </c>
      <c r="I61" s="854"/>
      <c r="J61" s="1351">
        <v>0.5</v>
      </c>
      <c r="K61" s="1351"/>
      <c r="L61" s="1351"/>
      <c r="M61" s="1351"/>
      <c r="N61" s="550"/>
      <c r="O61" s="550"/>
      <c r="P61" s="550"/>
      <c r="Q61" s="550"/>
      <c r="R61" s="550"/>
      <c r="S61" s="550"/>
      <c r="T61" s="550"/>
      <c r="U61" s="550"/>
      <c r="V61" s="550"/>
      <c r="W61" s="550"/>
      <c r="X61" s="550"/>
      <c r="Y61" s="551"/>
      <c r="Z61" s="38"/>
    </row>
    <row r="62" spans="1:26" x14ac:dyDescent="0.2">
      <c r="B62" s="35"/>
      <c r="C62" s="1352" t="s">
        <v>93</v>
      </c>
      <c r="D62" s="1353"/>
      <c r="E62" s="1353"/>
      <c r="F62" s="1353"/>
      <c r="G62" s="1354"/>
      <c r="H62" s="1355">
        <v>0</v>
      </c>
      <c r="I62" s="848"/>
      <c r="J62" s="1356">
        <v>1</v>
      </c>
      <c r="K62" s="1356"/>
      <c r="L62" s="1356"/>
      <c r="M62" s="1356"/>
      <c r="N62" s="544"/>
      <c r="O62" s="544"/>
      <c r="P62" s="544"/>
      <c r="Q62" s="544"/>
      <c r="R62" s="544"/>
      <c r="S62" s="544"/>
      <c r="T62" s="544"/>
      <c r="U62" s="544"/>
      <c r="V62" s="544"/>
      <c r="W62" s="544"/>
      <c r="X62" s="544"/>
      <c r="Y62" s="545"/>
      <c r="Z62" s="38"/>
    </row>
    <row r="63" spans="1:26" x14ac:dyDescent="0.2">
      <c r="B63" s="35"/>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38"/>
    </row>
    <row r="64" spans="1:26" x14ac:dyDescent="0.2">
      <c r="B64" s="35"/>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38"/>
    </row>
    <row r="65" spans="2:26" x14ac:dyDescent="0.2">
      <c r="B65" s="35"/>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38"/>
    </row>
    <row r="66" spans="2:26" x14ac:dyDescent="0.2">
      <c r="B66" s="35"/>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38"/>
    </row>
    <row r="67" spans="2:26" x14ac:dyDescent="0.2">
      <c r="B67" s="35"/>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38"/>
    </row>
    <row r="68" spans="2:26" x14ac:dyDescent="0.2">
      <c r="B68" s="35"/>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38"/>
    </row>
    <row r="69" spans="2:26" x14ac:dyDescent="0.2">
      <c r="B69" s="35"/>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38"/>
    </row>
    <row r="70" spans="2:26" x14ac:dyDescent="0.2">
      <c r="B70" s="35"/>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38"/>
    </row>
    <row r="71" spans="2:26" x14ac:dyDescent="0.2">
      <c r="B71" s="35"/>
      <c r="C71" s="543"/>
      <c r="D71" s="544"/>
      <c r="E71" s="544"/>
      <c r="F71" s="544"/>
      <c r="G71" s="544"/>
      <c r="H71" s="544"/>
      <c r="I71" s="544"/>
      <c r="J71" s="544"/>
      <c r="K71" s="544"/>
      <c r="L71" s="544"/>
      <c r="M71" s="544"/>
      <c r="N71" s="544"/>
      <c r="O71" s="544"/>
      <c r="P71" s="544"/>
      <c r="Q71" s="544"/>
      <c r="R71" s="544"/>
      <c r="S71" s="544"/>
      <c r="T71" s="544"/>
      <c r="U71" s="544"/>
      <c r="V71" s="544"/>
      <c r="W71" s="544"/>
      <c r="X71" s="544"/>
      <c r="Y71" s="545"/>
      <c r="Z71" s="38"/>
    </row>
    <row r="72" spans="2:26" ht="15" thickBot="1" x14ac:dyDescent="0.25">
      <c r="B72" s="35"/>
      <c r="C72" s="546"/>
      <c r="D72" s="547"/>
      <c r="E72" s="547"/>
      <c r="F72" s="547"/>
      <c r="G72" s="547"/>
      <c r="H72" s="547"/>
      <c r="I72" s="547"/>
      <c r="J72" s="547"/>
      <c r="K72" s="547"/>
      <c r="L72" s="547"/>
      <c r="M72" s="547"/>
      <c r="N72" s="547"/>
      <c r="O72" s="547"/>
      <c r="P72" s="547"/>
      <c r="Q72" s="547"/>
      <c r="R72" s="547"/>
      <c r="S72" s="547"/>
      <c r="T72" s="547"/>
      <c r="U72" s="547"/>
      <c r="V72" s="547"/>
      <c r="W72" s="547"/>
      <c r="X72" s="547"/>
      <c r="Y72" s="548"/>
      <c r="Z72" s="38"/>
    </row>
    <row r="73" spans="2:26" x14ac:dyDescent="0.2">
      <c r="B73" s="39"/>
      <c r="C73" s="30"/>
      <c r="D73" s="30"/>
      <c r="E73" s="30"/>
      <c r="F73" s="30"/>
      <c r="G73" s="30"/>
      <c r="H73" s="30"/>
      <c r="I73" s="30"/>
      <c r="J73" s="30"/>
      <c r="K73" s="30"/>
      <c r="L73" s="30"/>
      <c r="M73" s="30"/>
      <c r="N73" s="30"/>
      <c r="O73" s="30"/>
      <c r="P73" s="30"/>
      <c r="Q73" s="30"/>
      <c r="R73" s="30"/>
      <c r="S73" s="30"/>
      <c r="T73" s="30"/>
      <c r="U73" s="30"/>
      <c r="V73" s="30"/>
      <c r="W73" s="30"/>
      <c r="X73" s="30"/>
      <c r="Y73" s="30"/>
      <c r="Z73" s="40"/>
    </row>
  </sheetData>
  <mergeCells count="110">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37:G37"/>
    <mergeCell ref="K37:Y37"/>
    <mergeCell ref="C38:G38"/>
    <mergeCell ref="K38:Y38"/>
    <mergeCell ref="C41:Y42"/>
    <mergeCell ref="C43:Y55"/>
    <mergeCell ref="C58:G60"/>
    <mergeCell ref="H58:I60"/>
    <mergeCell ref="J58:M60"/>
    <mergeCell ref="N58:Y60"/>
    <mergeCell ref="C63:G63"/>
    <mergeCell ref="H63:I63"/>
    <mergeCell ref="J63:M63"/>
    <mergeCell ref="N63:Y63"/>
    <mergeCell ref="C64:G64"/>
    <mergeCell ref="H64:I64"/>
    <mergeCell ref="J64:M64"/>
    <mergeCell ref="N64:Y64"/>
    <mergeCell ref="C61:G61"/>
    <mergeCell ref="H61:I61"/>
    <mergeCell ref="J61:M61"/>
    <mergeCell ref="N61:Y61"/>
    <mergeCell ref="C62:G62"/>
    <mergeCell ref="H62:I62"/>
    <mergeCell ref="J62:M62"/>
    <mergeCell ref="N62:Y62"/>
    <mergeCell ref="C67:G67"/>
    <mergeCell ref="H67:I67"/>
    <mergeCell ref="J67:M67"/>
    <mergeCell ref="N67:Y67"/>
    <mergeCell ref="C68:G68"/>
    <mergeCell ref="H68:I68"/>
    <mergeCell ref="J68:M68"/>
    <mergeCell ref="N68:Y68"/>
    <mergeCell ref="C65:G65"/>
    <mergeCell ref="H65:I65"/>
    <mergeCell ref="J65:M65"/>
    <mergeCell ref="N65:Y65"/>
    <mergeCell ref="C66:G66"/>
    <mergeCell ref="H66:I66"/>
    <mergeCell ref="J66:M66"/>
    <mergeCell ref="N66:Y66"/>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7F178-AA45-457E-8F54-4BDD5A5B73F5}">
  <dimension ref="A1:AC111"/>
  <sheetViews>
    <sheetView topLeftCell="A34" workbookViewId="0">
      <selection activeCell="K34" sqref="K34:Y34"/>
    </sheetView>
  </sheetViews>
  <sheetFormatPr baseColWidth="10" defaultColWidth="3.7109375" defaultRowHeight="14.25" x14ac:dyDescent="0.2"/>
  <cols>
    <col min="1" max="1" width="3.7109375" style="373"/>
    <col min="2" max="2" width="2.85546875" style="373" customWidth="1"/>
    <col min="3" max="6" width="2.7109375" style="373" customWidth="1"/>
    <col min="7" max="7" width="4.28515625" style="373" customWidth="1"/>
    <col min="8" max="9" width="19.28515625" style="373" customWidth="1"/>
    <col min="10" max="10" width="15" style="373" customWidth="1"/>
    <col min="11" max="12" width="3.42578125" style="373" customWidth="1"/>
    <col min="13" max="15" width="2.7109375" style="373" customWidth="1"/>
    <col min="16" max="16" width="7.7109375" style="373" customWidth="1"/>
    <col min="17" max="17" width="3.5703125" style="373" customWidth="1"/>
    <col min="18" max="18" width="3.7109375" style="373"/>
    <col min="19" max="19" width="3.28515625" style="373" customWidth="1"/>
    <col min="20" max="21" width="6.42578125" style="373" customWidth="1"/>
    <col min="22" max="22" width="3.7109375" style="373"/>
    <col min="23" max="25" width="5" style="373" customWidth="1"/>
    <col min="26" max="26" width="2.85546875" style="373" customWidth="1"/>
    <col min="27" max="28" width="3.7109375" style="373"/>
    <col min="29" max="29" width="8.42578125" style="373" customWidth="1"/>
    <col min="30" max="16384" width="3.7109375" style="373"/>
  </cols>
  <sheetData>
    <row r="1" spans="1:26" ht="15" thickBot="1" x14ac:dyDescent="0.25">
      <c r="A1" s="371"/>
      <c r="B1" s="372"/>
      <c r="C1" s="372"/>
      <c r="D1" s="372"/>
      <c r="E1" s="372"/>
      <c r="F1" s="372"/>
    </row>
    <row r="2" spans="1:26" ht="45.75" customHeight="1" x14ac:dyDescent="0.2">
      <c r="A2" s="37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37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37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371"/>
      <c r="B5" s="371"/>
      <c r="C5" s="371"/>
      <c r="D5" s="371"/>
      <c r="E5" s="371"/>
      <c r="F5" s="371"/>
      <c r="G5" s="371"/>
      <c r="H5" s="374"/>
      <c r="I5" s="374"/>
      <c r="J5" s="374"/>
      <c r="K5" s="374"/>
      <c r="L5" s="374"/>
      <c r="M5" s="374"/>
      <c r="N5" s="374"/>
      <c r="O5" s="374"/>
      <c r="P5" s="374"/>
      <c r="Q5" s="374"/>
      <c r="R5" s="374"/>
      <c r="S5" s="374"/>
      <c r="T5" s="374"/>
      <c r="U5" s="374"/>
      <c r="V5" s="374"/>
      <c r="W5" s="374"/>
      <c r="X5" s="374"/>
      <c r="Y5" s="374"/>
      <c r="Z5" s="374"/>
    </row>
    <row r="6" spans="1:26" ht="15.75" thickBot="1" x14ac:dyDescent="0.25">
      <c r="B6" s="375"/>
      <c r="C6" s="376"/>
      <c r="D6" s="376"/>
      <c r="E6" s="376"/>
      <c r="F6" s="376"/>
      <c r="G6" s="376"/>
      <c r="H6" s="376"/>
      <c r="I6" s="377"/>
      <c r="J6" s="377"/>
      <c r="K6" s="377"/>
      <c r="L6" s="377"/>
      <c r="M6" s="377"/>
      <c r="N6" s="377"/>
      <c r="O6" s="377"/>
      <c r="P6" s="377"/>
      <c r="Q6" s="377"/>
      <c r="R6" s="378"/>
      <c r="S6" s="378"/>
      <c r="T6" s="378"/>
      <c r="U6" s="378"/>
      <c r="V6" s="378"/>
      <c r="W6" s="376"/>
      <c r="X6" s="376"/>
      <c r="Y6" s="376"/>
      <c r="Z6" s="379"/>
    </row>
    <row r="7" spans="1:26" ht="15" customHeight="1" x14ac:dyDescent="0.2">
      <c r="B7" s="380"/>
      <c r="C7" s="638" t="s">
        <v>2</v>
      </c>
      <c r="D7" s="639"/>
      <c r="E7" s="639"/>
      <c r="F7" s="639"/>
      <c r="G7" s="639"/>
      <c r="H7" s="640"/>
      <c r="I7" s="665" t="s">
        <v>555</v>
      </c>
      <c r="J7" s="666"/>
      <c r="K7" s="666"/>
      <c r="L7" s="666"/>
      <c r="M7" s="666"/>
      <c r="N7" s="666"/>
      <c r="O7" s="666"/>
      <c r="P7" s="666"/>
      <c r="Q7" s="666"/>
      <c r="R7" s="666"/>
      <c r="S7" s="666"/>
      <c r="T7" s="666"/>
      <c r="U7" s="666"/>
      <c r="V7" s="666"/>
      <c r="W7" s="666"/>
      <c r="X7" s="666"/>
      <c r="Y7" s="667"/>
      <c r="Z7" s="381"/>
    </row>
    <row r="8" spans="1:26" ht="15.75" thickBot="1" x14ac:dyDescent="0.25">
      <c r="B8" s="380"/>
      <c r="C8" s="641"/>
      <c r="D8" s="642"/>
      <c r="E8" s="642"/>
      <c r="F8" s="642"/>
      <c r="G8" s="642"/>
      <c r="H8" s="643"/>
      <c r="I8" s="668"/>
      <c r="J8" s="669"/>
      <c r="K8" s="669"/>
      <c r="L8" s="669"/>
      <c r="M8" s="669"/>
      <c r="N8" s="669"/>
      <c r="O8" s="669"/>
      <c r="P8" s="669"/>
      <c r="Q8" s="669"/>
      <c r="R8" s="669"/>
      <c r="S8" s="669"/>
      <c r="T8" s="669"/>
      <c r="U8" s="669"/>
      <c r="V8" s="669"/>
      <c r="W8" s="669"/>
      <c r="X8" s="669"/>
      <c r="Y8" s="670"/>
      <c r="Z8" s="381"/>
    </row>
    <row r="9" spans="1:26" ht="15.75" thickBot="1" x14ac:dyDescent="0.25">
      <c r="B9" s="380"/>
      <c r="C9" s="382"/>
      <c r="D9" s="382"/>
      <c r="E9" s="382"/>
      <c r="F9" s="382"/>
      <c r="G9" s="382"/>
      <c r="H9" s="382"/>
      <c r="I9" s="383"/>
      <c r="J9" s="383"/>
      <c r="K9" s="383"/>
      <c r="L9" s="383"/>
      <c r="M9" s="383"/>
      <c r="N9" s="383"/>
      <c r="O9" s="383"/>
      <c r="P9" s="383"/>
      <c r="Q9" s="383"/>
      <c r="R9" s="384"/>
      <c r="S9" s="384"/>
      <c r="T9" s="384"/>
      <c r="U9" s="384"/>
      <c r="V9" s="384"/>
      <c r="W9" s="382"/>
      <c r="X9" s="382"/>
      <c r="Y9" s="382"/>
      <c r="Z9" s="381"/>
    </row>
    <row r="10" spans="1:26" ht="15" customHeight="1" thickBot="1" x14ac:dyDescent="0.25">
      <c r="B10" s="380"/>
      <c r="C10" s="638" t="s">
        <v>4</v>
      </c>
      <c r="D10" s="639"/>
      <c r="E10" s="639"/>
      <c r="F10" s="639"/>
      <c r="G10" s="639"/>
      <c r="H10" s="640"/>
      <c r="I10" s="677" t="s">
        <v>123</v>
      </c>
      <c r="J10" s="678"/>
      <c r="K10" s="678"/>
      <c r="L10" s="678"/>
      <c r="M10" s="678"/>
      <c r="N10" s="678"/>
      <c r="O10" s="678"/>
      <c r="P10" s="678"/>
      <c r="Q10" s="679"/>
      <c r="R10" s="674" t="s">
        <v>3</v>
      </c>
      <c r="S10" s="675"/>
      <c r="T10" s="675"/>
      <c r="U10" s="676"/>
      <c r="V10" s="608" t="s">
        <v>5</v>
      </c>
      <c r="W10" s="609"/>
      <c r="X10" s="609"/>
      <c r="Y10" s="610"/>
      <c r="Z10" s="381"/>
    </row>
    <row r="11" spans="1:26" ht="28.5" customHeight="1" thickBot="1" x14ac:dyDescent="0.25">
      <c r="B11" s="380"/>
      <c r="C11" s="641"/>
      <c r="D11" s="642"/>
      <c r="E11" s="642"/>
      <c r="F11" s="642"/>
      <c r="G11" s="642"/>
      <c r="H11" s="643"/>
      <c r="I11" s="680"/>
      <c r="J11" s="681"/>
      <c r="K11" s="681"/>
      <c r="L11" s="681"/>
      <c r="M11" s="681"/>
      <c r="N11" s="681"/>
      <c r="O11" s="681"/>
      <c r="P11" s="681"/>
      <c r="Q11" s="682"/>
      <c r="R11" s="683" t="s">
        <v>733</v>
      </c>
      <c r="S11" s="684"/>
      <c r="T11" s="684"/>
      <c r="U11" s="685"/>
      <c r="V11" s="671" t="s">
        <v>209</v>
      </c>
      <c r="W11" s="672"/>
      <c r="X11" s="672"/>
      <c r="Y11" s="673"/>
      <c r="Z11" s="381"/>
    </row>
    <row r="12" spans="1:26" ht="15" thickBot="1" x14ac:dyDescent="0.25">
      <c r="B12" s="385"/>
      <c r="C12" s="386"/>
      <c r="D12" s="386"/>
      <c r="E12" s="386"/>
      <c r="F12" s="386"/>
      <c r="G12" s="386"/>
      <c r="H12" s="386"/>
      <c r="I12" s="386"/>
      <c r="J12" s="386"/>
      <c r="K12" s="386"/>
      <c r="L12" s="386"/>
      <c r="M12" s="386"/>
      <c r="N12" s="386"/>
      <c r="O12" s="386"/>
      <c r="P12" s="386"/>
      <c r="Q12" s="386"/>
      <c r="R12" s="386"/>
      <c r="S12" s="386"/>
      <c r="T12" s="386"/>
      <c r="U12" s="386"/>
      <c r="V12" s="386"/>
      <c r="W12" s="386"/>
      <c r="X12" s="386"/>
      <c r="Y12" s="386"/>
      <c r="Z12" s="387"/>
    </row>
    <row r="13" spans="1:26" ht="15" customHeight="1" x14ac:dyDescent="0.2">
      <c r="B13" s="385"/>
      <c r="C13" s="638" t="s">
        <v>6</v>
      </c>
      <c r="D13" s="639"/>
      <c r="E13" s="639"/>
      <c r="F13" s="639"/>
      <c r="G13" s="639"/>
      <c r="H13" s="640"/>
      <c r="I13" s="840" t="s">
        <v>734</v>
      </c>
      <c r="J13" s="841"/>
      <c r="K13" s="841"/>
      <c r="L13" s="841"/>
      <c r="M13" s="841"/>
      <c r="N13" s="841"/>
      <c r="O13" s="841"/>
      <c r="P13" s="841"/>
      <c r="Q13" s="841"/>
      <c r="R13" s="841"/>
      <c r="S13" s="842"/>
      <c r="T13" s="638" t="s">
        <v>7</v>
      </c>
      <c r="U13" s="639"/>
      <c r="V13" s="639"/>
      <c r="W13" s="639"/>
      <c r="X13" s="639"/>
      <c r="Y13" s="640"/>
      <c r="Z13" s="387"/>
    </row>
    <row r="14" spans="1:26" ht="30" customHeight="1" thickBot="1" x14ac:dyDescent="0.25">
      <c r="B14" s="385"/>
      <c r="C14" s="641"/>
      <c r="D14" s="642"/>
      <c r="E14" s="642"/>
      <c r="F14" s="642"/>
      <c r="G14" s="642"/>
      <c r="H14" s="643"/>
      <c r="I14" s="843"/>
      <c r="J14" s="844"/>
      <c r="K14" s="844"/>
      <c r="L14" s="844"/>
      <c r="M14" s="844"/>
      <c r="N14" s="844"/>
      <c r="O14" s="844"/>
      <c r="P14" s="844"/>
      <c r="Q14" s="844"/>
      <c r="R14" s="844"/>
      <c r="S14" s="845"/>
      <c r="T14" s="650" t="s">
        <v>67</v>
      </c>
      <c r="U14" s="651"/>
      <c r="V14" s="651"/>
      <c r="W14" s="651"/>
      <c r="X14" s="651"/>
      <c r="Y14" s="652"/>
      <c r="Z14" s="387"/>
    </row>
    <row r="15" spans="1:26" ht="15" thickBot="1" x14ac:dyDescent="0.25">
      <c r="B15" s="385"/>
      <c r="C15" s="386"/>
      <c r="D15" s="386"/>
      <c r="E15" s="386"/>
      <c r="F15" s="386"/>
      <c r="G15" s="386"/>
      <c r="H15" s="386"/>
      <c r="I15" s="386"/>
      <c r="J15" s="386"/>
      <c r="K15" s="386"/>
      <c r="L15" s="386"/>
      <c r="M15" s="386"/>
      <c r="N15" s="386"/>
      <c r="O15" s="386"/>
      <c r="P15" s="386"/>
      <c r="Q15" s="386"/>
      <c r="R15" s="386"/>
      <c r="S15" s="386"/>
      <c r="T15" s="386"/>
      <c r="U15" s="386"/>
      <c r="V15" s="386"/>
      <c r="W15" s="386"/>
      <c r="X15" s="386"/>
      <c r="Y15" s="386"/>
      <c r="Z15" s="387"/>
    </row>
    <row r="16" spans="1:26" ht="57.75" customHeight="1" thickBot="1" x14ac:dyDescent="0.25">
      <c r="B16" s="385"/>
      <c r="C16" s="601" t="s">
        <v>8</v>
      </c>
      <c r="D16" s="602"/>
      <c r="E16" s="602"/>
      <c r="F16" s="602"/>
      <c r="G16" s="602"/>
      <c r="H16" s="603"/>
      <c r="I16" s="604" t="s">
        <v>736</v>
      </c>
      <c r="J16" s="605"/>
      <c r="K16" s="605"/>
      <c r="L16" s="605"/>
      <c r="M16" s="605"/>
      <c r="N16" s="605"/>
      <c r="O16" s="605"/>
      <c r="P16" s="605"/>
      <c r="Q16" s="605"/>
      <c r="R16" s="605"/>
      <c r="S16" s="605"/>
      <c r="T16" s="605"/>
      <c r="U16" s="605"/>
      <c r="V16" s="605"/>
      <c r="W16" s="605"/>
      <c r="X16" s="605"/>
      <c r="Y16" s="606"/>
      <c r="Z16" s="387"/>
    </row>
    <row r="17" spans="2:26" ht="16.5" customHeight="1" thickBot="1" x14ac:dyDescent="0.25">
      <c r="B17" s="385"/>
      <c r="C17" s="384"/>
      <c r="D17" s="384"/>
      <c r="E17" s="384"/>
      <c r="F17" s="384"/>
      <c r="G17" s="384"/>
      <c r="H17" s="384"/>
      <c r="I17" s="388"/>
      <c r="J17" s="388"/>
      <c r="K17" s="388"/>
      <c r="L17" s="388"/>
      <c r="M17" s="388"/>
      <c r="N17" s="388"/>
      <c r="O17" s="388"/>
      <c r="P17" s="388"/>
      <c r="Q17" s="388"/>
      <c r="R17" s="388"/>
      <c r="S17" s="388"/>
      <c r="T17" s="388"/>
      <c r="U17" s="388"/>
      <c r="V17" s="388"/>
      <c r="W17" s="388"/>
      <c r="X17" s="388"/>
      <c r="Y17" s="388"/>
      <c r="Z17" s="387"/>
    </row>
    <row r="18" spans="2:26" ht="52.5" customHeight="1" thickBot="1" x14ac:dyDescent="0.25">
      <c r="B18" s="385"/>
      <c r="C18" s="601" t="s">
        <v>47</v>
      </c>
      <c r="D18" s="602"/>
      <c r="E18" s="602"/>
      <c r="F18" s="602"/>
      <c r="G18" s="602"/>
      <c r="H18" s="603"/>
      <c r="I18" s="604" t="s">
        <v>735</v>
      </c>
      <c r="J18" s="605"/>
      <c r="K18" s="605"/>
      <c r="L18" s="605"/>
      <c r="M18" s="605"/>
      <c r="N18" s="605"/>
      <c r="O18" s="605"/>
      <c r="P18" s="605"/>
      <c r="Q18" s="605"/>
      <c r="R18" s="605"/>
      <c r="S18" s="605"/>
      <c r="T18" s="605"/>
      <c r="U18" s="605"/>
      <c r="V18" s="605"/>
      <c r="W18" s="605"/>
      <c r="X18" s="605"/>
      <c r="Y18" s="606"/>
      <c r="Z18" s="387"/>
    </row>
    <row r="19" spans="2:26" ht="16.5" customHeight="1" thickBot="1" x14ac:dyDescent="0.25">
      <c r="B19" s="385"/>
      <c r="C19" s="384"/>
      <c r="D19" s="384"/>
      <c r="E19" s="384"/>
      <c r="F19" s="384"/>
      <c r="G19" s="384"/>
      <c r="H19" s="384"/>
      <c r="I19" s="388"/>
      <c r="J19" s="388"/>
      <c r="K19" s="388"/>
      <c r="L19" s="388"/>
      <c r="M19" s="388"/>
      <c r="N19" s="388"/>
      <c r="O19" s="388"/>
      <c r="P19" s="388"/>
      <c r="Q19" s="388"/>
      <c r="R19" s="388"/>
      <c r="S19" s="388"/>
      <c r="T19" s="388"/>
      <c r="U19" s="388"/>
      <c r="V19" s="388"/>
      <c r="W19" s="388"/>
      <c r="X19" s="388"/>
      <c r="Y19" s="388"/>
      <c r="Z19" s="387"/>
    </row>
    <row r="20" spans="2:26" s="371" customFormat="1" ht="23.25" customHeight="1" x14ac:dyDescent="0.2">
      <c r="B20" s="385"/>
      <c r="C20" s="620" t="s">
        <v>10</v>
      </c>
      <c r="D20" s="621"/>
      <c r="E20" s="621"/>
      <c r="F20" s="621"/>
      <c r="G20" s="621"/>
      <c r="H20" s="622"/>
      <c r="I20" s="626" t="s">
        <v>737</v>
      </c>
      <c r="J20" s="627"/>
      <c r="K20" s="627"/>
      <c r="L20" s="628"/>
      <c r="M20" s="608" t="s">
        <v>11</v>
      </c>
      <c r="N20" s="609"/>
      <c r="O20" s="609"/>
      <c r="P20" s="609"/>
      <c r="Q20" s="609"/>
      <c r="R20" s="609"/>
      <c r="S20" s="610"/>
      <c r="T20" s="608" t="s">
        <v>12</v>
      </c>
      <c r="U20" s="609"/>
      <c r="V20" s="609"/>
      <c r="W20" s="609"/>
      <c r="X20" s="609"/>
      <c r="Y20" s="610"/>
      <c r="Z20" s="387"/>
    </row>
    <row r="21" spans="2:26" s="371" customFormat="1" ht="23.25" customHeight="1" thickBot="1" x14ac:dyDescent="0.25">
      <c r="B21" s="385"/>
      <c r="C21" s="623"/>
      <c r="D21" s="624"/>
      <c r="E21" s="624"/>
      <c r="F21" s="624"/>
      <c r="G21" s="624"/>
      <c r="H21" s="625"/>
      <c r="I21" s="629"/>
      <c r="J21" s="630"/>
      <c r="K21" s="630"/>
      <c r="L21" s="631"/>
      <c r="M21" s="701" t="s">
        <v>70</v>
      </c>
      <c r="N21" s="702"/>
      <c r="O21" s="702"/>
      <c r="P21" s="702"/>
      <c r="Q21" s="702"/>
      <c r="R21" s="702"/>
      <c r="S21" s="703"/>
      <c r="T21" s="1386" t="s">
        <v>71</v>
      </c>
      <c r="U21" s="1387"/>
      <c r="V21" s="1387"/>
      <c r="W21" s="1387"/>
      <c r="X21" s="1387"/>
      <c r="Y21" s="1388"/>
      <c r="Z21" s="387"/>
    </row>
    <row r="22" spans="2:26" ht="15" thickBot="1" x14ac:dyDescent="0.25">
      <c r="B22" s="385"/>
      <c r="C22" s="386"/>
      <c r="D22" s="386"/>
      <c r="E22" s="386"/>
      <c r="F22" s="386"/>
      <c r="G22" s="386"/>
      <c r="H22" s="386"/>
      <c r="I22" s="386"/>
      <c r="J22" s="386"/>
      <c r="K22" s="386"/>
      <c r="L22" s="386"/>
      <c r="M22" s="386"/>
      <c r="N22" s="386"/>
      <c r="O22" s="386"/>
      <c r="P22" s="386"/>
      <c r="Q22" s="386"/>
      <c r="R22" s="386"/>
      <c r="S22" s="386"/>
      <c r="T22" s="386"/>
      <c r="U22" s="386"/>
      <c r="V22" s="386"/>
      <c r="W22" s="386"/>
      <c r="X22" s="386"/>
      <c r="Y22" s="386"/>
      <c r="Z22" s="387"/>
    </row>
    <row r="23" spans="2:26" ht="31.5" customHeight="1" x14ac:dyDescent="0.2">
      <c r="B23" s="38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387"/>
    </row>
    <row r="24" spans="2:26" ht="26.25" customHeight="1" thickBot="1" x14ac:dyDescent="0.25">
      <c r="B24" s="385"/>
      <c r="C24" s="611" t="s">
        <v>573</v>
      </c>
      <c r="D24" s="612"/>
      <c r="E24" s="612"/>
      <c r="F24" s="612"/>
      <c r="G24" s="612"/>
      <c r="H24" s="612"/>
      <c r="I24" s="613"/>
      <c r="J24" s="611" t="s">
        <v>138</v>
      </c>
      <c r="K24" s="612"/>
      <c r="L24" s="612"/>
      <c r="M24" s="612"/>
      <c r="N24" s="612"/>
      <c r="O24" s="612"/>
      <c r="P24" s="613"/>
      <c r="Q24" s="1383" t="s">
        <v>385</v>
      </c>
      <c r="R24" s="1384"/>
      <c r="S24" s="1384"/>
      <c r="T24" s="1384"/>
      <c r="U24" s="1384"/>
      <c r="V24" s="1384"/>
      <c r="W24" s="1384"/>
      <c r="X24" s="1384"/>
      <c r="Y24" s="1385"/>
      <c r="Z24" s="387"/>
    </row>
    <row r="25" spans="2:26" ht="15" thickBot="1" x14ac:dyDescent="0.25">
      <c r="B25" s="385"/>
      <c r="C25" s="386"/>
      <c r="D25" s="386"/>
      <c r="E25" s="386"/>
      <c r="F25" s="386"/>
      <c r="G25" s="386"/>
      <c r="H25" s="386"/>
      <c r="I25" s="386"/>
      <c r="J25" s="386"/>
      <c r="K25" s="386"/>
      <c r="L25" s="386"/>
      <c r="M25" s="386"/>
      <c r="N25" s="386"/>
      <c r="O25" s="386"/>
      <c r="P25" s="386"/>
      <c r="Q25" s="386"/>
      <c r="R25" s="386"/>
      <c r="S25" s="386"/>
      <c r="T25" s="386"/>
      <c r="U25" s="386"/>
      <c r="V25" s="386"/>
      <c r="W25" s="386"/>
      <c r="X25" s="386"/>
      <c r="Y25" s="386"/>
      <c r="Z25" s="387"/>
    </row>
    <row r="26" spans="2:26" ht="33" customHeight="1" thickBot="1" x14ac:dyDescent="0.25">
      <c r="B26" s="385"/>
      <c r="C26" s="601" t="s">
        <v>16</v>
      </c>
      <c r="D26" s="602"/>
      <c r="E26" s="602"/>
      <c r="F26" s="602"/>
      <c r="G26" s="602"/>
      <c r="H26" s="603"/>
      <c r="I26" s="604" t="s">
        <v>680</v>
      </c>
      <c r="J26" s="605"/>
      <c r="K26" s="605"/>
      <c r="L26" s="605"/>
      <c r="M26" s="605"/>
      <c r="N26" s="605"/>
      <c r="O26" s="605"/>
      <c r="P26" s="605"/>
      <c r="Q26" s="605"/>
      <c r="R26" s="605"/>
      <c r="S26" s="605"/>
      <c r="T26" s="605"/>
      <c r="U26" s="605"/>
      <c r="V26" s="605"/>
      <c r="W26" s="605"/>
      <c r="X26" s="605"/>
      <c r="Y26" s="606"/>
      <c r="Z26" s="387"/>
    </row>
    <row r="27" spans="2:26" ht="15.75" thickBot="1" x14ac:dyDescent="0.25">
      <c r="B27" s="385"/>
      <c r="C27" s="384"/>
      <c r="D27" s="384"/>
      <c r="E27" s="384"/>
      <c r="F27" s="384"/>
      <c r="G27" s="384"/>
      <c r="H27" s="384"/>
      <c r="I27" s="388"/>
      <c r="J27" s="388"/>
      <c r="K27" s="388"/>
      <c r="L27" s="388"/>
      <c r="M27" s="388"/>
      <c r="N27" s="388"/>
      <c r="O27" s="388"/>
      <c r="P27" s="388"/>
      <c r="Q27" s="388"/>
      <c r="R27" s="388"/>
      <c r="S27" s="388"/>
      <c r="T27" s="388"/>
      <c r="U27" s="388"/>
      <c r="V27" s="388"/>
      <c r="W27" s="388"/>
      <c r="X27" s="388"/>
      <c r="Y27" s="388"/>
      <c r="Z27" s="387"/>
    </row>
    <row r="28" spans="2:26" ht="39.75" customHeight="1" thickBot="1" x14ac:dyDescent="0.25">
      <c r="B28" s="385"/>
      <c r="C28" s="601" t="s">
        <v>17</v>
      </c>
      <c r="D28" s="602"/>
      <c r="E28" s="602"/>
      <c r="F28" s="602"/>
      <c r="G28" s="602"/>
      <c r="H28" s="603"/>
      <c r="I28" s="1382">
        <v>0.64570000000000005</v>
      </c>
      <c r="J28" s="604"/>
      <c r="K28" s="601" t="s">
        <v>18</v>
      </c>
      <c r="L28" s="602"/>
      <c r="M28" s="602"/>
      <c r="N28" s="602"/>
      <c r="O28" s="602"/>
      <c r="P28" s="603"/>
      <c r="Q28" s="619" t="s">
        <v>38</v>
      </c>
      <c r="R28" s="617"/>
      <c r="S28" s="618"/>
      <c r="T28" s="346" t="s">
        <v>77</v>
      </c>
      <c r="U28" s="617" t="s">
        <v>39</v>
      </c>
      <c r="V28" s="617"/>
      <c r="W28" s="617"/>
      <c r="X28" s="618"/>
      <c r="Y28" s="389"/>
      <c r="Z28" s="387"/>
    </row>
    <row r="29" spans="2:26" ht="15" thickBot="1" x14ac:dyDescent="0.25">
      <c r="B29" s="385"/>
      <c r="C29" s="386"/>
      <c r="D29" s="386"/>
      <c r="E29" s="386"/>
      <c r="F29" s="386"/>
      <c r="G29" s="386"/>
      <c r="H29" s="386"/>
      <c r="I29" s="386"/>
      <c r="J29" s="386"/>
      <c r="K29" s="386"/>
      <c r="L29" s="386"/>
      <c r="M29" s="386"/>
      <c r="N29" s="386"/>
      <c r="O29" s="386"/>
      <c r="P29" s="386"/>
      <c r="Q29" s="386"/>
      <c r="R29" s="386"/>
      <c r="S29" s="386"/>
      <c r="T29" s="386"/>
      <c r="U29" s="386"/>
      <c r="V29" s="386"/>
      <c r="W29" s="386"/>
      <c r="X29" s="386"/>
      <c r="Y29" s="386"/>
      <c r="Z29" s="387"/>
    </row>
    <row r="30" spans="2:26" s="391" customFormat="1" x14ac:dyDescent="0.2">
      <c r="B30" s="39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387"/>
    </row>
    <row r="31" spans="2:26" s="391" customFormat="1" ht="15" thickBot="1" x14ac:dyDescent="0.25">
      <c r="B31" s="39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387"/>
    </row>
    <row r="32" spans="2:26" s="391" customFormat="1" ht="35.25" customHeight="1" x14ac:dyDescent="0.2">
      <c r="B32" s="390"/>
      <c r="C32" s="591" t="s">
        <v>20</v>
      </c>
      <c r="D32" s="592"/>
      <c r="E32" s="592"/>
      <c r="F32" s="592"/>
      <c r="G32" s="593"/>
      <c r="H32" s="445" t="s">
        <v>738</v>
      </c>
      <c r="I32" s="445" t="s">
        <v>739</v>
      </c>
      <c r="J32" s="445" t="s">
        <v>23</v>
      </c>
      <c r="K32" s="599" t="s">
        <v>24</v>
      </c>
      <c r="L32" s="592"/>
      <c r="M32" s="592"/>
      <c r="N32" s="592"/>
      <c r="O32" s="592"/>
      <c r="P32" s="592"/>
      <c r="Q32" s="592"/>
      <c r="R32" s="592"/>
      <c r="S32" s="592"/>
      <c r="T32" s="592"/>
      <c r="U32" s="592"/>
      <c r="V32" s="592"/>
      <c r="W32" s="592"/>
      <c r="X32" s="592"/>
      <c r="Y32" s="593"/>
      <c r="Z32" s="387"/>
    </row>
    <row r="33" spans="2:29" s="391" customFormat="1" ht="48.75" customHeight="1" x14ac:dyDescent="0.2">
      <c r="B33" s="390"/>
      <c r="C33" s="1186" t="s">
        <v>36</v>
      </c>
      <c r="D33" s="1187"/>
      <c r="E33" s="1187"/>
      <c r="F33" s="1187"/>
      <c r="G33" s="1187"/>
      <c r="H33" s="519">
        <v>35471085232</v>
      </c>
      <c r="I33" s="519">
        <v>165967927000</v>
      </c>
      <c r="J33" s="410">
        <f>H33/I33</f>
        <v>0.21372252984758916</v>
      </c>
      <c r="K33" s="1357" t="s">
        <v>740</v>
      </c>
      <c r="L33" s="1358"/>
      <c r="M33" s="1358"/>
      <c r="N33" s="1358"/>
      <c r="O33" s="1358"/>
      <c r="P33" s="1358"/>
      <c r="Q33" s="1358"/>
      <c r="R33" s="1358"/>
      <c r="S33" s="1358"/>
      <c r="T33" s="1358"/>
      <c r="U33" s="1358"/>
      <c r="V33" s="1358"/>
      <c r="W33" s="1358"/>
      <c r="X33" s="1358"/>
      <c r="Y33" s="1359"/>
      <c r="Z33" s="387"/>
      <c r="AC33" s="520"/>
    </row>
    <row r="34" spans="2:29" s="391" customFormat="1" ht="30" customHeight="1" x14ac:dyDescent="0.2">
      <c r="B34" s="390"/>
      <c r="C34" s="1186" t="s">
        <v>93</v>
      </c>
      <c r="D34" s="1187"/>
      <c r="E34" s="1187"/>
      <c r="F34" s="1187"/>
      <c r="G34" s="1187"/>
      <c r="H34" s="521">
        <v>26124403455</v>
      </c>
      <c r="I34" s="519">
        <v>165639927000</v>
      </c>
      <c r="J34" s="410">
        <f t="shared" ref="J34" si="0">+H34/I34</f>
        <v>0.15771803289312003</v>
      </c>
      <c r="K34" s="1357" t="s">
        <v>741</v>
      </c>
      <c r="L34" s="1358"/>
      <c r="M34" s="1358"/>
      <c r="N34" s="1358"/>
      <c r="O34" s="1358"/>
      <c r="P34" s="1358"/>
      <c r="Q34" s="1358"/>
      <c r="R34" s="1358"/>
      <c r="S34" s="1358"/>
      <c r="T34" s="1358"/>
      <c r="U34" s="1358"/>
      <c r="V34" s="1358"/>
      <c r="W34" s="1358"/>
      <c r="X34" s="1358"/>
      <c r="Y34" s="1359"/>
      <c r="Z34" s="387"/>
      <c r="AC34" s="520"/>
    </row>
    <row r="35" spans="2:29" s="391" customFormat="1" x14ac:dyDescent="0.2">
      <c r="B35" s="390"/>
      <c r="C35" s="1186" t="s">
        <v>94</v>
      </c>
      <c r="D35" s="1187"/>
      <c r="E35" s="1187"/>
      <c r="F35" s="1187"/>
      <c r="G35" s="1187"/>
      <c r="H35" s="368"/>
      <c r="I35" s="368"/>
      <c r="J35" s="367"/>
      <c r="K35" s="582"/>
      <c r="L35" s="583"/>
      <c r="M35" s="583"/>
      <c r="N35" s="583"/>
      <c r="O35" s="583"/>
      <c r="P35" s="583"/>
      <c r="Q35" s="583"/>
      <c r="R35" s="583"/>
      <c r="S35" s="583"/>
      <c r="T35" s="583"/>
      <c r="U35" s="583"/>
      <c r="V35" s="583"/>
      <c r="W35" s="583"/>
      <c r="X35" s="583"/>
      <c r="Y35" s="584"/>
      <c r="Z35" s="387"/>
      <c r="AC35" s="522"/>
    </row>
    <row r="36" spans="2:29" s="391" customFormat="1" ht="15" thickBot="1" x14ac:dyDescent="0.25">
      <c r="B36" s="390"/>
      <c r="C36" s="1186" t="s">
        <v>95</v>
      </c>
      <c r="D36" s="1187"/>
      <c r="E36" s="1187"/>
      <c r="F36" s="1187"/>
      <c r="G36" s="1187"/>
      <c r="H36" s="368"/>
      <c r="I36" s="368"/>
      <c r="J36" s="367"/>
      <c r="K36" s="582"/>
      <c r="L36" s="583"/>
      <c r="M36" s="583"/>
      <c r="N36" s="583"/>
      <c r="O36" s="583"/>
      <c r="P36" s="583"/>
      <c r="Q36" s="583"/>
      <c r="R36" s="583"/>
      <c r="S36" s="583"/>
      <c r="T36" s="583"/>
      <c r="U36" s="583"/>
      <c r="V36" s="583"/>
      <c r="W36" s="583"/>
      <c r="X36" s="583"/>
      <c r="Y36" s="584"/>
      <c r="Z36" s="387"/>
    </row>
    <row r="37" spans="2:29" s="391" customFormat="1" ht="15.75" customHeight="1" thickBot="1" x14ac:dyDescent="0.3">
      <c r="B37" s="390"/>
      <c r="C37" s="552" t="s">
        <v>25</v>
      </c>
      <c r="D37" s="553"/>
      <c r="E37" s="553"/>
      <c r="F37" s="553"/>
      <c r="G37" s="554"/>
      <c r="H37" s="394">
        <f>SUM(H33:H36)</f>
        <v>61595488687</v>
      </c>
      <c r="I37" s="394">
        <v>165639927000</v>
      </c>
      <c r="J37" s="517">
        <f>SUM(J33:J36)</f>
        <v>0.37144056274070919</v>
      </c>
      <c r="K37" s="555"/>
      <c r="L37" s="556"/>
      <c r="M37" s="556"/>
      <c r="N37" s="556"/>
      <c r="O37" s="556"/>
      <c r="P37" s="556"/>
      <c r="Q37" s="556"/>
      <c r="R37" s="556"/>
      <c r="S37" s="556"/>
      <c r="T37" s="556"/>
      <c r="U37" s="556"/>
      <c r="V37" s="556"/>
      <c r="W37" s="556"/>
      <c r="X37" s="556"/>
      <c r="Y37" s="557"/>
      <c r="Z37" s="387"/>
    </row>
    <row r="38" spans="2:29" s="391" customFormat="1" ht="5.25" customHeight="1" x14ac:dyDescent="0.2">
      <c r="B38" s="390"/>
      <c r="C38" s="386"/>
      <c r="D38" s="386"/>
      <c r="E38" s="386"/>
      <c r="F38" s="386"/>
      <c r="G38" s="386"/>
      <c r="H38" s="395"/>
      <c r="I38" s="395"/>
      <c r="J38" s="28"/>
      <c r="K38" s="386"/>
      <c r="L38" s="386"/>
      <c r="M38" s="386"/>
      <c r="N38" s="386"/>
      <c r="O38" s="386"/>
      <c r="P38" s="386"/>
      <c r="Q38" s="386"/>
      <c r="R38" s="386"/>
      <c r="S38" s="386"/>
      <c r="T38" s="386"/>
      <c r="U38" s="386"/>
      <c r="V38" s="386"/>
      <c r="W38" s="386"/>
      <c r="X38" s="386"/>
      <c r="Y38" s="386"/>
      <c r="Z38" s="387"/>
    </row>
    <row r="39" spans="2:29" s="391" customFormat="1" ht="15" thickBot="1" x14ac:dyDescent="0.25">
      <c r="B39" s="390"/>
      <c r="C39" s="386"/>
      <c r="D39" s="386"/>
      <c r="E39" s="386"/>
      <c r="F39" s="386"/>
      <c r="G39" s="386"/>
      <c r="H39" s="395"/>
      <c r="I39" s="395"/>
      <c r="J39" s="28"/>
      <c r="K39" s="386"/>
      <c r="L39" s="386"/>
      <c r="M39" s="386"/>
      <c r="N39" s="386"/>
      <c r="O39" s="386"/>
      <c r="P39" s="386"/>
      <c r="Q39" s="386"/>
      <c r="R39" s="386"/>
      <c r="S39" s="386"/>
      <c r="T39" s="386"/>
      <c r="U39" s="386"/>
      <c r="V39" s="386"/>
      <c r="W39" s="386"/>
      <c r="X39" s="386"/>
      <c r="Y39" s="386"/>
      <c r="Z39" s="387"/>
    </row>
    <row r="40" spans="2:29" s="391" customFormat="1" x14ac:dyDescent="0.2">
      <c r="B40" s="390"/>
      <c r="C40" s="558" t="s">
        <v>26</v>
      </c>
      <c r="D40" s="559"/>
      <c r="E40" s="559"/>
      <c r="F40" s="559"/>
      <c r="G40" s="559"/>
      <c r="H40" s="559"/>
      <c r="I40" s="559"/>
      <c r="J40" s="559"/>
      <c r="K40" s="559"/>
      <c r="L40" s="559"/>
      <c r="M40" s="559"/>
      <c r="N40" s="559"/>
      <c r="O40" s="559"/>
      <c r="P40" s="559"/>
      <c r="Q40" s="559"/>
      <c r="R40" s="559"/>
      <c r="S40" s="559"/>
      <c r="T40" s="559"/>
      <c r="U40" s="559"/>
      <c r="V40" s="559"/>
      <c r="W40" s="559"/>
      <c r="X40" s="559"/>
      <c r="Y40" s="560"/>
      <c r="Z40" s="387"/>
    </row>
    <row r="41" spans="2:29" ht="15" thickBot="1" x14ac:dyDescent="0.25">
      <c r="B41" s="385"/>
      <c r="C41" s="561"/>
      <c r="D41" s="562"/>
      <c r="E41" s="562"/>
      <c r="F41" s="562"/>
      <c r="G41" s="562"/>
      <c r="H41" s="562"/>
      <c r="I41" s="562"/>
      <c r="J41" s="562"/>
      <c r="K41" s="562"/>
      <c r="L41" s="562"/>
      <c r="M41" s="562"/>
      <c r="N41" s="562"/>
      <c r="O41" s="562"/>
      <c r="P41" s="562"/>
      <c r="Q41" s="562"/>
      <c r="R41" s="562"/>
      <c r="S41" s="562"/>
      <c r="T41" s="562"/>
      <c r="U41" s="562"/>
      <c r="V41" s="562"/>
      <c r="W41" s="562"/>
      <c r="X41" s="562"/>
      <c r="Y41" s="563"/>
      <c r="Z41" s="387"/>
    </row>
    <row r="42" spans="2:29" x14ac:dyDescent="0.2">
      <c r="B42" s="385"/>
      <c r="C42" s="564" t="s">
        <v>27</v>
      </c>
      <c r="D42" s="565"/>
      <c r="E42" s="565"/>
      <c r="F42" s="565"/>
      <c r="G42" s="565"/>
      <c r="H42" s="565"/>
      <c r="I42" s="565"/>
      <c r="J42" s="565"/>
      <c r="K42" s="565"/>
      <c r="L42" s="565"/>
      <c r="M42" s="565"/>
      <c r="N42" s="565"/>
      <c r="O42" s="565"/>
      <c r="P42" s="565"/>
      <c r="Q42" s="565"/>
      <c r="R42" s="565"/>
      <c r="S42" s="565"/>
      <c r="T42" s="565"/>
      <c r="U42" s="565"/>
      <c r="V42" s="565"/>
      <c r="W42" s="565"/>
      <c r="X42" s="565"/>
      <c r="Y42" s="566"/>
      <c r="Z42" s="387"/>
    </row>
    <row r="43" spans="2:29" x14ac:dyDescent="0.2">
      <c r="B43" s="385"/>
      <c r="C43" s="567"/>
      <c r="D43" s="568"/>
      <c r="E43" s="568"/>
      <c r="F43" s="568"/>
      <c r="G43" s="568"/>
      <c r="H43" s="568"/>
      <c r="I43" s="568"/>
      <c r="J43" s="568"/>
      <c r="K43" s="568"/>
      <c r="L43" s="568"/>
      <c r="M43" s="568"/>
      <c r="N43" s="568"/>
      <c r="O43" s="568"/>
      <c r="P43" s="568"/>
      <c r="Q43" s="568"/>
      <c r="R43" s="568"/>
      <c r="S43" s="568"/>
      <c r="T43" s="568"/>
      <c r="U43" s="568"/>
      <c r="V43" s="568"/>
      <c r="W43" s="568"/>
      <c r="X43" s="568"/>
      <c r="Y43" s="569"/>
      <c r="Z43" s="387"/>
    </row>
    <row r="44" spans="2:29" x14ac:dyDescent="0.2">
      <c r="B44" s="385"/>
      <c r="C44" s="567"/>
      <c r="D44" s="568"/>
      <c r="E44" s="568"/>
      <c r="F44" s="568"/>
      <c r="G44" s="568"/>
      <c r="H44" s="568"/>
      <c r="I44" s="568"/>
      <c r="J44" s="568"/>
      <c r="K44" s="568"/>
      <c r="L44" s="568"/>
      <c r="M44" s="568"/>
      <c r="N44" s="568"/>
      <c r="O44" s="568"/>
      <c r="P44" s="568"/>
      <c r="Q44" s="568"/>
      <c r="R44" s="568"/>
      <c r="S44" s="568"/>
      <c r="T44" s="568"/>
      <c r="U44" s="568"/>
      <c r="V44" s="568"/>
      <c r="W44" s="568"/>
      <c r="X44" s="568"/>
      <c r="Y44" s="569"/>
      <c r="Z44" s="387"/>
    </row>
    <row r="45" spans="2:29" x14ac:dyDescent="0.2">
      <c r="B45" s="385"/>
      <c r="C45" s="567"/>
      <c r="D45" s="568"/>
      <c r="E45" s="568"/>
      <c r="F45" s="568"/>
      <c r="G45" s="568"/>
      <c r="H45" s="568"/>
      <c r="I45" s="568"/>
      <c r="J45" s="568"/>
      <c r="K45" s="568"/>
      <c r="L45" s="568"/>
      <c r="M45" s="568"/>
      <c r="N45" s="568"/>
      <c r="O45" s="568"/>
      <c r="P45" s="568"/>
      <c r="Q45" s="568"/>
      <c r="R45" s="568"/>
      <c r="S45" s="568"/>
      <c r="T45" s="568"/>
      <c r="U45" s="568"/>
      <c r="V45" s="568"/>
      <c r="W45" s="568"/>
      <c r="X45" s="568"/>
      <c r="Y45" s="569"/>
      <c r="Z45" s="387"/>
    </row>
    <row r="46" spans="2:29" x14ac:dyDescent="0.2">
      <c r="B46" s="385"/>
      <c r="C46" s="567"/>
      <c r="D46" s="568"/>
      <c r="E46" s="568"/>
      <c r="F46" s="568"/>
      <c r="G46" s="568"/>
      <c r="H46" s="568"/>
      <c r="I46" s="568"/>
      <c r="J46" s="568"/>
      <c r="K46" s="568"/>
      <c r="L46" s="568"/>
      <c r="M46" s="568"/>
      <c r="N46" s="568"/>
      <c r="O46" s="568"/>
      <c r="P46" s="568"/>
      <c r="Q46" s="568"/>
      <c r="R46" s="568"/>
      <c r="S46" s="568"/>
      <c r="T46" s="568"/>
      <c r="U46" s="568"/>
      <c r="V46" s="568"/>
      <c r="W46" s="568"/>
      <c r="X46" s="568"/>
      <c r="Y46" s="569"/>
      <c r="Z46" s="387"/>
    </row>
    <row r="47" spans="2:29" x14ac:dyDescent="0.2">
      <c r="B47" s="385"/>
      <c r="C47" s="567"/>
      <c r="D47" s="568"/>
      <c r="E47" s="568"/>
      <c r="F47" s="568"/>
      <c r="G47" s="568"/>
      <c r="H47" s="568"/>
      <c r="I47" s="568"/>
      <c r="J47" s="568"/>
      <c r="K47" s="568"/>
      <c r="L47" s="568"/>
      <c r="M47" s="568"/>
      <c r="N47" s="568"/>
      <c r="O47" s="568"/>
      <c r="P47" s="568"/>
      <c r="Q47" s="568"/>
      <c r="R47" s="568"/>
      <c r="S47" s="568"/>
      <c r="T47" s="568"/>
      <c r="U47" s="568"/>
      <c r="V47" s="568"/>
      <c r="W47" s="568"/>
      <c r="X47" s="568"/>
      <c r="Y47" s="569"/>
      <c r="Z47" s="387"/>
    </row>
    <row r="48" spans="2:29" x14ac:dyDescent="0.2">
      <c r="B48" s="385"/>
      <c r="C48" s="567"/>
      <c r="D48" s="568"/>
      <c r="E48" s="568"/>
      <c r="F48" s="568"/>
      <c r="G48" s="568"/>
      <c r="H48" s="568"/>
      <c r="I48" s="568"/>
      <c r="J48" s="568"/>
      <c r="K48" s="568"/>
      <c r="L48" s="568"/>
      <c r="M48" s="568"/>
      <c r="N48" s="568"/>
      <c r="O48" s="568"/>
      <c r="P48" s="568"/>
      <c r="Q48" s="568"/>
      <c r="R48" s="568"/>
      <c r="S48" s="568"/>
      <c r="T48" s="568"/>
      <c r="U48" s="568"/>
      <c r="V48" s="568"/>
      <c r="W48" s="568"/>
      <c r="X48" s="568"/>
      <c r="Y48" s="569"/>
      <c r="Z48" s="387"/>
    </row>
    <row r="49" spans="1:26" x14ac:dyDescent="0.2">
      <c r="B49" s="385"/>
      <c r="C49" s="567"/>
      <c r="D49" s="568"/>
      <c r="E49" s="568"/>
      <c r="F49" s="568"/>
      <c r="G49" s="568"/>
      <c r="H49" s="568"/>
      <c r="I49" s="568"/>
      <c r="J49" s="568"/>
      <c r="K49" s="568"/>
      <c r="L49" s="568"/>
      <c r="M49" s="568"/>
      <c r="N49" s="568"/>
      <c r="O49" s="568"/>
      <c r="P49" s="568"/>
      <c r="Q49" s="568"/>
      <c r="R49" s="568"/>
      <c r="S49" s="568"/>
      <c r="T49" s="568"/>
      <c r="U49" s="568"/>
      <c r="V49" s="568"/>
      <c r="W49" s="568"/>
      <c r="X49" s="568"/>
      <c r="Y49" s="569"/>
      <c r="Z49" s="387"/>
    </row>
    <row r="50" spans="1:26" x14ac:dyDescent="0.2">
      <c r="B50" s="385"/>
      <c r="C50" s="567"/>
      <c r="D50" s="568"/>
      <c r="E50" s="568"/>
      <c r="F50" s="568"/>
      <c r="G50" s="568"/>
      <c r="H50" s="568"/>
      <c r="I50" s="568"/>
      <c r="J50" s="568"/>
      <c r="K50" s="568"/>
      <c r="L50" s="568"/>
      <c r="M50" s="568"/>
      <c r="N50" s="568"/>
      <c r="O50" s="568"/>
      <c r="P50" s="568"/>
      <c r="Q50" s="568"/>
      <c r="R50" s="568"/>
      <c r="S50" s="568"/>
      <c r="T50" s="568"/>
      <c r="U50" s="568"/>
      <c r="V50" s="568"/>
      <c r="W50" s="568"/>
      <c r="X50" s="568"/>
      <c r="Y50" s="569"/>
      <c r="Z50" s="387"/>
    </row>
    <row r="51" spans="1:26" x14ac:dyDescent="0.2">
      <c r="B51" s="385"/>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387"/>
    </row>
    <row r="52" spans="1:26" x14ac:dyDescent="0.2">
      <c r="B52" s="385"/>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387"/>
    </row>
    <row r="53" spans="1:26" x14ac:dyDescent="0.2">
      <c r="B53" s="385"/>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387"/>
    </row>
    <row r="54" spans="1:26" ht="15" thickBot="1" x14ac:dyDescent="0.25">
      <c r="B54" s="385"/>
      <c r="C54" s="570"/>
      <c r="D54" s="571"/>
      <c r="E54" s="571"/>
      <c r="F54" s="571"/>
      <c r="G54" s="571"/>
      <c r="H54" s="571"/>
      <c r="I54" s="571"/>
      <c r="J54" s="571"/>
      <c r="K54" s="571"/>
      <c r="L54" s="571"/>
      <c r="M54" s="571"/>
      <c r="N54" s="571"/>
      <c r="O54" s="571"/>
      <c r="P54" s="571"/>
      <c r="Q54" s="571"/>
      <c r="R54" s="571"/>
      <c r="S54" s="571"/>
      <c r="T54" s="571"/>
      <c r="U54" s="571"/>
      <c r="V54" s="571"/>
      <c r="W54" s="571"/>
      <c r="X54" s="571"/>
      <c r="Y54" s="572"/>
      <c r="Z54" s="387"/>
    </row>
    <row r="55" spans="1:26" x14ac:dyDescent="0.2">
      <c r="B55" s="396"/>
      <c r="C55" s="397"/>
      <c r="D55" s="397"/>
      <c r="E55" s="397"/>
      <c r="F55" s="397"/>
      <c r="G55" s="397"/>
      <c r="H55" s="397"/>
      <c r="I55" s="397"/>
      <c r="J55" s="397"/>
      <c r="K55" s="397"/>
      <c r="L55" s="397"/>
      <c r="M55" s="397"/>
      <c r="N55" s="397"/>
      <c r="O55" s="397"/>
      <c r="P55" s="397"/>
      <c r="Q55" s="397"/>
      <c r="R55" s="397"/>
      <c r="S55" s="397"/>
      <c r="T55" s="397"/>
      <c r="U55" s="397"/>
      <c r="V55" s="397"/>
      <c r="W55" s="397"/>
      <c r="X55" s="397"/>
      <c r="Y55" s="397"/>
      <c r="Z55" s="398"/>
    </row>
    <row r="56" spans="1:26" ht="15" thickBot="1" x14ac:dyDescent="0.25">
      <c r="B56" s="399"/>
      <c r="C56" s="400"/>
      <c r="D56" s="400"/>
      <c r="E56" s="400"/>
      <c r="F56" s="400"/>
      <c r="G56" s="400"/>
      <c r="H56" s="400"/>
      <c r="I56" s="400"/>
      <c r="J56" s="400"/>
      <c r="K56" s="400"/>
      <c r="L56" s="400"/>
      <c r="M56" s="400"/>
      <c r="N56" s="400"/>
      <c r="O56" s="400"/>
      <c r="P56" s="400"/>
      <c r="Q56" s="400"/>
      <c r="R56" s="400"/>
      <c r="S56" s="400"/>
      <c r="T56" s="400"/>
      <c r="U56" s="400"/>
      <c r="V56" s="400"/>
      <c r="W56" s="400"/>
      <c r="X56" s="400"/>
      <c r="Y56" s="400"/>
      <c r="Z56" s="401"/>
    </row>
    <row r="57" spans="1:26" ht="14.25" customHeight="1" x14ac:dyDescent="0.2">
      <c r="B57" s="402"/>
      <c r="C57" s="573" t="s">
        <v>20</v>
      </c>
      <c r="D57" s="574"/>
      <c r="E57" s="574"/>
      <c r="F57" s="574"/>
      <c r="G57" s="575"/>
      <c r="H57" s="573" t="s">
        <v>34</v>
      </c>
      <c r="I57" s="575"/>
      <c r="J57" s="573" t="s">
        <v>35</v>
      </c>
      <c r="K57" s="574"/>
      <c r="L57" s="574"/>
      <c r="M57" s="575"/>
      <c r="N57" s="573" t="s">
        <v>33</v>
      </c>
      <c r="O57" s="574"/>
      <c r="P57" s="574"/>
      <c r="Q57" s="574"/>
      <c r="R57" s="574"/>
      <c r="S57" s="574"/>
      <c r="T57" s="574"/>
      <c r="U57" s="574"/>
      <c r="V57" s="574"/>
      <c r="W57" s="574"/>
      <c r="X57" s="574"/>
      <c r="Y57" s="575"/>
      <c r="Z57" s="403"/>
    </row>
    <row r="58" spans="1:26" ht="14.25" customHeight="1" x14ac:dyDescent="0.2">
      <c r="A58" s="371"/>
      <c r="B58" s="404"/>
      <c r="C58" s="576"/>
      <c r="D58" s="577"/>
      <c r="E58" s="577"/>
      <c r="F58" s="577"/>
      <c r="G58" s="578"/>
      <c r="H58" s="576"/>
      <c r="I58" s="578"/>
      <c r="J58" s="576"/>
      <c r="K58" s="577"/>
      <c r="L58" s="577"/>
      <c r="M58" s="578"/>
      <c r="N58" s="576"/>
      <c r="O58" s="577"/>
      <c r="P58" s="577"/>
      <c r="Q58" s="577"/>
      <c r="R58" s="577"/>
      <c r="S58" s="577"/>
      <c r="T58" s="577"/>
      <c r="U58" s="577"/>
      <c r="V58" s="577"/>
      <c r="W58" s="577"/>
      <c r="X58" s="577"/>
      <c r="Y58" s="578"/>
      <c r="Z58" s="403"/>
    </row>
    <row r="59" spans="1:26" ht="15" customHeight="1" thickBot="1" x14ac:dyDescent="0.25">
      <c r="A59" s="371"/>
      <c r="B59" s="404"/>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403"/>
    </row>
    <row r="60" spans="1:26" ht="38.25" customHeight="1" x14ac:dyDescent="0.2">
      <c r="B60" s="402"/>
      <c r="C60" s="1370" t="s">
        <v>36</v>
      </c>
      <c r="D60" s="1371"/>
      <c r="E60" s="1371"/>
      <c r="F60" s="1371"/>
      <c r="G60" s="1371"/>
      <c r="H60" s="1102">
        <v>0.64570000000000005</v>
      </c>
      <c r="I60" s="550"/>
      <c r="J60" s="1372">
        <v>0.2137</v>
      </c>
      <c r="K60" s="1373"/>
      <c r="L60" s="1373"/>
      <c r="M60" s="1374"/>
      <c r="N60" s="1375" t="s">
        <v>742</v>
      </c>
      <c r="O60" s="1375"/>
      <c r="P60" s="1375"/>
      <c r="Q60" s="1375"/>
      <c r="R60" s="1375"/>
      <c r="S60" s="1375"/>
      <c r="T60" s="1375"/>
      <c r="U60" s="1375"/>
      <c r="V60" s="1375"/>
      <c r="W60" s="1375"/>
      <c r="X60" s="1375"/>
      <c r="Y60" s="1376"/>
      <c r="Z60" s="405"/>
    </row>
    <row r="61" spans="1:26" ht="37.5" customHeight="1" x14ac:dyDescent="0.2">
      <c r="B61" s="402"/>
      <c r="C61" s="1186" t="s">
        <v>93</v>
      </c>
      <c r="D61" s="1187"/>
      <c r="E61" s="1187"/>
      <c r="F61" s="1187"/>
      <c r="G61" s="1187"/>
      <c r="H61" s="1106">
        <v>0.21372252984758916</v>
      </c>
      <c r="I61" s="1106"/>
      <c r="J61" s="1377">
        <v>0.15770000000000001</v>
      </c>
      <c r="K61" s="1378"/>
      <c r="L61" s="1378"/>
      <c r="M61" s="1379"/>
      <c r="N61" s="1380" t="s">
        <v>742</v>
      </c>
      <c r="O61" s="1380"/>
      <c r="P61" s="1380"/>
      <c r="Q61" s="1380"/>
      <c r="R61" s="1380"/>
      <c r="S61" s="1380"/>
      <c r="T61" s="1380"/>
      <c r="U61" s="1380"/>
      <c r="V61" s="1380"/>
      <c r="W61" s="1380"/>
      <c r="X61" s="1380"/>
      <c r="Y61" s="1381"/>
      <c r="Z61" s="405"/>
    </row>
    <row r="62" spans="1:26" ht="14.25" customHeight="1" x14ac:dyDescent="0.2">
      <c r="B62" s="402"/>
      <c r="C62" s="1186" t="s">
        <v>94</v>
      </c>
      <c r="D62" s="1367"/>
      <c r="E62" s="1367"/>
      <c r="F62" s="1367"/>
      <c r="G62" s="1367"/>
      <c r="H62" s="544"/>
      <c r="I62" s="544"/>
      <c r="J62" s="544"/>
      <c r="K62" s="544"/>
      <c r="L62" s="544"/>
      <c r="M62" s="544"/>
      <c r="N62" s="544"/>
      <c r="O62" s="544"/>
      <c r="P62" s="544"/>
      <c r="Q62" s="544"/>
      <c r="R62" s="544"/>
      <c r="S62" s="544"/>
      <c r="T62" s="544"/>
      <c r="U62" s="544"/>
      <c r="V62" s="544"/>
      <c r="W62" s="544"/>
      <c r="X62" s="544"/>
      <c r="Y62" s="545"/>
      <c r="Z62" s="405"/>
    </row>
    <row r="63" spans="1:26" ht="15" customHeight="1" thickBot="1" x14ac:dyDescent="0.25">
      <c r="B63" s="402"/>
      <c r="C63" s="1368" t="s">
        <v>95</v>
      </c>
      <c r="D63" s="1369"/>
      <c r="E63" s="1369"/>
      <c r="F63" s="1369"/>
      <c r="G63" s="1369"/>
      <c r="H63" s="544"/>
      <c r="I63" s="544"/>
      <c r="J63" s="544"/>
      <c r="K63" s="544"/>
      <c r="L63" s="544"/>
      <c r="M63" s="544"/>
      <c r="N63" s="544"/>
      <c r="O63" s="544"/>
      <c r="P63" s="544"/>
      <c r="Q63" s="544"/>
      <c r="R63" s="544"/>
      <c r="S63" s="544"/>
      <c r="T63" s="544"/>
      <c r="U63" s="544"/>
      <c r="V63" s="544"/>
      <c r="W63" s="544"/>
      <c r="X63" s="544"/>
      <c r="Y63" s="545"/>
      <c r="Z63" s="405"/>
    </row>
    <row r="64" spans="1:26" x14ac:dyDescent="0.2">
      <c r="B64" s="402"/>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405"/>
    </row>
    <row r="65" spans="2:26" x14ac:dyDescent="0.2">
      <c r="B65" s="402"/>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405"/>
    </row>
    <row r="66" spans="2:26" x14ac:dyDescent="0.2">
      <c r="B66" s="402"/>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405"/>
    </row>
    <row r="67" spans="2:26" x14ac:dyDescent="0.2">
      <c r="B67" s="402"/>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405"/>
    </row>
    <row r="68" spans="2:26" x14ac:dyDescent="0.2">
      <c r="B68" s="402"/>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405"/>
    </row>
    <row r="69" spans="2:26" x14ac:dyDescent="0.2">
      <c r="B69" s="402"/>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405"/>
    </row>
    <row r="70" spans="2:26" x14ac:dyDescent="0.2">
      <c r="B70" s="402"/>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405"/>
    </row>
    <row r="71" spans="2:26" ht="15" thickBot="1" x14ac:dyDescent="0.25">
      <c r="B71" s="402"/>
      <c r="C71" s="546"/>
      <c r="D71" s="547"/>
      <c r="E71" s="547"/>
      <c r="F71" s="547"/>
      <c r="G71" s="547"/>
      <c r="H71" s="547"/>
      <c r="I71" s="547"/>
      <c r="J71" s="547"/>
      <c r="K71" s="547"/>
      <c r="L71" s="547"/>
      <c r="M71" s="547"/>
      <c r="N71" s="547"/>
      <c r="O71" s="547"/>
      <c r="P71" s="547"/>
      <c r="Q71" s="547"/>
      <c r="R71" s="547"/>
      <c r="S71" s="547"/>
      <c r="T71" s="547"/>
      <c r="U71" s="547"/>
      <c r="V71" s="547"/>
      <c r="W71" s="547"/>
      <c r="X71" s="547"/>
      <c r="Y71" s="548"/>
      <c r="Z71" s="405"/>
    </row>
    <row r="72" spans="2:26" x14ac:dyDescent="0.2">
      <c r="B72" s="406"/>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407"/>
    </row>
    <row r="111" ht="6" customHeight="1" x14ac:dyDescent="0.2"/>
  </sheetData>
  <mergeCells count="107">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30:Y31"/>
    <mergeCell ref="C32:G32"/>
    <mergeCell ref="K32:Y32"/>
    <mergeCell ref="C33:G33"/>
    <mergeCell ref="K33:Y33"/>
    <mergeCell ref="C34:G34"/>
    <mergeCell ref="K34:Y34"/>
    <mergeCell ref="C26:H26"/>
    <mergeCell ref="I26:Y26"/>
    <mergeCell ref="C28:H28"/>
    <mergeCell ref="I28:J28"/>
    <mergeCell ref="K28:P28"/>
    <mergeCell ref="Q28:S28"/>
    <mergeCell ref="U28:X28"/>
    <mergeCell ref="C40:Y41"/>
    <mergeCell ref="C42:Y54"/>
    <mergeCell ref="C57:G59"/>
    <mergeCell ref="H57:I59"/>
    <mergeCell ref="J57:M59"/>
    <mergeCell ref="N57:Y59"/>
    <mergeCell ref="C35:G35"/>
    <mergeCell ref="K35:Y35"/>
    <mergeCell ref="C36:G36"/>
    <mergeCell ref="K36:Y36"/>
    <mergeCell ref="C37:G37"/>
    <mergeCell ref="K37:Y37"/>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1D1A3-6268-4BA3-8488-00EE993DAE4A}">
  <dimension ref="A1:Z72"/>
  <sheetViews>
    <sheetView topLeftCell="A39" workbookViewId="0">
      <selection activeCell="I10" sqref="I10:Q11"/>
    </sheetView>
  </sheetViews>
  <sheetFormatPr baseColWidth="10" defaultRowHeight="15" x14ac:dyDescent="0.25"/>
  <cols>
    <col min="2" max="7" width="3.28515625" customWidth="1"/>
    <col min="8" max="8" width="13.42578125" customWidth="1"/>
    <col min="9" max="9" width="14.140625" bestFit="1" customWidth="1"/>
    <col min="10" max="10" width="11.5703125" bestFit="1" customWidth="1"/>
    <col min="11" max="26" width="5.140625" customWidth="1"/>
  </cols>
  <sheetData>
    <row r="1" spans="1:26" ht="15.75" thickBot="1" x14ac:dyDescent="0.3">
      <c r="A1" s="292"/>
      <c r="B1" s="293"/>
      <c r="C1" s="293"/>
      <c r="D1" s="293"/>
      <c r="E1" s="293"/>
      <c r="F1" s="293"/>
      <c r="G1" s="291"/>
      <c r="H1" s="291"/>
      <c r="I1" s="291"/>
      <c r="J1" s="291"/>
      <c r="K1" s="291"/>
      <c r="L1" s="291"/>
      <c r="M1" s="291"/>
      <c r="N1" s="291"/>
      <c r="O1" s="291"/>
      <c r="P1" s="291"/>
      <c r="Q1" s="291"/>
      <c r="R1" s="291"/>
      <c r="S1" s="291"/>
      <c r="T1" s="291"/>
      <c r="U1" s="291"/>
      <c r="V1" s="291"/>
      <c r="W1" s="291"/>
      <c r="X1" s="291"/>
      <c r="Y1" s="291"/>
      <c r="Z1" s="291"/>
    </row>
    <row r="2" spans="1:26" ht="15.75" x14ac:dyDescent="0.25">
      <c r="A2" s="292"/>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x14ac:dyDescent="0.25">
      <c r="A3" s="292"/>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3">
      <c r="A4" s="292"/>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x14ac:dyDescent="0.25">
      <c r="A5" s="292"/>
      <c r="B5" s="292"/>
      <c r="C5" s="292"/>
      <c r="D5" s="292"/>
      <c r="E5" s="292"/>
      <c r="F5" s="292"/>
      <c r="G5" s="292"/>
      <c r="H5" s="294"/>
      <c r="I5" s="294"/>
      <c r="J5" s="294"/>
      <c r="K5" s="294"/>
      <c r="L5" s="294"/>
      <c r="M5" s="294"/>
      <c r="N5" s="294"/>
      <c r="O5" s="294"/>
      <c r="P5" s="294"/>
      <c r="Q5" s="294"/>
      <c r="R5" s="294"/>
      <c r="S5" s="294"/>
      <c r="T5" s="294"/>
      <c r="U5" s="294"/>
      <c r="V5" s="294"/>
      <c r="W5" s="294"/>
      <c r="X5" s="294"/>
      <c r="Y5" s="294"/>
      <c r="Z5" s="294"/>
    </row>
    <row r="6" spans="1:26" ht="15.75" thickBot="1" x14ac:dyDescent="0.3">
      <c r="A6" s="291"/>
      <c r="B6" s="295"/>
      <c r="C6" s="296"/>
      <c r="D6" s="296"/>
      <c r="E6" s="296"/>
      <c r="F6" s="296"/>
      <c r="G6" s="296"/>
      <c r="H6" s="296"/>
      <c r="I6" s="297"/>
      <c r="J6" s="297"/>
      <c r="K6" s="297"/>
      <c r="L6" s="297"/>
      <c r="M6" s="297"/>
      <c r="N6" s="297"/>
      <c r="O6" s="297"/>
      <c r="P6" s="297"/>
      <c r="Q6" s="297"/>
      <c r="R6" s="298"/>
      <c r="S6" s="298"/>
      <c r="T6" s="298"/>
      <c r="U6" s="298"/>
      <c r="V6" s="298"/>
      <c r="W6" s="296"/>
      <c r="X6" s="296"/>
      <c r="Y6" s="296"/>
      <c r="Z6" s="299"/>
    </row>
    <row r="7" spans="1:26" x14ac:dyDescent="0.25">
      <c r="A7" s="291"/>
      <c r="B7" s="300"/>
      <c r="C7" s="638" t="s">
        <v>2</v>
      </c>
      <c r="D7" s="639"/>
      <c r="E7" s="639"/>
      <c r="F7" s="639"/>
      <c r="G7" s="639"/>
      <c r="H7" s="640"/>
      <c r="I7" s="665" t="s">
        <v>555</v>
      </c>
      <c r="J7" s="666"/>
      <c r="K7" s="666"/>
      <c r="L7" s="666"/>
      <c r="M7" s="666"/>
      <c r="N7" s="666"/>
      <c r="O7" s="666"/>
      <c r="P7" s="666"/>
      <c r="Q7" s="666"/>
      <c r="R7" s="666"/>
      <c r="S7" s="666"/>
      <c r="T7" s="666"/>
      <c r="U7" s="666"/>
      <c r="V7" s="666"/>
      <c r="W7" s="666"/>
      <c r="X7" s="666"/>
      <c r="Y7" s="667"/>
      <c r="Z7" s="301"/>
    </row>
    <row r="8" spans="1:26" ht="15.75" thickBot="1" x14ac:dyDescent="0.3">
      <c r="A8" s="291"/>
      <c r="B8" s="300"/>
      <c r="C8" s="641"/>
      <c r="D8" s="642"/>
      <c r="E8" s="642"/>
      <c r="F8" s="642"/>
      <c r="G8" s="642"/>
      <c r="H8" s="643"/>
      <c r="I8" s="668"/>
      <c r="J8" s="669"/>
      <c r="K8" s="669"/>
      <c r="L8" s="669"/>
      <c r="M8" s="669"/>
      <c r="N8" s="669"/>
      <c r="O8" s="669"/>
      <c r="P8" s="669"/>
      <c r="Q8" s="669"/>
      <c r="R8" s="669"/>
      <c r="S8" s="669"/>
      <c r="T8" s="669"/>
      <c r="U8" s="669"/>
      <c r="V8" s="669"/>
      <c r="W8" s="669"/>
      <c r="X8" s="669"/>
      <c r="Y8" s="670"/>
      <c r="Z8" s="301"/>
    </row>
    <row r="9" spans="1:26" ht="15.75" thickBot="1" x14ac:dyDescent="0.3">
      <c r="A9" s="291"/>
      <c r="B9" s="300"/>
      <c r="C9" s="302"/>
      <c r="D9" s="302"/>
      <c r="E9" s="302"/>
      <c r="F9" s="302"/>
      <c r="G9" s="302"/>
      <c r="H9" s="302"/>
      <c r="I9" s="303"/>
      <c r="J9" s="303"/>
      <c r="K9" s="303"/>
      <c r="L9" s="303"/>
      <c r="M9" s="303"/>
      <c r="N9" s="303"/>
      <c r="O9" s="303"/>
      <c r="P9" s="303"/>
      <c r="Q9" s="303"/>
      <c r="R9" s="304"/>
      <c r="S9" s="304"/>
      <c r="T9" s="304"/>
      <c r="U9" s="304"/>
      <c r="V9" s="304"/>
      <c r="W9" s="302"/>
      <c r="X9" s="302"/>
      <c r="Y9" s="302"/>
      <c r="Z9" s="301"/>
    </row>
    <row r="10" spans="1:26" ht="15.75" thickBot="1" x14ac:dyDescent="0.3">
      <c r="A10" s="291"/>
      <c r="B10" s="300"/>
      <c r="C10" s="638" t="s">
        <v>4</v>
      </c>
      <c r="D10" s="639"/>
      <c r="E10" s="639"/>
      <c r="F10" s="639"/>
      <c r="G10" s="639"/>
      <c r="H10" s="640"/>
      <c r="I10" s="564" t="s">
        <v>556</v>
      </c>
      <c r="J10" s="993"/>
      <c r="K10" s="993"/>
      <c r="L10" s="993"/>
      <c r="M10" s="993"/>
      <c r="N10" s="993"/>
      <c r="O10" s="993"/>
      <c r="P10" s="993"/>
      <c r="Q10" s="994"/>
      <c r="R10" s="674" t="s">
        <v>3</v>
      </c>
      <c r="S10" s="675"/>
      <c r="T10" s="675"/>
      <c r="U10" s="676"/>
      <c r="V10" s="608" t="s">
        <v>5</v>
      </c>
      <c r="W10" s="609"/>
      <c r="X10" s="609"/>
      <c r="Y10" s="610"/>
      <c r="Z10" s="301"/>
    </row>
    <row r="11" spans="1:26" ht="15.75" thickBot="1" x14ac:dyDescent="0.3">
      <c r="A11" s="291"/>
      <c r="B11" s="300"/>
      <c r="C11" s="641"/>
      <c r="D11" s="642"/>
      <c r="E11" s="642"/>
      <c r="F11" s="642"/>
      <c r="G11" s="642"/>
      <c r="H11" s="643"/>
      <c r="I11" s="995"/>
      <c r="J11" s="996"/>
      <c r="K11" s="996"/>
      <c r="L11" s="996"/>
      <c r="M11" s="996"/>
      <c r="N11" s="996"/>
      <c r="O11" s="996"/>
      <c r="P11" s="996"/>
      <c r="Q11" s="997"/>
      <c r="R11" s="683" t="s">
        <v>557</v>
      </c>
      <c r="S11" s="684"/>
      <c r="T11" s="684"/>
      <c r="U11" s="685"/>
      <c r="V11" s="671" t="s">
        <v>246</v>
      </c>
      <c r="W11" s="672"/>
      <c r="X11" s="672"/>
      <c r="Y11" s="673"/>
      <c r="Z11" s="301"/>
    </row>
    <row r="12" spans="1:26" ht="15.75" thickBot="1" x14ac:dyDescent="0.3">
      <c r="A12" s="291"/>
      <c r="B12" s="305"/>
      <c r="C12" s="306"/>
      <c r="D12" s="306"/>
      <c r="E12" s="306"/>
      <c r="F12" s="306"/>
      <c r="G12" s="306"/>
      <c r="H12" s="306"/>
      <c r="I12" s="306"/>
      <c r="J12" s="306"/>
      <c r="K12" s="306"/>
      <c r="L12" s="306"/>
      <c r="M12" s="306"/>
      <c r="N12" s="306"/>
      <c r="O12" s="306"/>
      <c r="P12" s="306"/>
      <c r="Q12" s="306"/>
      <c r="R12" s="306"/>
      <c r="S12" s="306"/>
      <c r="T12" s="306"/>
      <c r="U12" s="306"/>
      <c r="V12" s="306"/>
      <c r="W12" s="306"/>
      <c r="X12" s="306"/>
      <c r="Y12" s="306"/>
      <c r="Z12" s="307"/>
    </row>
    <row r="13" spans="1:26" x14ac:dyDescent="0.25">
      <c r="A13" s="291"/>
      <c r="B13" s="305"/>
      <c r="C13" s="638" t="s">
        <v>6</v>
      </c>
      <c r="D13" s="639"/>
      <c r="E13" s="639"/>
      <c r="F13" s="639"/>
      <c r="G13" s="639"/>
      <c r="H13" s="640"/>
      <c r="I13" s="840" t="s">
        <v>558</v>
      </c>
      <c r="J13" s="841"/>
      <c r="K13" s="841"/>
      <c r="L13" s="841"/>
      <c r="M13" s="841"/>
      <c r="N13" s="841"/>
      <c r="O13" s="841"/>
      <c r="P13" s="841"/>
      <c r="Q13" s="841"/>
      <c r="R13" s="841"/>
      <c r="S13" s="842"/>
      <c r="T13" s="638" t="s">
        <v>7</v>
      </c>
      <c r="U13" s="639"/>
      <c r="V13" s="639"/>
      <c r="W13" s="639"/>
      <c r="X13" s="639"/>
      <c r="Y13" s="640"/>
      <c r="Z13" s="307"/>
    </row>
    <row r="14" spans="1:26" ht="21" customHeight="1" thickBot="1" x14ac:dyDescent="0.3">
      <c r="A14" s="291"/>
      <c r="B14" s="305"/>
      <c r="C14" s="641"/>
      <c r="D14" s="642"/>
      <c r="E14" s="642"/>
      <c r="F14" s="642"/>
      <c r="G14" s="642"/>
      <c r="H14" s="643"/>
      <c r="I14" s="843"/>
      <c r="J14" s="844"/>
      <c r="K14" s="844"/>
      <c r="L14" s="844"/>
      <c r="M14" s="844"/>
      <c r="N14" s="844"/>
      <c r="O14" s="844"/>
      <c r="P14" s="844"/>
      <c r="Q14" s="844"/>
      <c r="R14" s="844"/>
      <c r="S14" s="845"/>
      <c r="T14" s="650" t="s">
        <v>67</v>
      </c>
      <c r="U14" s="651"/>
      <c r="V14" s="651"/>
      <c r="W14" s="651"/>
      <c r="X14" s="651"/>
      <c r="Y14" s="652"/>
      <c r="Z14" s="307"/>
    </row>
    <row r="15" spans="1:26" ht="15.75" thickBot="1" x14ac:dyDescent="0.3">
      <c r="A15" s="291"/>
      <c r="B15" s="305"/>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7"/>
    </row>
    <row r="16" spans="1:26" ht="27" customHeight="1" thickBot="1" x14ac:dyDescent="0.3">
      <c r="A16" s="291"/>
      <c r="B16" s="305"/>
      <c r="C16" s="601" t="s">
        <v>8</v>
      </c>
      <c r="D16" s="602"/>
      <c r="E16" s="602"/>
      <c r="F16" s="602"/>
      <c r="G16" s="602"/>
      <c r="H16" s="603"/>
      <c r="I16" s="604" t="s">
        <v>559</v>
      </c>
      <c r="J16" s="605"/>
      <c r="K16" s="605"/>
      <c r="L16" s="605"/>
      <c r="M16" s="605"/>
      <c r="N16" s="605"/>
      <c r="O16" s="605"/>
      <c r="P16" s="605"/>
      <c r="Q16" s="605"/>
      <c r="R16" s="605"/>
      <c r="S16" s="605"/>
      <c r="T16" s="605"/>
      <c r="U16" s="605"/>
      <c r="V16" s="605"/>
      <c r="W16" s="605"/>
      <c r="X16" s="605"/>
      <c r="Y16" s="606"/>
      <c r="Z16" s="307"/>
    </row>
    <row r="17" spans="2:26" ht="15.75" thickBot="1" x14ac:dyDescent="0.3">
      <c r="B17" s="305"/>
      <c r="C17" s="304"/>
      <c r="D17" s="304"/>
      <c r="E17" s="304"/>
      <c r="F17" s="304"/>
      <c r="G17" s="304"/>
      <c r="H17" s="304"/>
      <c r="I17" s="308"/>
      <c r="J17" s="308"/>
      <c r="K17" s="308"/>
      <c r="L17" s="308"/>
      <c r="M17" s="308"/>
      <c r="N17" s="308"/>
      <c r="O17" s="308"/>
      <c r="P17" s="308"/>
      <c r="Q17" s="308"/>
      <c r="R17" s="308"/>
      <c r="S17" s="308"/>
      <c r="T17" s="308"/>
      <c r="U17" s="308"/>
      <c r="V17" s="308"/>
      <c r="W17" s="308"/>
      <c r="X17" s="308"/>
      <c r="Y17" s="308"/>
      <c r="Z17" s="307"/>
    </row>
    <row r="18" spans="2:26" ht="45.75" customHeight="1" thickBot="1" x14ac:dyDescent="0.3">
      <c r="B18" s="305"/>
      <c r="C18" s="601" t="s">
        <v>47</v>
      </c>
      <c r="D18" s="602"/>
      <c r="E18" s="602"/>
      <c r="F18" s="602"/>
      <c r="G18" s="602"/>
      <c r="H18" s="603"/>
      <c r="I18" s="604" t="s">
        <v>560</v>
      </c>
      <c r="J18" s="605"/>
      <c r="K18" s="605"/>
      <c r="L18" s="605"/>
      <c r="M18" s="605"/>
      <c r="N18" s="605"/>
      <c r="O18" s="605"/>
      <c r="P18" s="605"/>
      <c r="Q18" s="605"/>
      <c r="R18" s="605"/>
      <c r="S18" s="605"/>
      <c r="T18" s="605"/>
      <c r="U18" s="605"/>
      <c r="V18" s="605"/>
      <c r="W18" s="605"/>
      <c r="X18" s="605"/>
      <c r="Y18" s="606"/>
      <c r="Z18" s="307"/>
    </row>
    <row r="19" spans="2:26" ht="15.75" thickBot="1" x14ac:dyDescent="0.3">
      <c r="B19" s="305"/>
      <c r="C19" s="304"/>
      <c r="D19" s="304"/>
      <c r="E19" s="304"/>
      <c r="F19" s="304"/>
      <c r="G19" s="304"/>
      <c r="H19" s="304"/>
      <c r="I19" s="308"/>
      <c r="J19" s="308"/>
      <c r="K19" s="308"/>
      <c r="L19" s="308"/>
      <c r="M19" s="308"/>
      <c r="N19" s="308"/>
      <c r="O19" s="308"/>
      <c r="P19" s="308"/>
      <c r="Q19" s="308"/>
      <c r="R19" s="308"/>
      <c r="S19" s="308"/>
      <c r="T19" s="308"/>
      <c r="U19" s="308"/>
      <c r="V19" s="308"/>
      <c r="W19" s="308"/>
      <c r="X19" s="308"/>
      <c r="Y19" s="308"/>
      <c r="Z19" s="307"/>
    </row>
    <row r="20" spans="2:26" x14ac:dyDescent="0.25">
      <c r="B20" s="305"/>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307"/>
    </row>
    <row r="21" spans="2:26" ht="15.75" thickBot="1" x14ac:dyDescent="0.3">
      <c r="B21" s="305"/>
      <c r="C21" s="623"/>
      <c r="D21" s="624"/>
      <c r="E21" s="624"/>
      <c r="F21" s="624"/>
      <c r="G21" s="624"/>
      <c r="H21" s="625"/>
      <c r="I21" s="629"/>
      <c r="J21" s="630"/>
      <c r="K21" s="630"/>
      <c r="L21" s="631"/>
      <c r="M21" s="701" t="s">
        <v>70</v>
      </c>
      <c r="N21" s="702"/>
      <c r="O21" s="702"/>
      <c r="P21" s="702"/>
      <c r="Q21" s="702"/>
      <c r="R21" s="702"/>
      <c r="S21" s="703"/>
      <c r="T21" s="1386" t="s">
        <v>71</v>
      </c>
      <c r="U21" s="1387"/>
      <c r="V21" s="1387"/>
      <c r="W21" s="1387"/>
      <c r="X21" s="1387"/>
      <c r="Y21" s="1388"/>
      <c r="Z21" s="307"/>
    </row>
    <row r="22" spans="2:26" ht="15.75" thickBot="1" x14ac:dyDescent="0.3">
      <c r="B22" s="305"/>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7"/>
    </row>
    <row r="23" spans="2:26" x14ac:dyDescent="0.25">
      <c r="B23" s="30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307"/>
    </row>
    <row r="24" spans="2:26" ht="15.75" thickBot="1" x14ac:dyDescent="0.3">
      <c r="B24" s="305"/>
      <c r="C24" s="611" t="s">
        <v>561</v>
      </c>
      <c r="D24" s="612"/>
      <c r="E24" s="612"/>
      <c r="F24" s="612"/>
      <c r="G24" s="612"/>
      <c r="H24" s="612"/>
      <c r="I24" s="613"/>
      <c r="J24" s="611" t="s">
        <v>138</v>
      </c>
      <c r="K24" s="612"/>
      <c r="L24" s="612"/>
      <c r="M24" s="612"/>
      <c r="N24" s="612"/>
      <c r="O24" s="612"/>
      <c r="P24" s="613"/>
      <c r="Q24" s="614" t="s">
        <v>385</v>
      </c>
      <c r="R24" s="615"/>
      <c r="S24" s="615"/>
      <c r="T24" s="615"/>
      <c r="U24" s="615"/>
      <c r="V24" s="615"/>
      <c r="W24" s="615"/>
      <c r="X24" s="615"/>
      <c r="Y24" s="616"/>
      <c r="Z24" s="307"/>
    </row>
    <row r="25" spans="2:26" ht="15.75" thickBot="1" x14ac:dyDescent="0.3">
      <c r="B25" s="305"/>
      <c r="C25" s="306"/>
      <c r="D25" s="306"/>
      <c r="E25" s="306"/>
      <c r="F25" s="306"/>
      <c r="G25" s="306"/>
      <c r="H25" s="306"/>
      <c r="I25" s="306"/>
      <c r="J25" s="306"/>
      <c r="K25" s="306"/>
      <c r="L25" s="306"/>
      <c r="M25" s="306"/>
      <c r="N25" s="306"/>
      <c r="O25" s="306"/>
      <c r="P25" s="306" t="s">
        <v>665</v>
      </c>
      <c r="Q25" s="306"/>
      <c r="R25" s="306"/>
      <c r="S25" s="306"/>
      <c r="T25" s="306"/>
      <c r="U25" s="306"/>
      <c r="V25" s="306"/>
      <c r="W25" s="306"/>
      <c r="X25" s="306"/>
      <c r="Y25" s="306"/>
      <c r="Z25" s="307"/>
    </row>
    <row r="26" spans="2:26" ht="15.75" thickBot="1" x14ac:dyDescent="0.3">
      <c r="B26" s="305"/>
      <c r="C26" s="601" t="s">
        <v>16</v>
      </c>
      <c r="D26" s="602"/>
      <c r="E26" s="602"/>
      <c r="F26" s="602"/>
      <c r="G26" s="602"/>
      <c r="H26" s="603"/>
      <c r="I26" s="604" t="s">
        <v>562</v>
      </c>
      <c r="J26" s="605"/>
      <c r="K26" s="605"/>
      <c r="L26" s="605"/>
      <c r="M26" s="605"/>
      <c r="N26" s="605"/>
      <c r="O26" s="605"/>
      <c r="P26" s="605"/>
      <c r="Q26" s="605"/>
      <c r="R26" s="605"/>
      <c r="S26" s="605"/>
      <c r="T26" s="605"/>
      <c r="U26" s="605"/>
      <c r="V26" s="605"/>
      <c r="W26" s="605"/>
      <c r="X26" s="605"/>
      <c r="Y26" s="606"/>
      <c r="Z26" s="307"/>
    </row>
    <row r="27" spans="2:26" ht="15.75" thickBot="1" x14ac:dyDescent="0.3">
      <c r="B27" s="305"/>
      <c r="C27" s="304"/>
      <c r="D27" s="304"/>
      <c r="E27" s="304"/>
      <c r="F27" s="304"/>
      <c r="G27" s="304"/>
      <c r="H27" s="304"/>
      <c r="I27" s="308"/>
      <c r="J27" s="308"/>
      <c r="K27" s="308"/>
      <c r="L27" s="308"/>
      <c r="M27" s="308"/>
      <c r="N27" s="308"/>
      <c r="O27" s="308"/>
      <c r="P27" s="308"/>
      <c r="Q27" s="308"/>
      <c r="R27" s="308"/>
      <c r="S27" s="308"/>
      <c r="T27" s="308"/>
      <c r="U27" s="308"/>
      <c r="V27" s="308"/>
      <c r="W27" s="308"/>
      <c r="X27" s="308"/>
      <c r="Y27" s="308"/>
      <c r="Z27" s="307"/>
    </row>
    <row r="28" spans="2:26" ht="15.75" thickBot="1" x14ac:dyDescent="0.3">
      <c r="B28" s="305"/>
      <c r="C28" s="601" t="s">
        <v>17</v>
      </c>
      <c r="D28" s="602"/>
      <c r="E28" s="602"/>
      <c r="F28" s="602"/>
      <c r="G28" s="602"/>
      <c r="H28" s="603"/>
      <c r="I28" s="607"/>
      <c r="J28" s="604"/>
      <c r="K28" s="601" t="s">
        <v>18</v>
      </c>
      <c r="L28" s="602"/>
      <c r="M28" s="602"/>
      <c r="N28" s="602"/>
      <c r="O28" s="602"/>
      <c r="P28" s="603"/>
      <c r="Q28" s="619" t="s">
        <v>38</v>
      </c>
      <c r="R28" s="617"/>
      <c r="S28" s="618"/>
      <c r="T28" s="326" t="s">
        <v>77</v>
      </c>
      <c r="U28" s="617" t="s">
        <v>39</v>
      </c>
      <c r="V28" s="617"/>
      <c r="W28" s="617"/>
      <c r="X28" s="618"/>
      <c r="Y28" s="309"/>
      <c r="Z28" s="307"/>
    </row>
    <row r="29" spans="2:26" ht="15.75" thickBot="1" x14ac:dyDescent="0.3">
      <c r="B29" s="305"/>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7"/>
    </row>
    <row r="30" spans="2:26" x14ac:dyDescent="0.25">
      <c r="B30" s="31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307"/>
    </row>
    <row r="31" spans="2:26" ht="15.75" thickBot="1" x14ac:dyDescent="0.3">
      <c r="B31" s="310"/>
      <c r="C31" s="1393"/>
      <c r="D31" s="1394"/>
      <c r="E31" s="1394"/>
      <c r="F31" s="1394"/>
      <c r="G31" s="1394"/>
      <c r="H31" s="1394"/>
      <c r="I31" s="1394"/>
      <c r="J31" s="1394"/>
      <c r="K31" s="595"/>
      <c r="L31" s="595"/>
      <c r="M31" s="595"/>
      <c r="N31" s="595"/>
      <c r="O31" s="595"/>
      <c r="P31" s="595"/>
      <c r="Q31" s="595"/>
      <c r="R31" s="595"/>
      <c r="S31" s="595"/>
      <c r="T31" s="595"/>
      <c r="U31" s="595"/>
      <c r="V31" s="595"/>
      <c r="W31" s="595"/>
      <c r="X31" s="595"/>
      <c r="Y31" s="596"/>
      <c r="Z31" s="307"/>
    </row>
    <row r="32" spans="2:26" ht="34.5" thickBot="1" x14ac:dyDescent="0.3">
      <c r="B32" s="310"/>
      <c r="C32" s="1395" t="s">
        <v>20</v>
      </c>
      <c r="D32" s="1213"/>
      <c r="E32" s="1213"/>
      <c r="F32" s="1213"/>
      <c r="G32" s="1213"/>
      <c r="H32" s="492" t="s">
        <v>563</v>
      </c>
      <c r="I32" s="492" t="s">
        <v>564</v>
      </c>
      <c r="J32" s="493" t="s">
        <v>565</v>
      </c>
      <c r="K32" s="1212" t="s">
        <v>24</v>
      </c>
      <c r="L32" s="1213"/>
      <c r="M32" s="1213"/>
      <c r="N32" s="1213"/>
      <c r="O32" s="1213"/>
      <c r="P32" s="1213"/>
      <c r="Q32" s="1213"/>
      <c r="R32" s="1213"/>
      <c r="S32" s="1213"/>
      <c r="T32" s="1213"/>
      <c r="U32" s="1213"/>
      <c r="V32" s="1213"/>
      <c r="W32" s="1213"/>
      <c r="X32" s="1213"/>
      <c r="Y32" s="1214"/>
      <c r="Z32" s="307"/>
    </row>
    <row r="33" spans="2:26" ht="47.25" customHeight="1" x14ac:dyDescent="0.25">
      <c r="B33" s="310"/>
      <c r="C33" s="1370" t="s">
        <v>36</v>
      </c>
      <c r="D33" s="1371"/>
      <c r="E33" s="1371"/>
      <c r="F33" s="1371"/>
      <c r="G33" s="1371"/>
      <c r="H33" s="488">
        <v>23815245923</v>
      </c>
      <c r="I33" s="488">
        <v>31071435882</v>
      </c>
      <c r="J33" s="489">
        <v>0.76646750454157209</v>
      </c>
      <c r="K33" s="1391" t="s">
        <v>566</v>
      </c>
      <c r="L33" s="1392"/>
      <c r="M33" s="1392"/>
      <c r="N33" s="1392"/>
      <c r="O33" s="1392"/>
      <c r="P33" s="1392"/>
      <c r="Q33" s="1392"/>
      <c r="R33" s="1392"/>
      <c r="S33" s="1392"/>
      <c r="T33" s="1392"/>
      <c r="U33" s="1392"/>
      <c r="V33" s="1392"/>
      <c r="W33" s="1392"/>
      <c r="X33" s="1392"/>
      <c r="Y33" s="1392"/>
      <c r="Z33" s="307"/>
    </row>
    <row r="34" spans="2:26" ht="38.25" customHeight="1" x14ac:dyDescent="0.25">
      <c r="B34" s="310"/>
      <c r="C34" s="1186" t="s">
        <v>93</v>
      </c>
      <c r="D34" s="1187"/>
      <c r="E34" s="1187"/>
      <c r="F34" s="1187"/>
      <c r="G34" s="1187"/>
      <c r="H34" s="486">
        <v>32243282614.16</v>
      </c>
      <c r="I34" s="486">
        <v>34587939964.57</v>
      </c>
      <c r="J34" s="490">
        <v>0.93221170868193537</v>
      </c>
      <c r="K34" s="1391" t="s">
        <v>567</v>
      </c>
      <c r="L34" s="1392"/>
      <c r="M34" s="1392"/>
      <c r="N34" s="1392"/>
      <c r="O34" s="1392"/>
      <c r="P34" s="1392"/>
      <c r="Q34" s="1392"/>
      <c r="R34" s="1392"/>
      <c r="S34" s="1392"/>
      <c r="T34" s="1392"/>
      <c r="U34" s="1392"/>
      <c r="V34" s="1392"/>
      <c r="W34" s="1392"/>
      <c r="X34" s="1392"/>
      <c r="Y34" s="1392"/>
      <c r="Z34" s="307"/>
    </row>
    <row r="35" spans="2:26" x14ac:dyDescent="0.25">
      <c r="B35" s="310"/>
      <c r="C35" s="1186" t="s">
        <v>94</v>
      </c>
      <c r="D35" s="1367"/>
      <c r="E35" s="1367"/>
      <c r="F35" s="1367"/>
      <c r="G35" s="1367"/>
      <c r="H35" s="487"/>
      <c r="I35" s="487"/>
      <c r="J35" s="491"/>
      <c r="K35" s="582"/>
      <c r="L35" s="583"/>
      <c r="M35" s="583"/>
      <c r="N35" s="583"/>
      <c r="O35" s="583"/>
      <c r="P35" s="583"/>
      <c r="Q35" s="583"/>
      <c r="R35" s="583"/>
      <c r="S35" s="583"/>
      <c r="T35" s="583"/>
      <c r="U35" s="583"/>
      <c r="V35" s="583"/>
      <c r="W35" s="583"/>
      <c r="X35" s="583"/>
      <c r="Y35" s="583"/>
      <c r="Z35" s="307"/>
    </row>
    <row r="36" spans="2:26" ht="15.75" thickBot="1" x14ac:dyDescent="0.3">
      <c r="B36" s="310"/>
      <c r="C36" s="1368" t="s">
        <v>95</v>
      </c>
      <c r="D36" s="1369"/>
      <c r="E36" s="1369"/>
      <c r="F36" s="1369"/>
      <c r="G36" s="1369"/>
      <c r="H36" s="496"/>
      <c r="I36" s="496"/>
      <c r="J36" s="497"/>
      <c r="K36" s="585"/>
      <c r="L36" s="586"/>
      <c r="M36" s="586"/>
      <c r="N36" s="586"/>
      <c r="O36" s="586"/>
      <c r="P36" s="586"/>
      <c r="Q36" s="586"/>
      <c r="R36" s="586"/>
      <c r="S36" s="586"/>
      <c r="T36" s="586"/>
      <c r="U36" s="586"/>
      <c r="V36" s="586"/>
      <c r="W36" s="586"/>
      <c r="X36" s="586"/>
      <c r="Y36" s="586"/>
      <c r="Z36" s="307"/>
    </row>
    <row r="37" spans="2:26" ht="15.75" thickBot="1" x14ac:dyDescent="0.3">
      <c r="B37" s="310"/>
      <c r="C37" s="1389" t="s">
        <v>25</v>
      </c>
      <c r="D37" s="1390"/>
      <c r="E37" s="1390"/>
      <c r="F37" s="1390"/>
      <c r="G37" s="1390"/>
      <c r="H37" s="494">
        <v>56058528537.160004</v>
      </c>
      <c r="I37" s="494">
        <v>65659375846.57</v>
      </c>
      <c r="J37" s="495"/>
      <c r="K37" s="555"/>
      <c r="L37" s="556"/>
      <c r="M37" s="556"/>
      <c r="N37" s="556"/>
      <c r="O37" s="556"/>
      <c r="P37" s="556"/>
      <c r="Q37" s="556"/>
      <c r="R37" s="556"/>
      <c r="S37" s="556"/>
      <c r="T37" s="556"/>
      <c r="U37" s="556"/>
      <c r="V37" s="556"/>
      <c r="W37" s="556"/>
      <c r="X37" s="556"/>
      <c r="Y37" s="557"/>
      <c r="Z37" s="307"/>
    </row>
    <row r="38" spans="2:26" x14ac:dyDescent="0.25">
      <c r="B38" s="310"/>
      <c r="C38" s="306"/>
      <c r="D38" s="306"/>
      <c r="E38" s="306"/>
      <c r="F38" s="306"/>
      <c r="G38" s="306"/>
      <c r="H38" s="311"/>
      <c r="I38" s="311"/>
      <c r="J38" s="312"/>
      <c r="K38" s="306"/>
      <c r="L38" s="306"/>
      <c r="M38" s="306"/>
      <c r="N38" s="306"/>
      <c r="O38" s="306"/>
      <c r="P38" s="306"/>
      <c r="Q38" s="306"/>
      <c r="R38" s="306"/>
      <c r="S38" s="306"/>
      <c r="T38" s="306"/>
      <c r="U38" s="306"/>
      <c r="V38" s="306"/>
      <c r="W38" s="306"/>
      <c r="X38" s="306"/>
      <c r="Y38" s="306"/>
      <c r="Z38" s="307"/>
    </row>
    <row r="39" spans="2:26" ht="15.75" thickBot="1" x14ac:dyDescent="0.3">
      <c r="B39" s="310"/>
      <c r="C39" s="306"/>
      <c r="D39" s="306"/>
      <c r="E39" s="306"/>
      <c r="F39" s="306"/>
      <c r="G39" s="306"/>
      <c r="H39" s="311"/>
      <c r="I39" s="311"/>
      <c r="J39" s="312"/>
      <c r="K39" s="306"/>
      <c r="L39" s="306"/>
      <c r="M39" s="306"/>
      <c r="N39" s="306"/>
      <c r="O39" s="306"/>
      <c r="P39" s="306"/>
      <c r="Q39" s="306"/>
      <c r="R39" s="306"/>
      <c r="S39" s="306"/>
      <c r="T39" s="306"/>
      <c r="U39" s="306"/>
      <c r="V39" s="306"/>
      <c r="W39" s="306"/>
      <c r="X39" s="306"/>
      <c r="Y39" s="306"/>
      <c r="Z39" s="307"/>
    </row>
    <row r="40" spans="2:26" x14ac:dyDescent="0.25">
      <c r="B40" s="310"/>
      <c r="C40" s="558" t="s">
        <v>26</v>
      </c>
      <c r="D40" s="559"/>
      <c r="E40" s="559"/>
      <c r="F40" s="559"/>
      <c r="G40" s="559"/>
      <c r="H40" s="559"/>
      <c r="I40" s="559"/>
      <c r="J40" s="559"/>
      <c r="K40" s="559"/>
      <c r="L40" s="559"/>
      <c r="M40" s="559"/>
      <c r="N40" s="559"/>
      <c r="O40" s="559"/>
      <c r="P40" s="559"/>
      <c r="Q40" s="559"/>
      <c r="R40" s="559"/>
      <c r="S40" s="559"/>
      <c r="T40" s="559"/>
      <c r="U40" s="559"/>
      <c r="V40" s="559"/>
      <c r="W40" s="559"/>
      <c r="X40" s="559"/>
      <c r="Y40" s="560"/>
      <c r="Z40" s="307"/>
    </row>
    <row r="41" spans="2:26" ht="15.75" thickBot="1" x14ac:dyDescent="0.3">
      <c r="B41" s="305"/>
      <c r="C41" s="561"/>
      <c r="D41" s="562"/>
      <c r="E41" s="562"/>
      <c r="F41" s="562"/>
      <c r="G41" s="562"/>
      <c r="H41" s="562"/>
      <c r="I41" s="562"/>
      <c r="J41" s="562"/>
      <c r="K41" s="562"/>
      <c r="L41" s="562"/>
      <c r="M41" s="562"/>
      <c r="N41" s="562"/>
      <c r="O41" s="562"/>
      <c r="P41" s="562"/>
      <c r="Q41" s="562"/>
      <c r="R41" s="562"/>
      <c r="S41" s="562"/>
      <c r="T41" s="562"/>
      <c r="U41" s="562"/>
      <c r="V41" s="562"/>
      <c r="W41" s="562"/>
      <c r="X41" s="562"/>
      <c r="Y41" s="563"/>
      <c r="Z41" s="307"/>
    </row>
    <row r="42" spans="2:26" x14ac:dyDescent="0.25">
      <c r="B42" s="305"/>
      <c r="C42" s="564" t="s">
        <v>27</v>
      </c>
      <c r="D42" s="565"/>
      <c r="E42" s="565"/>
      <c r="F42" s="565"/>
      <c r="G42" s="565"/>
      <c r="H42" s="565"/>
      <c r="I42" s="565"/>
      <c r="J42" s="565"/>
      <c r="K42" s="565"/>
      <c r="L42" s="565"/>
      <c r="M42" s="565"/>
      <c r="N42" s="565"/>
      <c r="O42" s="565"/>
      <c r="P42" s="565"/>
      <c r="Q42" s="565"/>
      <c r="R42" s="565"/>
      <c r="S42" s="565"/>
      <c r="T42" s="565"/>
      <c r="U42" s="565"/>
      <c r="V42" s="565"/>
      <c r="W42" s="565"/>
      <c r="X42" s="565"/>
      <c r="Y42" s="566"/>
      <c r="Z42" s="307"/>
    </row>
    <row r="43" spans="2:26" x14ac:dyDescent="0.25">
      <c r="B43" s="305"/>
      <c r="C43" s="567"/>
      <c r="D43" s="568"/>
      <c r="E43" s="568"/>
      <c r="F43" s="568"/>
      <c r="G43" s="568"/>
      <c r="H43" s="568"/>
      <c r="I43" s="568"/>
      <c r="J43" s="568"/>
      <c r="K43" s="568"/>
      <c r="L43" s="568"/>
      <c r="M43" s="568"/>
      <c r="N43" s="568"/>
      <c r="O43" s="568"/>
      <c r="P43" s="568"/>
      <c r="Q43" s="568"/>
      <c r="R43" s="568"/>
      <c r="S43" s="568"/>
      <c r="T43" s="568"/>
      <c r="U43" s="568"/>
      <c r="V43" s="568"/>
      <c r="W43" s="568"/>
      <c r="X43" s="568"/>
      <c r="Y43" s="569"/>
      <c r="Z43" s="307"/>
    </row>
    <row r="44" spans="2:26" x14ac:dyDescent="0.25">
      <c r="B44" s="305"/>
      <c r="C44" s="567"/>
      <c r="D44" s="568"/>
      <c r="E44" s="568"/>
      <c r="F44" s="568"/>
      <c r="G44" s="568"/>
      <c r="H44" s="568"/>
      <c r="I44" s="568"/>
      <c r="J44" s="568"/>
      <c r="K44" s="568"/>
      <c r="L44" s="568"/>
      <c r="M44" s="568"/>
      <c r="N44" s="568"/>
      <c r="O44" s="568"/>
      <c r="P44" s="568"/>
      <c r="Q44" s="568"/>
      <c r="R44" s="568"/>
      <c r="S44" s="568"/>
      <c r="T44" s="568"/>
      <c r="U44" s="568"/>
      <c r="V44" s="568"/>
      <c r="W44" s="568"/>
      <c r="X44" s="568"/>
      <c r="Y44" s="569"/>
      <c r="Z44" s="307"/>
    </row>
    <row r="45" spans="2:26" x14ac:dyDescent="0.25">
      <c r="B45" s="305"/>
      <c r="C45" s="567"/>
      <c r="D45" s="568"/>
      <c r="E45" s="568"/>
      <c r="F45" s="568"/>
      <c r="G45" s="568"/>
      <c r="H45" s="568"/>
      <c r="I45" s="568"/>
      <c r="J45" s="568"/>
      <c r="K45" s="568"/>
      <c r="L45" s="568"/>
      <c r="M45" s="568"/>
      <c r="N45" s="568"/>
      <c r="O45" s="568"/>
      <c r="P45" s="568"/>
      <c r="Q45" s="568"/>
      <c r="R45" s="568"/>
      <c r="S45" s="568"/>
      <c r="T45" s="568"/>
      <c r="U45" s="568"/>
      <c r="V45" s="568"/>
      <c r="W45" s="568"/>
      <c r="X45" s="568"/>
      <c r="Y45" s="569"/>
      <c r="Z45" s="307"/>
    </row>
    <row r="46" spans="2:26" x14ac:dyDescent="0.25">
      <c r="B46" s="305"/>
      <c r="C46" s="567"/>
      <c r="D46" s="568"/>
      <c r="E46" s="568"/>
      <c r="F46" s="568"/>
      <c r="G46" s="568"/>
      <c r="H46" s="568"/>
      <c r="I46" s="568"/>
      <c r="J46" s="568"/>
      <c r="K46" s="568"/>
      <c r="L46" s="568"/>
      <c r="M46" s="568"/>
      <c r="N46" s="568"/>
      <c r="O46" s="568"/>
      <c r="P46" s="568"/>
      <c r="Q46" s="568"/>
      <c r="R46" s="568"/>
      <c r="S46" s="568"/>
      <c r="T46" s="568"/>
      <c r="U46" s="568"/>
      <c r="V46" s="568"/>
      <c r="W46" s="568"/>
      <c r="X46" s="568"/>
      <c r="Y46" s="569"/>
      <c r="Z46" s="307"/>
    </row>
    <row r="47" spans="2:26" x14ac:dyDescent="0.25">
      <c r="B47" s="305"/>
      <c r="C47" s="567"/>
      <c r="D47" s="568"/>
      <c r="E47" s="568"/>
      <c r="F47" s="568"/>
      <c r="G47" s="568"/>
      <c r="H47" s="568"/>
      <c r="I47" s="568"/>
      <c r="J47" s="568"/>
      <c r="K47" s="568"/>
      <c r="L47" s="568"/>
      <c r="M47" s="568"/>
      <c r="N47" s="568"/>
      <c r="O47" s="568"/>
      <c r="P47" s="568"/>
      <c r="Q47" s="568"/>
      <c r="R47" s="568"/>
      <c r="S47" s="568"/>
      <c r="T47" s="568"/>
      <c r="U47" s="568"/>
      <c r="V47" s="568"/>
      <c r="W47" s="568"/>
      <c r="X47" s="568"/>
      <c r="Y47" s="569"/>
      <c r="Z47" s="307"/>
    </row>
    <row r="48" spans="2:26" x14ac:dyDescent="0.25">
      <c r="B48" s="305"/>
      <c r="C48" s="567"/>
      <c r="D48" s="568"/>
      <c r="E48" s="568"/>
      <c r="F48" s="568"/>
      <c r="G48" s="568"/>
      <c r="H48" s="568"/>
      <c r="I48" s="568"/>
      <c r="J48" s="568"/>
      <c r="K48" s="568"/>
      <c r="L48" s="568"/>
      <c r="M48" s="568"/>
      <c r="N48" s="568"/>
      <c r="O48" s="568"/>
      <c r="P48" s="568"/>
      <c r="Q48" s="568"/>
      <c r="R48" s="568"/>
      <c r="S48" s="568"/>
      <c r="T48" s="568"/>
      <c r="U48" s="568"/>
      <c r="V48" s="568"/>
      <c r="W48" s="568"/>
      <c r="X48" s="568"/>
      <c r="Y48" s="569"/>
      <c r="Z48" s="307"/>
    </row>
    <row r="49" spans="1:26" x14ac:dyDescent="0.25">
      <c r="B49" s="305"/>
      <c r="C49" s="567"/>
      <c r="D49" s="568"/>
      <c r="E49" s="568"/>
      <c r="F49" s="568"/>
      <c r="G49" s="568"/>
      <c r="H49" s="568"/>
      <c r="I49" s="568"/>
      <c r="J49" s="568"/>
      <c r="K49" s="568"/>
      <c r="L49" s="568"/>
      <c r="M49" s="568"/>
      <c r="N49" s="568"/>
      <c r="O49" s="568"/>
      <c r="P49" s="568"/>
      <c r="Q49" s="568"/>
      <c r="R49" s="568"/>
      <c r="S49" s="568"/>
      <c r="T49" s="568"/>
      <c r="U49" s="568"/>
      <c r="V49" s="568"/>
      <c r="W49" s="568"/>
      <c r="X49" s="568"/>
      <c r="Y49" s="569"/>
      <c r="Z49" s="307"/>
    </row>
    <row r="50" spans="1:26" x14ac:dyDescent="0.25">
      <c r="B50" s="305"/>
      <c r="C50" s="567"/>
      <c r="D50" s="568"/>
      <c r="E50" s="568"/>
      <c r="F50" s="568"/>
      <c r="G50" s="568"/>
      <c r="H50" s="568"/>
      <c r="I50" s="568"/>
      <c r="J50" s="568"/>
      <c r="K50" s="568"/>
      <c r="L50" s="568"/>
      <c r="M50" s="568"/>
      <c r="N50" s="568"/>
      <c r="O50" s="568"/>
      <c r="P50" s="568"/>
      <c r="Q50" s="568"/>
      <c r="R50" s="568"/>
      <c r="S50" s="568"/>
      <c r="T50" s="568"/>
      <c r="U50" s="568"/>
      <c r="V50" s="568"/>
      <c r="W50" s="568"/>
      <c r="X50" s="568"/>
      <c r="Y50" s="569"/>
      <c r="Z50" s="307"/>
    </row>
    <row r="51" spans="1:26" x14ac:dyDescent="0.25">
      <c r="B51" s="305"/>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307"/>
    </row>
    <row r="52" spans="1:26" x14ac:dyDescent="0.25">
      <c r="B52" s="305"/>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307"/>
    </row>
    <row r="53" spans="1:26" x14ac:dyDescent="0.25">
      <c r="B53" s="305"/>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307"/>
    </row>
    <row r="54" spans="1:26" ht="15.75" thickBot="1" x14ac:dyDescent="0.3">
      <c r="B54" s="305"/>
      <c r="C54" s="570"/>
      <c r="D54" s="571"/>
      <c r="E54" s="571"/>
      <c r="F54" s="571"/>
      <c r="G54" s="571"/>
      <c r="H54" s="571"/>
      <c r="I54" s="571"/>
      <c r="J54" s="571"/>
      <c r="K54" s="571"/>
      <c r="L54" s="571"/>
      <c r="M54" s="571"/>
      <c r="N54" s="571"/>
      <c r="O54" s="571"/>
      <c r="P54" s="571"/>
      <c r="Q54" s="571"/>
      <c r="R54" s="571"/>
      <c r="S54" s="571"/>
      <c r="T54" s="571"/>
      <c r="U54" s="571"/>
      <c r="V54" s="571"/>
      <c r="W54" s="571"/>
      <c r="X54" s="571"/>
      <c r="Y54" s="572"/>
      <c r="Z54" s="307"/>
    </row>
    <row r="55" spans="1:26" x14ac:dyDescent="0.25">
      <c r="B55" s="313"/>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5"/>
    </row>
    <row r="56" spans="1:26" ht="15.75" thickBot="1" x14ac:dyDescent="0.3">
      <c r="B56" s="316"/>
      <c r="C56" s="317"/>
      <c r="D56" s="317"/>
      <c r="E56" s="317"/>
      <c r="F56" s="317"/>
      <c r="G56" s="317"/>
      <c r="H56" s="317"/>
      <c r="I56" s="317"/>
      <c r="J56" s="317"/>
      <c r="K56" s="317"/>
      <c r="L56" s="317"/>
      <c r="M56" s="317"/>
      <c r="N56" s="317"/>
      <c r="O56" s="317"/>
      <c r="P56" s="317"/>
      <c r="Q56" s="317"/>
      <c r="R56" s="317"/>
      <c r="S56" s="317"/>
      <c r="T56" s="317"/>
      <c r="U56" s="317"/>
      <c r="V56" s="317"/>
      <c r="W56" s="317"/>
      <c r="X56" s="317"/>
      <c r="Y56" s="317"/>
      <c r="Z56" s="318"/>
    </row>
    <row r="57" spans="1:26" ht="15.75" x14ac:dyDescent="0.25">
      <c r="A57" s="291"/>
      <c r="B57" s="319"/>
      <c r="C57" s="573" t="s">
        <v>20</v>
      </c>
      <c r="D57" s="574"/>
      <c r="E57" s="574"/>
      <c r="F57" s="574"/>
      <c r="G57" s="575"/>
      <c r="H57" s="573" t="s">
        <v>34</v>
      </c>
      <c r="I57" s="575"/>
      <c r="J57" s="573" t="s">
        <v>35</v>
      </c>
      <c r="K57" s="574"/>
      <c r="L57" s="574"/>
      <c r="M57" s="575"/>
      <c r="N57" s="573" t="s">
        <v>33</v>
      </c>
      <c r="O57" s="574"/>
      <c r="P57" s="574"/>
      <c r="Q57" s="574"/>
      <c r="R57" s="574"/>
      <c r="S57" s="574"/>
      <c r="T57" s="574"/>
      <c r="U57" s="574"/>
      <c r="V57" s="574"/>
      <c r="W57" s="574"/>
      <c r="X57" s="574"/>
      <c r="Y57" s="575"/>
      <c r="Z57" s="320"/>
    </row>
    <row r="58" spans="1:26" ht="15.75" x14ac:dyDescent="0.25">
      <c r="A58" s="292"/>
      <c r="B58" s="321"/>
      <c r="C58" s="576"/>
      <c r="D58" s="577"/>
      <c r="E58" s="577"/>
      <c r="F58" s="577"/>
      <c r="G58" s="578"/>
      <c r="H58" s="576"/>
      <c r="I58" s="578"/>
      <c r="J58" s="576"/>
      <c r="K58" s="577"/>
      <c r="L58" s="577"/>
      <c r="M58" s="578"/>
      <c r="N58" s="576"/>
      <c r="O58" s="577"/>
      <c r="P58" s="577"/>
      <c r="Q58" s="577"/>
      <c r="R58" s="577"/>
      <c r="S58" s="577"/>
      <c r="T58" s="577"/>
      <c r="U58" s="577"/>
      <c r="V58" s="577"/>
      <c r="W58" s="577"/>
      <c r="X58" s="577"/>
      <c r="Y58" s="578"/>
      <c r="Z58" s="320"/>
    </row>
    <row r="59" spans="1:26" ht="16.5" thickBot="1" x14ac:dyDescent="0.3">
      <c r="A59" s="292"/>
      <c r="B59" s="321"/>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320"/>
    </row>
    <row r="60" spans="1:26" x14ac:dyDescent="0.25">
      <c r="A60" s="291"/>
      <c r="B60" s="319"/>
      <c r="C60" s="1246" t="s">
        <v>36</v>
      </c>
      <c r="D60" s="1247"/>
      <c r="E60" s="1247"/>
      <c r="F60" s="1247"/>
      <c r="G60" s="1247"/>
      <c r="H60" s="1102">
        <v>0.57599999999999996</v>
      </c>
      <c r="I60" s="550"/>
      <c r="J60" s="1103">
        <v>0.76646750454157209</v>
      </c>
      <c r="K60" s="1103"/>
      <c r="L60" s="1103"/>
      <c r="M60" s="1103"/>
      <c r="N60" s="550"/>
      <c r="O60" s="550"/>
      <c r="P60" s="550"/>
      <c r="Q60" s="550"/>
      <c r="R60" s="550"/>
      <c r="S60" s="550"/>
      <c r="T60" s="550"/>
      <c r="U60" s="550"/>
      <c r="V60" s="550"/>
      <c r="W60" s="550"/>
      <c r="X60" s="550"/>
      <c r="Y60" s="551"/>
      <c r="Z60" s="322"/>
    </row>
    <row r="61" spans="1:26" x14ac:dyDescent="0.25">
      <c r="A61" s="291"/>
      <c r="B61" s="319"/>
      <c r="C61" s="1248" t="s">
        <v>93</v>
      </c>
      <c r="D61" s="1249"/>
      <c r="E61" s="1249"/>
      <c r="F61" s="1249"/>
      <c r="G61" s="1249"/>
      <c r="H61" s="1105">
        <v>0.81399999999999995</v>
      </c>
      <c r="I61" s="1105"/>
      <c r="J61" s="1105">
        <v>0.93221170868193537</v>
      </c>
      <c r="K61" s="1105"/>
      <c r="L61" s="1105"/>
      <c r="M61" s="1105"/>
      <c r="N61" s="544"/>
      <c r="O61" s="544"/>
      <c r="P61" s="544"/>
      <c r="Q61" s="544"/>
      <c r="R61" s="544"/>
      <c r="S61" s="544"/>
      <c r="T61" s="544"/>
      <c r="U61" s="544"/>
      <c r="V61" s="544"/>
      <c r="W61" s="544"/>
      <c r="X61" s="544"/>
      <c r="Y61" s="545"/>
      <c r="Z61" s="322"/>
    </row>
    <row r="62" spans="1:26" x14ac:dyDescent="0.25">
      <c r="A62" s="291"/>
      <c r="B62" s="319"/>
      <c r="C62" s="543"/>
      <c r="D62" s="544"/>
      <c r="E62" s="544"/>
      <c r="F62" s="544"/>
      <c r="G62" s="544"/>
      <c r="H62" s="544"/>
      <c r="I62" s="544"/>
      <c r="J62" s="544"/>
      <c r="K62" s="544"/>
      <c r="L62" s="544"/>
      <c r="M62" s="544"/>
      <c r="N62" s="544"/>
      <c r="O62" s="544"/>
      <c r="P62" s="544"/>
      <c r="Q62" s="544"/>
      <c r="R62" s="544"/>
      <c r="S62" s="544"/>
      <c r="T62" s="544"/>
      <c r="U62" s="544"/>
      <c r="V62" s="544"/>
      <c r="W62" s="544"/>
      <c r="X62" s="544"/>
      <c r="Y62" s="545"/>
      <c r="Z62" s="322"/>
    </row>
    <row r="63" spans="1:26" x14ac:dyDescent="0.25">
      <c r="A63" s="291"/>
      <c r="B63" s="319"/>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322"/>
    </row>
    <row r="64" spans="1:26" x14ac:dyDescent="0.25">
      <c r="A64" s="291"/>
      <c r="B64" s="319"/>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322"/>
    </row>
    <row r="65" spans="1:26" x14ac:dyDescent="0.25">
      <c r="A65" s="291"/>
      <c r="B65" s="319"/>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322"/>
    </row>
    <row r="66" spans="1:26" x14ac:dyDescent="0.25">
      <c r="A66" s="291"/>
      <c r="B66" s="319"/>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322"/>
    </row>
    <row r="67" spans="1:26" x14ac:dyDescent="0.25">
      <c r="A67" s="291"/>
      <c r="B67" s="319"/>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322"/>
    </row>
    <row r="68" spans="1:26" x14ac:dyDescent="0.25">
      <c r="A68" s="291"/>
      <c r="B68" s="319"/>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322"/>
    </row>
    <row r="69" spans="1:26" x14ac:dyDescent="0.25">
      <c r="A69" s="291"/>
      <c r="B69" s="319"/>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322"/>
    </row>
    <row r="70" spans="1:26" x14ac:dyDescent="0.25">
      <c r="A70" s="291"/>
      <c r="B70" s="319"/>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322"/>
    </row>
    <row r="71" spans="1:26" ht="15.75" thickBot="1" x14ac:dyDescent="0.3">
      <c r="A71" s="291"/>
      <c r="B71" s="319"/>
      <c r="C71" s="546"/>
      <c r="D71" s="547"/>
      <c r="E71" s="547"/>
      <c r="F71" s="547"/>
      <c r="G71" s="547"/>
      <c r="H71" s="547"/>
      <c r="I71" s="547"/>
      <c r="J71" s="547"/>
      <c r="K71" s="547"/>
      <c r="L71" s="547"/>
      <c r="M71" s="547"/>
      <c r="N71" s="547"/>
      <c r="O71" s="547"/>
      <c r="P71" s="547"/>
      <c r="Q71" s="547"/>
      <c r="R71" s="547"/>
      <c r="S71" s="547"/>
      <c r="T71" s="547"/>
      <c r="U71" s="547"/>
      <c r="V71" s="547"/>
      <c r="W71" s="547"/>
      <c r="X71" s="547"/>
      <c r="Y71" s="548"/>
      <c r="Z71" s="322"/>
    </row>
    <row r="72" spans="1:26" x14ac:dyDescent="0.25">
      <c r="A72" s="291"/>
      <c r="B72" s="323"/>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24"/>
    </row>
  </sheetData>
  <mergeCells count="107">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3:G33"/>
    <mergeCell ref="K33:Y33"/>
    <mergeCell ref="C34:G34"/>
    <mergeCell ref="K34:Y34"/>
    <mergeCell ref="C35:G35"/>
    <mergeCell ref="K35:Y35"/>
    <mergeCell ref="C30:Y31"/>
    <mergeCell ref="C32:G32"/>
    <mergeCell ref="K32:Y32"/>
    <mergeCell ref="C37:G37"/>
    <mergeCell ref="K37:Y37"/>
    <mergeCell ref="C40:Y41"/>
    <mergeCell ref="C42:Y54"/>
    <mergeCell ref="C57:G59"/>
    <mergeCell ref="H57:I59"/>
    <mergeCell ref="J57:M59"/>
    <mergeCell ref="N57:Y59"/>
    <mergeCell ref="C36:G36"/>
    <mergeCell ref="K36:Y36"/>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99ABD-7A54-4046-A30B-8E5D2E9E0FD5}">
  <dimension ref="B3:I12"/>
  <sheetViews>
    <sheetView workbookViewId="0">
      <selection activeCell="I7" sqref="I7:I12"/>
    </sheetView>
  </sheetViews>
  <sheetFormatPr baseColWidth="10" defaultRowHeight="15" x14ac:dyDescent="0.25"/>
  <cols>
    <col min="1" max="1" width="11.42578125" style="524"/>
    <col min="2" max="2" width="5.42578125" style="524" customWidth="1"/>
    <col min="3" max="3" width="4.7109375" style="526" customWidth="1"/>
    <col min="4" max="4" width="5.42578125" style="524" customWidth="1"/>
    <col min="5" max="5" width="30.7109375" style="524" customWidth="1"/>
    <col min="6" max="6" width="19.7109375" style="525" customWidth="1"/>
    <col min="7" max="7" width="8.85546875" style="524" customWidth="1"/>
    <col min="8" max="8" width="9.5703125" style="524" customWidth="1"/>
    <col min="9" max="9" width="8.28515625" style="524" customWidth="1"/>
    <col min="10" max="16384" width="11.42578125" style="524"/>
  </cols>
  <sheetData>
    <row r="3" spans="2:9" x14ac:dyDescent="0.25">
      <c r="B3" s="686" t="s">
        <v>710</v>
      </c>
      <c r="C3" s="694" t="s">
        <v>730</v>
      </c>
      <c r="D3" s="686" t="s">
        <v>711</v>
      </c>
      <c r="E3" s="686" t="s">
        <v>752</v>
      </c>
      <c r="F3" s="686" t="s">
        <v>712</v>
      </c>
      <c r="G3" s="686" t="s">
        <v>751</v>
      </c>
      <c r="H3" s="686" t="s">
        <v>750</v>
      </c>
      <c r="I3" s="686" t="s">
        <v>749</v>
      </c>
    </row>
    <row r="4" spans="2:9" x14ac:dyDescent="0.25">
      <c r="B4" s="686"/>
      <c r="C4" s="695"/>
      <c r="D4" s="686"/>
      <c r="E4" s="686"/>
      <c r="F4" s="686"/>
      <c r="G4" s="686"/>
      <c r="H4" s="686"/>
      <c r="I4" s="686"/>
    </row>
    <row r="5" spans="2:9" ht="38.25" customHeight="1" x14ac:dyDescent="0.25">
      <c r="B5" s="690">
        <v>2</v>
      </c>
      <c r="C5" s="696" t="s">
        <v>748</v>
      </c>
      <c r="D5" s="538" t="s">
        <v>693</v>
      </c>
      <c r="E5" s="537" t="s">
        <v>278</v>
      </c>
      <c r="F5" s="537" t="s">
        <v>130</v>
      </c>
      <c r="G5" s="539">
        <v>145.72</v>
      </c>
      <c r="H5" s="539">
        <v>300</v>
      </c>
      <c r="I5" s="535">
        <v>0.48573333333333335</v>
      </c>
    </row>
    <row r="6" spans="2:9" ht="38.25" customHeight="1" x14ac:dyDescent="0.25">
      <c r="B6" s="690"/>
      <c r="C6" s="696"/>
      <c r="D6" s="538" t="s">
        <v>698</v>
      </c>
      <c r="E6" s="537" t="s">
        <v>123</v>
      </c>
      <c r="F6" s="537" t="s">
        <v>744</v>
      </c>
      <c r="G6" s="536">
        <v>61595</v>
      </c>
      <c r="H6" s="536">
        <v>165640</v>
      </c>
      <c r="I6" s="535">
        <f>+G6/H6</f>
        <v>0.37186066167592369</v>
      </c>
    </row>
    <row r="7" spans="2:9" ht="46.5" customHeight="1" x14ac:dyDescent="0.25">
      <c r="B7" s="689">
        <v>6</v>
      </c>
      <c r="C7" s="691" t="s">
        <v>747</v>
      </c>
      <c r="D7" s="530" t="s">
        <v>690</v>
      </c>
      <c r="E7" s="529" t="s">
        <v>109</v>
      </c>
      <c r="F7" s="528" t="s">
        <v>746</v>
      </c>
      <c r="G7" s="527">
        <v>914</v>
      </c>
      <c r="H7" s="527">
        <v>600</v>
      </c>
      <c r="I7" s="534">
        <f>+G7/H7</f>
        <v>1.5233333333333334</v>
      </c>
    </row>
    <row r="8" spans="2:9" ht="60" x14ac:dyDescent="0.25">
      <c r="B8" s="689"/>
      <c r="C8" s="692"/>
      <c r="D8" s="530" t="s">
        <v>692</v>
      </c>
      <c r="E8" s="529" t="s">
        <v>177</v>
      </c>
      <c r="F8" s="528" t="s">
        <v>743</v>
      </c>
      <c r="G8" s="533">
        <f>SUM(G4:G7)</f>
        <v>62654.720000000001</v>
      </c>
      <c r="H8" s="533">
        <f>SUM(H4:H7)</f>
        <v>166540</v>
      </c>
      <c r="I8" s="534">
        <f t="shared" ref="I8:I12" si="0">+G8/H8</f>
        <v>0.37621424282454669</v>
      </c>
    </row>
    <row r="9" spans="2:9" ht="45" x14ac:dyDescent="0.25">
      <c r="B9" s="689"/>
      <c r="C9" s="692"/>
      <c r="D9" s="530" t="s">
        <v>692</v>
      </c>
      <c r="E9" s="529" t="s">
        <v>155</v>
      </c>
      <c r="F9" s="528" t="s">
        <v>743</v>
      </c>
      <c r="G9" s="527">
        <v>381</v>
      </c>
      <c r="H9" s="527">
        <v>386</v>
      </c>
      <c r="I9" s="534">
        <f t="shared" si="0"/>
        <v>0.98704663212435229</v>
      </c>
    </row>
    <row r="10" spans="2:9" ht="45" x14ac:dyDescent="0.25">
      <c r="B10" s="689"/>
      <c r="C10" s="692"/>
      <c r="D10" s="530" t="s">
        <v>695</v>
      </c>
      <c r="E10" s="529" t="s">
        <v>685</v>
      </c>
      <c r="F10" s="532" t="s">
        <v>745</v>
      </c>
      <c r="G10" s="527">
        <v>1263</v>
      </c>
      <c r="H10" s="527">
        <v>1444</v>
      </c>
      <c r="I10" s="534">
        <f t="shared" si="0"/>
        <v>0.8746537396121884</v>
      </c>
    </row>
    <row r="11" spans="2:9" ht="30" x14ac:dyDescent="0.25">
      <c r="B11" s="689"/>
      <c r="C11" s="692"/>
      <c r="D11" s="530" t="s">
        <v>698</v>
      </c>
      <c r="E11" s="529" t="s">
        <v>568</v>
      </c>
      <c r="F11" s="528" t="s">
        <v>744</v>
      </c>
      <c r="G11" s="531">
        <v>3838</v>
      </c>
      <c r="H11" s="531">
        <v>14196</v>
      </c>
      <c r="I11" s="534">
        <f t="shared" si="0"/>
        <v>0.27035784728092421</v>
      </c>
    </row>
    <row r="12" spans="2:9" ht="45" x14ac:dyDescent="0.25">
      <c r="B12" s="689"/>
      <c r="C12" s="693"/>
      <c r="D12" s="530" t="s">
        <v>702</v>
      </c>
      <c r="E12" s="529" t="s">
        <v>207</v>
      </c>
      <c r="F12" s="528" t="s">
        <v>743</v>
      </c>
      <c r="G12" s="527">
        <v>164</v>
      </c>
      <c r="H12" s="527">
        <v>208</v>
      </c>
      <c r="I12" s="534">
        <f t="shared" si="0"/>
        <v>0.78846153846153844</v>
      </c>
    </row>
  </sheetData>
  <mergeCells count="12">
    <mergeCell ref="I3:I4"/>
    <mergeCell ref="C7:C12"/>
    <mergeCell ref="C3:C4"/>
    <mergeCell ref="C5:C6"/>
    <mergeCell ref="D3:D4"/>
    <mergeCell ref="E3:E4"/>
    <mergeCell ref="F3:F4"/>
    <mergeCell ref="B7:B12"/>
    <mergeCell ref="G3:G4"/>
    <mergeCell ref="B5:B6"/>
    <mergeCell ref="B3:B4"/>
    <mergeCell ref="H3:H4"/>
  </mergeCells>
  <pageMargins left="0.7" right="0.7" top="0.75" bottom="0.75" header="0.3" footer="0.3"/>
  <pageSetup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CE4F5-DAB8-4A15-A1E6-73DC1BC97461}">
  <dimension ref="A1:Z72"/>
  <sheetViews>
    <sheetView topLeftCell="A25" workbookViewId="0">
      <selection activeCell="I10" sqref="I10:Q11"/>
    </sheetView>
  </sheetViews>
  <sheetFormatPr baseColWidth="10" defaultRowHeight="15" x14ac:dyDescent="0.25"/>
  <cols>
    <col min="2" max="2" width="5.28515625" customWidth="1"/>
    <col min="3" max="3" width="2.5703125" customWidth="1"/>
    <col min="4" max="4" width="2.42578125" customWidth="1"/>
    <col min="5" max="5" width="2.85546875" customWidth="1"/>
    <col min="6" max="6" width="2.7109375" customWidth="1"/>
    <col min="7" max="7" width="2" customWidth="1"/>
    <col min="8" max="8" width="15" customWidth="1"/>
    <col min="9" max="9" width="14" customWidth="1"/>
    <col min="11" max="25" width="4.5703125" customWidth="1"/>
  </cols>
  <sheetData>
    <row r="1" spans="1:26" ht="15.75" thickBot="1" x14ac:dyDescent="0.3">
      <c r="A1" s="329"/>
      <c r="B1" s="330"/>
      <c r="C1" s="330"/>
      <c r="D1" s="330"/>
      <c r="E1" s="330"/>
      <c r="F1" s="330"/>
      <c r="G1" s="328"/>
      <c r="H1" s="328"/>
      <c r="I1" s="328"/>
      <c r="J1" s="328"/>
      <c r="K1" s="328"/>
      <c r="L1" s="328"/>
      <c r="M1" s="328"/>
      <c r="N1" s="328"/>
      <c r="O1" s="328"/>
      <c r="P1" s="328"/>
      <c r="Q1" s="328"/>
      <c r="R1" s="328"/>
      <c r="S1" s="328"/>
      <c r="T1" s="328"/>
      <c r="U1" s="328"/>
      <c r="V1" s="328"/>
      <c r="W1" s="328"/>
      <c r="X1" s="328"/>
      <c r="Y1" s="328"/>
      <c r="Z1" s="328"/>
    </row>
    <row r="2" spans="1:26" ht="15.75" x14ac:dyDescent="0.25">
      <c r="A2" s="329"/>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x14ac:dyDescent="0.25">
      <c r="A3" s="329"/>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3">
      <c r="A4" s="329"/>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x14ac:dyDescent="0.25">
      <c r="A5" s="329"/>
      <c r="B5" s="329"/>
      <c r="C5" s="329"/>
      <c r="D5" s="329"/>
      <c r="E5" s="329"/>
      <c r="F5" s="329"/>
      <c r="G5" s="329"/>
      <c r="H5" s="331"/>
      <c r="I5" s="331"/>
      <c r="J5" s="331"/>
      <c r="K5" s="331"/>
      <c r="L5" s="331"/>
      <c r="M5" s="331"/>
      <c r="N5" s="331"/>
      <c r="O5" s="331"/>
      <c r="P5" s="331"/>
      <c r="Q5" s="331"/>
      <c r="R5" s="331"/>
      <c r="S5" s="331"/>
      <c r="T5" s="331"/>
      <c r="U5" s="331"/>
      <c r="V5" s="331"/>
      <c r="W5" s="331"/>
      <c r="X5" s="331"/>
      <c r="Y5" s="331"/>
      <c r="Z5" s="331"/>
    </row>
    <row r="6" spans="1:26" ht="15.75" thickBot="1" x14ac:dyDescent="0.3">
      <c r="A6" s="328"/>
      <c r="B6" s="332"/>
      <c r="C6" s="333"/>
      <c r="D6" s="333"/>
      <c r="E6" s="333"/>
      <c r="F6" s="333"/>
      <c r="G6" s="333"/>
      <c r="H6" s="333"/>
      <c r="I6" s="334"/>
      <c r="J6" s="334"/>
      <c r="K6" s="334"/>
      <c r="L6" s="334"/>
      <c r="M6" s="334"/>
      <c r="N6" s="334"/>
      <c r="O6" s="334"/>
      <c r="P6" s="334"/>
      <c r="Q6" s="334"/>
      <c r="R6" s="335"/>
      <c r="S6" s="335"/>
      <c r="T6" s="335"/>
      <c r="U6" s="335"/>
      <c r="V6" s="335"/>
      <c r="W6" s="333"/>
      <c r="X6" s="333"/>
      <c r="Y6" s="333"/>
      <c r="Z6" s="336"/>
    </row>
    <row r="7" spans="1:26" x14ac:dyDescent="0.25">
      <c r="A7" s="328"/>
      <c r="B7" s="337"/>
      <c r="C7" s="638" t="s">
        <v>2</v>
      </c>
      <c r="D7" s="639"/>
      <c r="E7" s="639"/>
      <c r="F7" s="639"/>
      <c r="G7" s="639"/>
      <c r="H7" s="640"/>
      <c r="I7" s="665" t="s">
        <v>555</v>
      </c>
      <c r="J7" s="666"/>
      <c r="K7" s="666"/>
      <c r="L7" s="666"/>
      <c r="M7" s="666"/>
      <c r="N7" s="666"/>
      <c r="O7" s="666"/>
      <c r="P7" s="666"/>
      <c r="Q7" s="666"/>
      <c r="R7" s="666"/>
      <c r="S7" s="666"/>
      <c r="T7" s="666"/>
      <c r="U7" s="666"/>
      <c r="V7" s="666"/>
      <c r="W7" s="666"/>
      <c r="X7" s="666"/>
      <c r="Y7" s="667"/>
      <c r="Z7" s="338"/>
    </row>
    <row r="8" spans="1:26" ht="15.75" thickBot="1" x14ac:dyDescent="0.3">
      <c r="A8" s="328"/>
      <c r="B8" s="337"/>
      <c r="C8" s="641"/>
      <c r="D8" s="642"/>
      <c r="E8" s="642"/>
      <c r="F8" s="642"/>
      <c r="G8" s="642"/>
      <c r="H8" s="643"/>
      <c r="I8" s="668"/>
      <c r="J8" s="669"/>
      <c r="K8" s="669"/>
      <c r="L8" s="669"/>
      <c r="M8" s="669"/>
      <c r="N8" s="669"/>
      <c r="O8" s="669"/>
      <c r="P8" s="669"/>
      <c r="Q8" s="669"/>
      <c r="R8" s="669"/>
      <c r="S8" s="669"/>
      <c r="T8" s="669"/>
      <c r="U8" s="669"/>
      <c r="V8" s="669"/>
      <c r="W8" s="669"/>
      <c r="X8" s="669"/>
      <c r="Y8" s="670"/>
      <c r="Z8" s="338"/>
    </row>
    <row r="9" spans="1:26" ht="15.75" thickBot="1" x14ac:dyDescent="0.3">
      <c r="A9" s="328"/>
      <c r="B9" s="337"/>
      <c r="C9" s="339"/>
      <c r="D9" s="339"/>
      <c r="E9" s="339"/>
      <c r="F9" s="339"/>
      <c r="G9" s="339"/>
      <c r="H9" s="339"/>
      <c r="I9" s="340"/>
      <c r="J9" s="340"/>
      <c r="K9" s="340"/>
      <c r="L9" s="340"/>
      <c r="M9" s="340"/>
      <c r="N9" s="340"/>
      <c r="O9" s="340"/>
      <c r="P9" s="340"/>
      <c r="Q9" s="340"/>
      <c r="R9" s="341"/>
      <c r="S9" s="341"/>
      <c r="T9" s="341"/>
      <c r="U9" s="341"/>
      <c r="V9" s="341"/>
      <c r="W9" s="339"/>
      <c r="X9" s="339"/>
      <c r="Y9" s="339"/>
      <c r="Z9" s="338"/>
    </row>
    <row r="10" spans="1:26" ht="15.75" thickBot="1" x14ac:dyDescent="0.3">
      <c r="A10" s="328"/>
      <c r="B10" s="337"/>
      <c r="C10" s="638" t="s">
        <v>4</v>
      </c>
      <c r="D10" s="639"/>
      <c r="E10" s="639"/>
      <c r="F10" s="639"/>
      <c r="G10" s="639"/>
      <c r="H10" s="640"/>
      <c r="I10" s="564" t="s">
        <v>568</v>
      </c>
      <c r="J10" s="993"/>
      <c r="K10" s="993"/>
      <c r="L10" s="993"/>
      <c r="M10" s="993"/>
      <c r="N10" s="993"/>
      <c r="O10" s="993"/>
      <c r="P10" s="993"/>
      <c r="Q10" s="994"/>
      <c r="R10" s="674" t="s">
        <v>3</v>
      </c>
      <c r="S10" s="675"/>
      <c r="T10" s="675"/>
      <c r="U10" s="676"/>
      <c r="V10" s="608" t="s">
        <v>5</v>
      </c>
      <c r="W10" s="609"/>
      <c r="X10" s="609"/>
      <c r="Y10" s="610"/>
      <c r="Z10" s="338"/>
    </row>
    <row r="11" spans="1:26" ht="15.75" thickBot="1" x14ac:dyDescent="0.3">
      <c r="A11" s="328"/>
      <c r="B11" s="337"/>
      <c r="C11" s="641"/>
      <c r="D11" s="642"/>
      <c r="E11" s="642"/>
      <c r="F11" s="642"/>
      <c r="G11" s="642"/>
      <c r="H11" s="643"/>
      <c r="I11" s="995"/>
      <c r="J11" s="996"/>
      <c r="K11" s="996"/>
      <c r="L11" s="996"/>
      <c r="M11" s="996"/>
      <c r="N11" s="996"/>
      <c r="O11" s="996"/>
      <c r="P11" s="996"/>
      <c r="Q11" s="997"/>
      <c r="R11" s="683" t="s">
        <v>569</v>
      </c>
      <c r="S11" s="684"/>
      <c r="T11" s="684"/>
      <c r="U11" s="685"/>
      <c r="V11" s="671" t="s">
        <v>65</v>
      </c>
      <c r="W11" s="672"/>
      <c r="X11" s="672"/>
      <c r="Y11" s="673"/>
      <c r="Z11" s="338"/>
    </row>
    <row r="12" spans="1:26" ht="15.75" thickBot="1" x14ac:dyDescent="0.3">
      <c r="A12" s="328"/>
      <c r="B12" s="342"/>
      <c r="C12" s="343"/>
      <c r="D12" s="343"/>
      <c r="E12" s="343"/>
      <c r="F12" s="343"/>
      <c r="G12" s="343"/>
      <c r="H12" s="343"/>
      <c r="I12" s="343"/>
      <c r="J12" s="343"/>
      <c r="K12" s="343"/>
      <c r="L12" s="343"/>
      <c r="M12" s="343"/>
      <c r="N12" s="343"/>
      <c r="O12" s="343"/>
      <c r="P12" s="343"/>
      <c r="Q12" s="343"/>
      <c r="R12" s="343"/>
      <c r="S12" s="343"/>
      <c r="T12" s="343"/>
      <c r="U12" s="343"/>
      <c r="V12" s="343"/>
      <c r="W12" s="343"/>
      <c r="X12" s="343"/>
      <c r="Y12" s="343"/>
      <c r="Z12" s="344"/>
    </row>
    <row r="13" spans="1:26" x14ac:dyDescent="0.25">
      <c r="A13" s="328"/>
      <c r="B13" s="342"/>
      <c r="C13" s="638" t="s">
        <v>6</v>
      </c>
      <c r="D13" s="639"/>
      <c r="E13" s="639"/>
      <c r="F13" s="639"/>
      <c r="G13" s="639"/>
      <c r="H13" s="640"/>
      <c r="I13" s="644" t="s">
        <v>570</v>
      </c>
      <c r="J13" s="645"/>
      <c r="K13" s="645"/>
      <c r="L13" s="645"/>
      <c r="M13" s="645"/>
      <c r="N13" s="645"/>
      <c r="O13" s="645"/>
      <c r="P13" s="645"/>
      <c r="Q13" s="645"/>
      <c r="R13" s="645"/>
      <c r="S13" s="646"/>
      <c r="T13" s="638" t="s">
        <v>7</v>
      </c>
      <c r="U13" s="639"/>
      <c r="V13" s="639"/>
      <c r="W13" s="639"/>
      <c r="X13" s="639"/>
      <c r="Y13" s="640"/>
      <c r="Z13" s="344"/>
    </row>
    <row r="14" spans="1:26" ht="15.75" thickBot="1" x14ac:dyDescent="0.3">
      <c r="A14" s="328"/>
      <c r="B14" s="342"/>
      <c r="C14" s="641"/>
      <c r="D14" s="642"/>
      <c r="E14" s="642"/>
      <c r="F14" s="642"/>
      <c r="G14" s="642"/>
      <c r="H14" s="643"/>
      <c r="I14" s="647"/>
      <c r="J14" s="648"/>
      <c r="K14" s="648"/>
      <c r="L14" s="648"/>
      <c r="M14" s="648"/>
      <c r="N14" s="648"/>
      <c r="O14" s="648"/>
      <c r="P14" s="648"/>
      <c r="Q14" s="648"/>
      <c r="R14" s="648"/>
      <c r="S14" s="649"/>
      <c r="T14" s="650" t="s">
        <v>67</v>
      </c>
      <c r="U14" s="651"/>
      <c r="V14" s="651"/>
      <c r="W14" s="651"/>
      <c r="X14" s="651"/>
      <c r="Y14" s="652"/>
      <c r="Z14" s="344"/>
    </row>
    <row r="15" spans="1:26" ht="15.75" thickBot="1" x14ac:dyDescent="0.3">
      <c r="A15" s="328"/>
      <c r="B15" s="342"/>
      <c r="C15" s="343"/>
      <c r="D15" s="343"/>
      <c r="E15" s="343"/>
      <c r="F15" s="343"/>
      <c r="G15" s="343"/>
      <c r="H15" s="343"/>
      <c r="I15" s="343"/>
      <c r="J15" s="343"/>
      <c r="K15" s="343"/>
      <c r="L15" s="343"/>
      <c r="M15" s="343"/>
      <c r="N15" s="343"/>
      <c r="O15" s="343"/>
      <c r="P15" s="343"/>
      <c r="Q15" s="343"/>
      <c r="R15" s="343"/>
      <c r="S15" s="343"/>
      <c r="T15" s="343"/>
      <c r="U15" s="343"/>
      <c r="V15" s="343"/>
      <c r="W15" s="343"/>
      <c r="X15" s="343"/>
      <c r="Y15" s="343"/>
      <c r="Z15" s="344"/>
    </row>
    <row r="16" spans="1:26" ht="34.5" customHeight="1" thickBot="1" x14ac:dyDescent="0.3">
      <c r="A16" s="328"/>
      <c r="B16" s="342"/>
      <c r="C16" s="601" t="s">
        <v>8</v>
      </c>
      <c r="D16" s="602"/>
      <c r="E16" s="602"/>
      <c r="F16" s="602"/>
      <c r="G16" s="602"/>
      <c r="H16" s="603"/>
      <c r="I16" s="604" t="s">
        <v>571</v>
      </c>
      <c r="J16" s="605"/>
      <c r="K16" s="605"/>
      <c r="L16" s="605"/>
      <c r="M16" s="605"/>
      <c r="N16" s="605"/>
      <c r="O16" s="605"/>
      <c r="P16" s="605"/>
      <c r="Q16" s="605"/>
      <c r="R16" s="605"/>
      <c r="S16" s="605"/>
      <c r="T16" s="605"/>
      <c r="U16" s="605"/>
      <c r="V16" s="605"/>
      <c r="W16" s="605"/>
      <c r="X16" s="605"/>
      <c r="Y16" s="606"/>
      <c r="Z16" s="344"/>
    </row>
    <row r="17" spans="2:26" ht="15.75" thickBot="1" x14ac:dyDescent="0.3">
      <c r="B17" s="342"/>
      <c r="C17" s="341"/>
      <c r="D17" s="341"/>
      <c r="E17" s="341"/>
      <c r="F17" s="341"/>
      <c r="G17" s="341"/>
      <c r="H17" s="341"/>
      <c r="I17" s="345"/>
      <c r="J17" s="345"/>
      <c r="K17" s="345"/>
      <c r="L17" s="345"/>
      <c r="M17" s="345"/>
      <c r="N17" s="345"/>
      <c r="O17" s="345"/>
      <c r="P17" s="345"/>
      <c r="Q17" s="345"/>
      <c r="R17" s="345"/>
      <c r="S17" s="345"/>
      <c r="T17" s="345"/>
      <c r="U17" s="345"/>
      <c r="V17" s="345"/>
      <c r="W17" s="345"/>
      <c r="X17" s="345"/>
      <c r="Y17" s="345"/>
      <c r="Z17" s="344"/>
    </row>
    <row r="18" spans="2:26" ht="39.75" customHeight="1" thickBot="1" x14ac:dyDescent="0.3">
      <c r="B18" s="342"/>
      <c r="C18" s="601" t="s">
        <v>47</v>
      </c>
      <c r="D18" s="602"/>
      <c r="E18" s="602"/>
      <c r="F18" s="602"/>
      <c r="G18" s="602"/>
      <c r="H18" s="603"/>
      <c r="I18" s="604" t="s">
        <v>572</v>
      </c>
      <c r="J18" s="605"/>
      <c r="K18" s="605"/>
      <c r="L18" s="605"/>
      <c r="M18" s="605"/>
      <c r="N18" s="605"/>
      <c r="O18" s="605"/>
      <c r="P18" s="605"/>
      <c r="Q18" s="605"/>
      <c r="R18" s="605"/>
      <c r="S18" s="605"/>
      <c r="T18" s="605"/>
      <c r="U18" s="605"/>
      <c r="V18" s="605"/>
      <c r="W18" s="605"/>
      <c r="X18" s="605"/>
      <c r="Y18" s="606"/>
      <c r="Z18" s="344"/>
    </row>
    <row r="19" spans="2:26" ht="15.75" thickBot="1" x14ac:dyDescent="0.3">
      <c r="B19" s="342"/>
      <c r="C19" s="341"/>
      <c r="D19" s="341"/>
      <c r="E19" s="341"/>
      <c r="F19" s="341"/>
      <c r="G19" s="341"/>
      <c r="H19" s="341"/>
      <c r="I19" s="345"/>
      <c r="J19" s="345"/>
      <c r="K19" s="345"/>
      <c r="L19" s="345"/>
      <c r="M19" s="345"/>
      <c r="N19" s="345"/>
      <c r="O19" s="345"/>
      <c r="P19" s="345"/>
      <c r="Q19" s="345"/>
      <c r="R19" s="345"/>
      <c r="S19" s="345"/>
      <c r="T19" s="345"/>
      <c r="U19" s="345"/>
      <c r="V19" s="345"/>
      <c r="W19" s="345"/>
      <c r="X19" s="345"/>
      <c r="Y19" s="345"/>
      <c r="Z19" s="344"/>
    </row>
    <row r="20" spans="2:26" x14ac:dyDescent="0.25">
      <c r="B20" s="342"/>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344"/>
    </row>
    <row r="21" spans="2:26" ht="15.75" thickBot="1" x14ac:dyDescent="0.3">
      <c r="B21" s="342"/>
      <c r="C21" s="623"/>
      <c r="D21" s="624"/>
      <c r="E21" s="624"/>
      <c r="F21" s="624"/>
      <c r="G21" s="624"/>
      <c r="H21" s="625"/>
      <c r="I21" s="629"/>
      <c r="J21" s="630"/>
      <c r="K21" s="630"/>
      <c r="L21" s="631"/>
      <c r="M21" s="701" t="s">
        <v>70</v>
      </c>
      <c r="N21" s="702"/>
      <c r="O21" s="702"/>
      <c r="P21" s="702"/>
      <c r="Q21" s="702"/>
      <c r="R21" s="702"/>
      <c r="S21" s="703"/>
      <c r="T21" s="1386" t="s">
        <v>71</v>
      </c>
      <c r="U21" s="1387"/>
      <c r="V21" s="1387"/>
      <c r="W21" s="1387"/>
      <c r="X21" s="1387"/>
      <c r="Y21" s="1388"/>
      <c r="Z21" s="344"/>
    </row>
    <row r="22" spans="2:26" ht="15.75" thickBot="1" x14ac:dyDescent="0.3">
      <c r="B22" s="342"/>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4"/>
    </row>
    <row r="23" spans="2:26" x14ac:dyDescent="0.25">
      <c r="B23" s="342"/>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344"/>
    </row>
    <row r="24" spans="2:26" ht="15.75" thickBot="1" x14ac:dyDescent="0.3">
      <c r="B24" s="342"/>
      <c r="C24" s="611" t="s">
        <v>573</v>
      </c>
      <c r="D24" s="612"/>
      <c r="E24" s="612"/>
      <c r="F24" s="612"/>
      <c r="G24" s="612"/>
      <c r="H24" s="612"/>
      <c r="I24" s="613"/>
      <c r="J24" s="611" t="s">
        <v>138</v>
      </c>
      <c r="K24" s="612"/>
      <c r="L24" s="612"/>
      <c r="M24" s="612"/>
      <c r="N24" s="612"/>
      <c r="O24" s="612"/>
      <c r="P24" s="613"/>
      <c r="Q24" s="614" t="s">
        <v>385</v>
      </c>
      <c r="R24" s="615"/>
      <c r="S24" s="615"/>
      <c r="T24" s="615"/>
      <c r="U24" s="615"/>
      <c r="V24" s="615"/>
      <c r="W24" s="615"/>
      <c r="X24" s="615"/>
      <c r="Y24" s="616"/>
      <c r="Z24" s="344"/>
    </row>
    <row r="25" spans="2:26" ht="15.75" thickBot="1" x14ac:dyDescent="0.3">
      <c r="B25" s="342"/>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4"/>
    </row>
    <row r="26" spans="2:26" ht="15.75" thickBot="1" x14ac:dyDescent="0.3">
      <c r="B26" s="342"/>
      <c r="C26" s="601" t="s">
        <v>16</v>
      </c>
      <c r="D26" s="602"/>
      <c r="E26" s="602"/>
      <c r="F26" s="602"/>
      <c r="G26" s="602"/>
      <c r="H26" s="603"/>
      <c r="I26" s="604" t="s">
        <v>574</v>
      </c>
      <c r="J26" s="605"/>
      <c r="K26" s="605"/>
      <c r="L26" s="605"/>
      <c r="M26" s="605"/>
      <c r="N26" s="605"/>
      <c r="O26" s="605"/>
      <c r="P26" s="605"/>
      <c r="Q26" s="605"/>
      <c r="R26" s="605"/>
      <c r="S26" s="605"/>
      <c r="T26" s="605"/>
      <c r="U26" s="605"/>
      <c r="V26" s="605"/>
      <c r="W26" s="605"/>
      <c r="X26" s="605"/>
      <c r="Y26" s="606"/>
      <c r="Z26" s="344"/>
    </row>
    <row r="27" spans="2:26" ht="15.75" thickBot="1" x14ac:dyDescent="0.3">
      <c r="B27" s="342"/>
      <c r="C27" s="341"/>
      <c r="D27" s="341"/>
      <c r="E27" s="341"/>
      <c r="F27" s="341"/>
      <c r="G27" s="341"/>
      <c r="H27" s="341"/>
      <c r="I27" s="345"/>
      <c r="J27" s="345"/>
      <c r="K27" s="345"/>
      <c r="L27" s="345"/>
      <c r="M27" s="345"/>
      <c r="N27" s="345"/>
      <c r="O27" s="345"/>
      <c r="P27" s="345"/>
      <c r="Q27" s="345"/>
      <c r="R27" s="345"/>
      <c r="S27" s="345"/>
      <c r="T27" s="345"/>
      <c r="U27" s="345"/>
      <c r="V27" s="345"/>
      <c r="W27" s="345"/>
      <c r="X27" s="345"/>
      <c r="Y27" s="345"/>
      <c r="Z27" s="344"/>
    </row>
    <row r="28" spans="2:26" ht="15.75" thickBot="1" x14ac:dyDescent="0.3">
      <c r="B28" s="342"/>
      <c r="C28" s="601" t="s">
        <v>17</v>
      </c>
      <c r="D28" s="602"/>
      <c r="E28" s="602"/>
      <c r="F28" s="602"/>
      <c r="G28" s="602"/>
      <c r="H28" s="603"/>
      <c r="I28" s="607"/>
      <c r="J28" s="604"/>
      <c r="K28" s="601" t="s">
        <v>18</v>
      </c>
      <c r="L28" s="602"/>
      <c r="M28" s="602"/>
      <c r="N28" s="602"/>
      <c r="O28" s="602"/>
      <c r="P28" s="603"/>
      <c r="Q28" s="619" t="s">
        <v>38</v>
      </c>
      <c r="R28" s="617"/>
      <c r="S28" s="618"/>
      <c r="T28" s="346"/>
      <c r="U28" s="617" t="s">
        <v>39</v>
      </c>
      <c r="V28" s="617"/>
      <c r="W28" s="617"/>
      <c r="X28" s="618"/>
      <c r="Y28" s="347"/>
      <c r="Z28" s="344"/>
    </row>
    <row r="29" spans="2:26" ht="15.75" thickBot="1" x14ac:dyDescent="0.3">
      <c r="B29" s="342"/>
      <c r="C29" s="343"/>
      <c r="D29" s="343"/>
      <c r="E29" s="343"/>
      <c r="F29" s="343"/>
      <c r="G29" s="343"/>
      <c r="H29" s="343"/>
      <c r="I29" s="343"/>
      <c r="J29" s="343"/>
      <c r="K29" s="343"/>
      <c r="L29" s="343"/>
      <c r="M29" s="343"/>
      <c r="N29" s="343"/>
      <c r="O29" s="343"/>
      <c r="P29" s="343"/>
      <c r="Q29" s="343"/>
      <c r="R29" s="343"/>
      <c r="S29" s="343"/>
      <c r="T29" s="343"/>
      <c r="U29" s="343"/>
      <c r="V29" s="343"/>
      <c r="W29" s="343"/>
      <c r="X29" s="343"/>
      <c r="Y29" s="343"/>
      <c r="Z29" s="344"/>
    </row>
    <row r="30" spans="2:26" x14ac:dyDescent="0.25">
      <c r="B30" s="348"/>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344"/>
    </row>
    <row r="31" spans="2:26" ht="15.75" thickBot="1" x14ac:dyDescent="0.3">
      <c r="B31" s="348"/>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344"/>
    </row>
    <row r="32" spans="2:26" ht="68.25" thickBot="1" x14ac:dyDescent="0.3">
      <c r="B32" s="348"/>
      <c r="C32" s="591" t="s">
        <v>20</v>
      </c>
      <c r="D32" s="592"/>
      <c r="E32" s="592"/>
      <c r="F32" s="592"/>
      <c r="G32" s="593"/>
      <c r="H32" s="349" t="s">
        <v>575</v>
      </c>
      <c r="I32" s="349" t="s">
        <v>576</v>
      </c>
      <c r="J32" s="349" t="s">
        <v>577</v>
      </c>
      <c r="K32" s="599" t="s">
        <v>24</v>
      </c>
      <c r="L32" s="592"/>
      <c r="M32" s="592"/>
      <c r="N32" s="592"/>
      <c r="O32" s="592"/>
      <c r="P32" s="592"/>
      <c r="Q32" s="592"/>
      <c r="R32" s="592"/>
      <c r="S32" s="592"/>
      <c r="T32" s="592"/>
      <c r="U32" s="592"/>
      <c r="V32" s="592"/>
      <c r="W32" s="592"/>
      <c r="X32" s="592"/>
      <c r="Y32" s="593"/>
      <c r="Z32" s="344"/>
    </row>
    <row r="33" spans="2:26" ht="24.75" customHeight="1" x14ac:dyDescent="0.25">
      <c r="B33" s="348"/>
      <c r="C33" s="1400" t="s">
        <v>36</v>
      </c>
      <c r="D33" s="1401"/>
      <c r="E33" s="1401"/>
      <c r="F33" s="1401"/>
      <c r="G33" s="1401"/>
      <c r="H33" s="364">
        <v>2937030015</v>
      </c>
      <c r="I33" s="365">
        <v>14196660595</v>
      </c>
      <c r="J33" s="366">
        <f>+H33/I33</f>
        <v>0.20688175189835903</v>
      </c>
      <c r="K33" s="1402" t="s">
        <v>578</v>
      </c>
      <c r="L33" s="1403"/>
      <c r="M33" s="1403"/>
      <c r="N33" s="1403"/>
      <c r="O33" s="1403"/>
      <c r="P33" s="1403"/>
      <c r="Q33" s="1403"/>
      <c r="R33" s="1403"/>
      <c r="S33" s="1403"/>
      <c r="T33" s="1403"/>
      <c r="U33" s="1403"/>
      <c r="V33" s="1403"/>
      <c r="W33" s="1403"/>
      <c r="X33" s="1403"/>
      <c r="Y33" s="1404"/>
      <c r="Z33" s="344"/>
    </row>
    <row r="34" spans="2:26" ht="24.75" customHeight="1" x14ac:dyDescent="0.25">
      <c r="B34" s="348"/>
      <c r="C34" s="1400" t="s">
        <v>93</v>
      </c>
      <c r="D34" s="1401"/>
      <c r="E34" s="1401"/>
      <c r="F34" s="1401"/>
      <c r="G34" s="1401"/>
      <c r="H34" s="365">
        <v>901343894</v>
      </c>
      <c r="I34" s="365">
        <v>14196660595</v>
      </c>
      <c r="J34" s="367">
        <f>+H34/I34</f>
        <v>6.3489852981161582E-2</v>
      </c>
      <c r="K34" s="1357" t="s">
        <v>579</v>
      </c>
      <c r="L34" s="1358"/>
      <c r="M34" s="1358"/>
      <c r="N34" s="1358"/>
      <c r="O34" s="1358"/>
      <c r="P34" s="1358"/>
      <c r="Q34" s="1358"/>
      <c r="R34" s="1358"/>
      <c r="S34" s="1358"/>
      <c r="T34" s="1358"/>
      <c r="U34" s="1358"/>
      <c r="V34" s="1358"/>
      <c r="W34" s="1358"/>
      <c r="X34" s="1358"/>
      <c r="Y34" s="1359"/>
      <c r="Z34" s="344"/>
    </row>
    <row r="35" spans="2:26" x14ac:dyDescent="0.25">
      <c r="B35" s="348"/>
      <c r="C35" s="1400" t="s">
        <v>94</v>
      </c>
      <c r="D35" s="1401"/>
      <c r="E35" s="1401"/>
      <c r="F35" s="1401"/>
      <c r="G35" s="1401"/>
      <c r="H35" s="368"/>
      <c r="I35" s="368"/>
      <c r="J35" s="367"/>
      <c r="K35" s="582"/>
      <c r="L35" s="583"/>
      <c r="M35" s="583"/>
      <c r="N35" s="583"/>
      <c r="O35" s="583"/>
      <c r="P35" s="583"/>
      <c r="Q35" s="583"/>
      <c r="R35" s="583"/>
      <c r="S35" s="583"/>
      <c r="T35" s="583"/>
      <c r="U35" s="583"/>
      <c r="V35" s="583"/>
      <c r="W35" s="583"/>
      <c r="X35" s="583"/>
      <c r="Y35" s="584"/>
      <c r="Z35" s="344"/>
    </row>
    <row r="36" spans="2:26" ht="15.75" thickBot="1" x14ac:dyDescent="0.3">
      <c r="B36" s="348"/>
      <c r="C36" s="1400" t="s">
        <v>95</v>
      </c>
      <c r="D36" s="1401"/>
      <c r="E36" s="1401"/>
      <c r="F36" s="1401"/>
      <c r="G36" s="1401"/>
      <c r="H36" s="368"/>
      <c r="I36" s="368"/>
      <c r="J36" s="367"/>
      <c r="K36" s="582"/>
      <c r="L36" s="583"/>
      <c r="M36" s="583"/>
      <c r="N36" s="583"/>
      <c r="O36" s="583"/>
      <c r="P36" s="583"/>
      <c r="Q36" s="583"/>
      <c r="R36" s="583"/>
      <c r="S36" s="583"/>
      <c r="T36" s="583"/>
      <c r="U36" s="583"/>
      <c r="V36" s="583"/>
      <c r="W36" s="583"/>
      <c r="X36" s="583"/>
      <c r="Y36" s="584"/>
      <c r="Z36" s="344"/>
    </row>
    <row r="37" spans="2:26" ht="15.75" thickBot="1" x14ac:dyDescent="0.3">
      <c r="B37" s="348"/>
      <c r="C37" s="552" t="s">
        <v>25</v>
      </c>
      <c r="D37" s="553"/>
      <c r="E37" s="553"/>
      <c r="F37" s="553"/>
      <c r="G37" s="554"/>
      <c r="H37" s="369">
        <f>SUM(H33:H36)</f>
        <v>3838373909</v>
      </c>
      <c r="I37" s="369">
        <v>14196660595</v>
      </c>
      <c r="J37" s="370">
        <f>+H37/I37</f>
        <v>0.27037160487952061</v>
      </c>
      <c r="K37" s="555"/>
      <c r="L37" s="556"/>
      <c r="M37" s="556"/>
      <c r="N37" s="556"/>
      <c r="O37" s="556"/>
      <c r="P37" s="556"/>
      <c r="Q37" s="556"/>
      <c r="R37" s="556"/>
      <c r="S37" s="556"/>
      <c r="T37" s="556"/>
      <c r="U37" s="556"/>
      <c r="V37" s="556"/>
      <c r="W37" s="556"/>
      <c r="X37" s="556"/>
      <c r="Y37" s="557"/>
      <c r="Z37" s="344"/>
    </row>
    <row r="38" spans="2:26" x14ac:dyDescent="0.25">
      <c r="B38" s="348"/>
      <c r="C38" s="343"/>
      <c r="D38" s="343"/>
      <c r="E38" s="343"/>
      <c r="F38" s="343"/>
      <c r="G38" s="343"/>
      <c r="H38" s="350"/>
      <c r="I38" s="350"/>
      <c r="J38" s="351"/>
      <c r="K38" s="343"/>
      <c r="L38" s="343"/>
      <c r="M38" s="343"/>
      <c r="N38" s="343"/>
      <c r="O38" s="343"/>
      <c r="P38" s="343"/>
      <c r="Q38" s="343"/>
      <c r="R38" s="343"/>
      <c r="S38" s="343"/>
      <c r="T38" s="343"/>
      <c r="U38" s="343"/>
      <c r="V38" s="343"/>
      <c r="W38" s="343"/>
      <c r="X38" s="343"/>
      <c r="Y38" s="343"/>
      <c r="Z38" s="344"/>
    </row>
    <row r="39" spans="2:26" ht="15.75" thickBot="1" x14ac:dyDescent="0.3">
      <c r="B39" s="348"/>
      <c r="C39" s="343"/>
      <c r="D39" s="343"/>
      <c r="E39" s="343"/>
      <c r="F39" s="343"/>
      <c r="G39" s="343"/>
      <c r="H39" s="350"/>
      <c r="I39" s="350"/>
      <c r="J39" s="351"/>
      <c r="K39" s="343"/>
      <c r="L39" s="343"/>
      <c r="M39" s="343"/>
      <c r="N39" s="343"/>
      <c r="O39" s="343"/>
      <c r="P39" s="343"/>
      <c r="Q39" s="343"/>
      <c r="R39" s="343"/>
      <c r="S39" s="343"/>
      <c r="T39" s="343"/>
      <c r="U39" s="343"/>
      <c r="V39" s="343"/>
      <c r="W39" s="343"/>
      <c r="X39" s="343"/>
      <c r="Y39" s="343"/>
      <c r="Z39" s="344"/>
    </row>
    <row r="40" spans="2:26" x14ac:dyDescent="0.25">
      <c r="B40" s="348"/>
      <c r="C40" s="558" t="s">
        <v>26</v>
      </c>
      <c r="D40" s="559"/>
      <c r="E40" s="559"/>
      <c r="F40" s="559"/>
      <c r="G40" s="559"/>
      <c r="H40" s="559"/>
      <c r="I40" s="559"/>
      <c r="J40" s="559"/>
      <c r="K40" s="559"/>
      <c r="L40" s="559"/>
      <c r="M40" s="559"/>
      <c r="N40" s="559"/>
      <c r="O40" s="559"/>
      <c r="P40" s="559"/>
      <c r="Q40" s="559"/>
      <c r="R40" s="559"/>
      <c r="S40" s="559"/>
      <c r="T40" s="559"/>
      <c r="U40" s="559"/>
      <c r="V40" s="559"/>
      <c r="W40" s="559"/>
      <c r="X40" s="559"/>
      <c r="Y40" s="560"/>
      <c r="Z40" s="344"/>
    </row>
    <row r="41" spans="2:26" ht="15.75" thickBot="1" x14ac:dyDescent="0.3">
      <c r="B41" s="342"/>
      <c r="C41" s="561"/>
      <c r="D41" s="562"/>
      <c r="E41" s="562"/>
      <c r="F41" s="562"/>
      <c r="G41" s="562"/>
      <c r="H41" s="562"/>
      <c r="I41" s="562"/>
      <c r="J41" s="562"/>
      <c r="K41" s="562"/>
      <c r="L41" s="562"/>
      <c r="M41" s="562"/>
      <c r="N41" s="562"/>
      <c r="O41" s="562"/>
      <c r="P41" s="562"/>
      <c r="Q41" s="562"/>
      <c r="R41" s="562"/>
      <c r="S41" s="562"/>
      <c r="T41" s="562"/>
      <c r="U41" s="562"/>
      <c r="V41" s="562"/>
      <c r="W41" s="562"/>
      <c r="X41" s="562"/>
      <c r="Y41" s="563"/>
      <c r="Z41" s="344"/>
    </row>
    <row r="42" spans="2:26" x14ac:dyDescent="0.25">
      <c r="B42" s="342"/>
      <c r="C42" s="564" t="s">
        <v>27</v>
      </c>
      <c r="D42" s="565"/>
      <c r="E42" s="565"/>
      <c r="F42" s="565"/>
      <c r="G42" s="565"/>
      <c r="H42" s="565"/>
      <c r="I42" s="565"/>
      <c r="J42" s="565"/>
      <c r="K42" s="565"/>
      <c r="L42" s="565"/>
      <c r="M42" s="565"/>
      <c r="N42" s="565"/>
      <c r="O42" s="565"/>
      <c r="P42" s="565"/>
      <c r="Q42" s="565"/>
      <c r="R42" s="565"/>
      <c r="S42" s="565"/>
      <c r="T42" s="565"/>
      <c r="U42" s="565"/>
      <c r="V42" s="565"/>
      <c r="W42" s="565"/>
      <c r="X42" s="565"/>
      <c r="Y42" s="566"/>
      <c r="Z42" s="344"/>
    </row>
    <row r="43" spans="2:26" x14ac:dyDescent="0.25">
      <c r="B43" s="342"/>
      <c r="C43" s="567"/>
      <c r="D43" s="568"/>
      <c r="E43" s="568"/>
      <c r="F43" s="568"/>
      <c r="G43" s="568"/>
      <c r="H43" s="568"/>
      <c r="I43" s="568"/>
      <c r="J43" s="568"/>
      <c r="K43" s="568"/>
      <c r="L43" s="568"/>
      <c r="M43" s="568"/>
      <c r="N43" s="568"/>
      <c r="O43" s="568"/>
      <c r="P43" s="568"/>
      <c r="Q43" s="568"/>
      <c r="R43" s="568"/>
      <c r="S43" s="568"/>
      <c r="T43" s="568"/>
      <c r="U43" s="568"/>
      <c r="V43" s="568"/>
      <c r="W43" s="568"/>
      <c r="X43" s="568"/>
      <c r="Y43" s="569"/>
      <c r="Z43" s="344"/>
    </row>
    <row r="44" spans="2:26" x14ac:dyDescent="0.25">
      <c r="B44" s="342"/>
      <c r="C44" s="567"/>
      <c r="D44" s="568"/>
      <c r="E44" s="568"/>
      <c r="F44" s="568"/>
      <c r="G44" s="568"/>
      <c r="H44" s="568"/>
      <c r="I44" s="568"/>
      <c r="J44" s="568"/>
      <c r="K44" s="568"/>
      <c r="L44" s="568"/>
      <c r="M44" s="568"/>
      <c r="N44" s="568"/>
      <c r="O44" s="568"/>
      <c r="P44" s="568"/>
      <c r="Q44" s="568"/>
      <c r="R44" s="568"/>
      <c r="S44" s="568"/>
      <c r="T44" s="568"/>
      <c r="U44" s="568"/>
      <c r="V44" s="568"/>
      <c r="W44" s="568"/>
      <c r="X44" s="568"/>
      <c r="Y44" s="569"/>
      <c r="Z44" s="344"/>
    </row>
    <row r="45" spans="2:26" x14ac:dyDescent="0.25">
      <c r="B45" s="342"/>
      <c r="C45" s="567"/>
      <c r="D45" s="568"/>
      <c r="E45" s="568"/>
      <c r="F45" s="568"/>
      <c r="G45" s="568"/>
      <c r="H45" s="568"/>
      <c r="I45" s="568"/>
      <c r="J45" s="568"/>
      <c r="K45" s="568"/>
      <c r="L45" s="568"/>
      <c r="M45" s="568"/>
      <c r="N45" s="568"/>
      <c r="O45" s="568"/>
      <c r="P45" s="568"/>
      <c r="Q45" s="568"/>
      <c r="R45" s="568"/>
      <c r="S45" s="568"/>
      <c r="T45" s="568"/>
      <c r="U45" s="568"/>
      <c r="V45" s="568"/>
      <c r="W45" s="568"/>
      <c r="X45" s="568"/>
      <c r="Y45" s="569"/>
      <c r="Z45" s="344"/>
    </row>
    <row r="46" spans="2:26" x14ac:dyDescent="0.25">
      <c r="B46" s="342"/>
      <c r="C46" s="567"/>
      <c r="D46" s="568"/>
      <c r="E46" s="568"/>
      <c r="F46" s="568"/>
      <c r="G46" s="568"/>
      <c r="H46" s="568"/>
      <c r="I46" s="568"/>
      <c r="J46" s="568"/>
      <c r="K46" s="568"/>
      <c r="L46" s="568"/>
      <c r="M46" s="568"/>
      <c r="N46" s="568"/>
      <c r="O46" s="568"/>
      <c r="P46" s="568"/>
      <c r="Q46" s="568"/>
      <c r="R46" s="568"/>
      <c r="S46" s="568"/>
      <c r="T46" s="568"/>
      <c r="U46" s="568"/>
      <c r="V46" s="568"/>
      <c r="W46" s="568"/>
      <c r="X46" s="568"/>
      <c r="Y46" s="569"/>
      <c r="Z46" s="344"/>
    </row>
    <row r="47" spans="2:26" x14ac:dyDescent="0.25">
      <c r="B47" s="342"/>
      <c r="C47" s="567"/>
      <c r="D47" s="568"/>
      <c r="E47" s="568"/>
      <c r="F47" s="568"/>
      <c r="G47" s="568"/>
      <c r="H47" s="568"/>
      <c r="I47" s="568"/>
      <c r="J47" s="568"/>
      <c r="K47" s="568"/>
      <c r="L47" s="568"/>
      <c r="M47" s="568"/>
      <c r="N47" s="568"/>
      <c r="O47" s="568"/>
      <c r="P47" s="568"/>
      <c r="Q47" s="568"/>
      <c r="R47" s="568"/>
      <c r="S47" s="568"/>
      <c r="T47" s="568"/>
      <c r="U47" s="568"/>
      <c r="V47" s="568"/>
      <c r="W47" s="568"/>
      <c r="X47" s="568"/>
      <c r="Y47" s="569"/>
      <c r="Z47" s="344"/>
    </row>
    <row r="48" spans="2:26" x14ac:dyDescent="0.25">
      <c r="B48" s="342"/>
      <c r="C48" s="567"/>
      <c r="D48" s="568"/>
      <c r="E48" s="568"/>
      <c r="F48" s="568"/>
      <c r="G48" s="568"/>
      <c r="H48" s="568"/>
      <c r="I48" s="568"/>
      <c r="J48" s="568"/>
      <c r="K48" s="568"/>
      <c r="L48" s="568"/>
      <c r="M48" s="568"/>
      <c r="N48" s="568"/>
      <c r="O48" s="568"/>
      <c r="P48" s="568"/>
      <c r="Q48" s="568"/>
      <c r="R48" s="568"/>
      <c r="S48" s="568"/>
      <c r="T48" s="568"/>
      <c r="U48" s="568"/>
      <c r="V48" s="568"/>
      <c r="W48" s="568"/>
      <c r="X48" s="568"/>
      <c r="Y48" s="569"/>
      <c r="Z48" s="344"/>
    </row>
    <row r="49" spans="1:26" x14ac:dyDescent="0.25">
      <c r="B49" s="342"/>
      <c r="C49" s="567"/>
      <c r="D49" s="568"/>
      <c r="E49" s="568"/>
      <c r="F49" s="568"/>
      <c r="G49" s="568"/>
      <c r="H49" s="568"/>
      <c r="I49" s="568"/>
      <c r="J49" s="568"/>
      <c r="K49" s="568"/>
      <c r="L49" s="568"/>
      <c r="M49" s="568"/>
      <c r="N49" s="568"/>
      <c r="O49" s="568"/>
      <c r="P49" s="568"/>
      <c r="Q49" s="568"/>
      <c r="R49" s="568"/>
      <c r="S49" s="568"/>
      <c r="T49" s="568"/>
      <c r="U49" s="568"/>
      <c r="V49" s="568"/>
      <c r="W49" s="568"/>
      <c r="X49" s="568"/>
      <c r="Y49" s="569"/>
      <c r="Z49" s="344"/>
    </row>
    <row r="50" spans="1:26" x14ac:dyDescent="0.25">
      <c r="B50" s="342"/>
      <c r="C50" s="567"/>
      <c r="D50" s="568"/>
      <c r="E50" s="568"/>
      <c r="F50" s="568"/>
      <c r="G50" s="568"/>
      <c r="H50" s="568"/>
      <c r="I50" s="568"/>
      <c r="J50" s="568"/>
      <c r="K50" s="568"/>
      <c r="L50" s="568"/>
      <c r="M50" s="568"/>
      <c r="N50" s="568"/>
      <c r="O50" s="568"/>
      <c r="P50" s="568"/>
      <c r="Q50" s="568"/>
      <c r="R50" s="568"/>
      <c r="S50" s="568"/>
      <c r="T50" s="568"/>
      <c r="U50" s="568"/>
      <c r="V50" s="568"/>
      <c r="W50" s="568"/>
      <c r="X50" s="568"/>
      <c r="Y50" s="569"/>
      <c r="Z50" s="344"/>
    </row>
    <row r="51" spans="1:26" x14ac:dyDescent="0.25">
      <c r="B51" s="342"/>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344"/>
    </row>
    <row r="52" spans="1:26" x14ac:dyDescent="0.25">
      <c r="B52" s="342"/>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344"/>
    </row>
    <row r="53" spans="1:26" x14ac:dyDescent="0.25">
      <c r="B53" s="342"/>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344"/>
    </row>
    <row r="54" spans="1:26" ht="15.75" thickBot="1" x14ac:dyDescent="0.3">
      <c r="B54" s="342"/>
      <c r="C54" s="570"/>
      <c r="D54" s="571"/>
      <c r="E54" s="571"/>
      <c r="F54" s="571"/>
      <c r="G54" s="571"/>
      <c r="H54" s="571"/>
      <c r="I54" s="571"/>
      <c r="J54" s="571"/>
      <c r="K54" s="571"/>
      <c r="L54" s="571"/>
      <c r="M54" s="571"/>
      <c r="N54" s="571"/>
      <c r="O54" s="571"/>
      <c r="P54" s="571"/>
      <c r="Q54" s="571"/>
      <c r="R54" s="571"/>
      <c r="S54" s="571"/>
      <c r="T54" s="571"/>
      <c r="U54" s="571"/>
      <c r="V54" s="571"/>
      <c r="W54" s="571"/>
      <c r="X54" s="571"/>
      <c r="Y54" s="572"/>
      <c r="Z54" s="344"/>
    </row>
    <row r="55" spans="1:26" x14ac:dyDescent="0.25">
      <c r="B55" s="352"/>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4"/>
    </row>
    <row r="56" spans="1:26" ht="15.75" thickBot="1" x14ac:dyDescent="0.3">
      <c r="B56" s="355"/>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7"/>
    </row>
    <row r="57" spans="1:26" ht="15.75" x14ac:dyDescent="0.25">
      <c r="A57" s="328"/>
      <c r="B57" s="358"/>
      <c r="C57" s="573" t="s">
        <v>20</v>
      </c>
      <c r="D57" s="574"/>
      <c r="E57" s="574"/>
      <c r="F57" s="574"/>
      <c r="G57" s="575"/>
      <c r="H57" s="573" t="s">
        <v>34</v>
      </c>
      <c r="I57" s="575"/>
      <c r="J57" s="573" t="s">
        <v>35</v>
      </c>
      <c r="K57" s="574"/>
      <c r="L57" s="574"/>
      <c r="M57" s="575"/>
      <c r="N57" s="573" t="s">
        <v>33</v>
      </c>
      <c r="O57" s="574"/>
      <c r="P57" s="574"/>
      <c r="Q57" s="574"/>
      <c r="R57" s="574"/>
      <c r="S57" s="574"/>
      <c r="T57" s="574"/>
      <c r="U57" s="574"/>
      <c r="V57" s="574"/>
      <c r="W57" s="574"/>
      <c r="X57" s="574"/>
      <c r="Y57" s="575"/>
      <c r="Z57" s="359"/>
    </row>
    <row r="58" spans="1:26" ht="15.75" x14ac:dyDescent="0.25">
      <c r="A58" s="329"/>
      <c r="B58" s="360"/>
      <c r="C58" s="576"/>
      <c r="D58" s="577"/>
      <c r="E58" s="577"/>
      <c r="F58" s="577"/>
      <c r="G58" s="578"/>
      <c r="H58" s="576"/>
      <c r="I58" s="578"/>
      <c r="J58" s="576"/>
      <c r="K58" s="577"/>
      <c r="L58" s="577"/>
      <c r="M58" s="578"/>
      <c r="N58" s="576"/>
      <c r="O58" s="577"/>
      <c r="P58" s="577"/>
      <c r="Q58" s="577"/>
      <c r="R58" s="577"/>
      <c r="S58" s="577"/>
      <c r="T58" s="577"/>
      <c r="U58" s="577"/>
      <c r="V58" s="577"/>
      <c r="W58" s="577"/>
      <c r="X58" s="577"/>
      <c r="Y58" s="578"/>
      <c r="Z58" s="359"/>
    </row>
    <row r="59" spans="1:26" ht="16.5" thickBot="1" x14ac:dyDescent="0.3">
      <c r="A59" s="329"/>
      <c r="B59" s="360"/>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359"/>
    </row>
    <row r="60" spans="1:26" x14ac:dyDescent="0.25">
      <c r="A60" s="328"/>
      <c r="B60" s="358"/>
      <c r="C60" s="1338" t="s">
        <v>36</v>
      </c>
      <c r="D60" s="1339"/>
      <c r="E60" s="1339"/>
      <c r="F60" s="1339"/>
      <c r="G60" s="1339"/>
      <c r="H60" s="1054">
        <v>0.57599999999999996</v>
      </c>
      <c r="I60" s="1054"/>
      <c r="J60" s="1054">
        <v>0.2069</v>
      </c>
      <c r="K60" s="1054"/>
      <c r="L60" s="1054"/>
      <c r="M60" s="1054"/>
      <c r="N60" s="550"/>
      <c r="O60" s="550"/>
      <c r="P60" s="550"/>
      <c r="Q60" s="550"/>
      <c r="R60" s="550"/>
      <c r="S60" s="550"/>
      <c r="T60" s="550"/>
      <c r="U60" s="550"/>
      <c r="V60" s="550"/>
      <c r="W60" s="550"/>
      <c r="X60" s="550"/>
      <c r="Y60" s="551"/>
      <c r="Z60" s="361"/>
    </row>
    <row r="61" spans="1:26" ht="25.5" customHeight="1" x14ac:dyDescent="0.25">
      <c r="A61" s="328"/>
      <c r="B61" s="358"/>
      <c r="C61" s="1396" t="s">
        <v>93</v>
      </c>
      <c r="D61" s="1397"/>
      <c r="E61" s="1397"/>
      <c r="F61" s="1397"/>
      <c r="G61" s="1397"/>
      <c r="H61" s="1055">
        <v>0.81379999999999997</v>
      </c>
      <c r="I61" s="1055"/>
      <c r="J61" s="1055">
        <v>0.06</v>
      </c>
      <c r="K61" s="544"/>
      <c r="L61" s="544"/>
      <c r="M61" s="544"/>
      <c r="N61" s="1398" t="s">
        <v>580</v>
      </c>
      <c r="O61" s="1398"/>
      <c r="P61" s="1398"/>
      <c r="Q61" s="1398"/>
      <c r="R61" s="1398"/>
      <c r="S61" s="1398"/>
      <c r="T61" s="1398"/>
      <c r="U61" s="1398"/>
      <c r="V61" s="1398"/>
      <c r="W61" s="1398"/>
      <c r="X61" s="1398"/>
      <c r="Y61" s="1399"/>
      <c r="Z61" s="361"/>
    </row>
    <row r="62" spans="1:26" x14ac:dyDescent="0.25">
      <c r="A62" s="328"/>
      <c r="B62" s="358"/>
      <c r="C62" s="543"/>
      <c r="D62" s="544"/>
      <c r="E62" s="544"/>
      <c r="F62" s="544"/>
      <c r="G62" s="544"/>
      <c r="H62" s="544"/>
      <c r="I62" s="544"/>
      <c r="J62" s="544"/>
      <c r="K62" s="544"/>
      <c r="L62" s="544"/>
      <c r="M62" s="544"/>
      <c r="N62" s="544"/>
      <c r="O62" s="544"/>
      <c r="P62" s="544"/>
      <c r="Q62" s="544"/>
      <c r="R62" s="544"/>
      <c r="S62" s="544"/>
      <c r="T62" s="544"/>
      <c r="U62" s="544"/>
      <c r="V62" s="544"/>
      <c r="W62" s="544"/>
      <c r="X62" s="544"/>
      <c r="Y62" s="545"/>
      <c r="Z62" s="361"/>
    </row>
    <row r="63" spans="1:26" x14ac:dyDescent="0.25">
      <c r="A63" s="328"/>
      <c r="B63" s="358"/>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361"/>
    </row>
    <row r="64" spans="1:26" x14ac:dyDescent="0.25">
      <c r="A64" s="328"/>
      <c r="B64" s="358"/>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361"/>
    </row>
    <row r="65" spans="1:26" x14ac:dyDescent="0.25">
      <c r="A65" s="328"/>
      <c r="B65" s="358"/>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361"/>
    </row>
    <row r="66" spans="1:26" x14ac:dyDescent="0.25">
      <c r="A66" s="328"/>
      <c r="B66" s="358"/>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361"/>
    </row>
    <row r="67" spans="1:26" x14ac:dyDescent="0.25">
      <c r="A67" s="328"/>
      <c r="B67" s="358"/>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361"/>
    </row>
    <row r="68" spans="1:26" x14ac:dyDescent="0.25">
      <c r="A68" s="328"/>
      <c r="B68" s="358"/>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361"/>
    </row>
    <row r="69" spans="1:26" x14ac:dyDescent="0.25">
      <c r="A69" s="328"/>
      <c r="B69" s="358"/>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361"/>
    </row>
    <row r="70" spans="1:26" x14ac:dyDescent="0.25">
      <c r="A70" s="328"/>
      <c r="B70" s="358"/>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361"/>
    </row>
    <row r="71" spans="1:26" ht="15.75" thickBot="1" x14ac:dyDescent="0.3">
      <c r="A71" s="328"/>
      <c r="B71" s="358"/>
      <c r="C71" s="546"/>
      <c r="D71" s="547"/>
      <c r="E71" s="547"/>
      <c r="F71" s="547"/>
      <c r="G71" s="547"/>
      <c r="H71" s="547"/>
      <c r="I71" s="547"/>
      <c r="J71" s="547"/>
      <c r="K71" s="547"/>
      <c r="L71" s="547"/>
      <c r="M71" s="547"/>
      <c r="N71" s="547"/>
      <c r="O71" s="547"/>
      <c r="P71" s="547"/>
      <c r="Q71" s="547"/>
      <c r="R71" s="547"/>
      <c r="S71" s="547"/>
      <c r="T71" s="547"/>
      <c r="U71" s="547"/>
      <c r="V71" s="547"/>
      <c r="W71" s="547"/>
      <c r="X71" s="547"/>
      <c r="Y71" s="548"/>
      <c r="Z71" s="361"/>
    </row>
    <row r="72" spans="1:26" x14ac:dyDescent="0.25">
      <c r="A72" s="328"/>
      <c r="B72" s="362"/>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63"/>
    </row>
  </sheetData>
  <mergeCells count="107">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5:G35"/>
    <mergeCell ref="K35:Y35"/>
    <mergeCell ref="C36:G36"/>
    <mergeCell ref="K36:Y36"/>
    <mergeCell ref="C30:Y31"/>
    <mergeCell ref="C32:G32"/>
    <mergeCell ref="K32:Y32"/>
    <mergeCell ref="C33:G33"/>
    <mergeCell ref="K33:Y33"/>
    <mergeCell ref="C34:G34"/>
    <mergeCell ref="K34:Y34"/>
    <mergeCell ref="C57:G59"/>
    <mergeCell ref="H57:I59"/>
    <mergeCell ref="J57:M59"/>
    <mergeCell ref="N57:Y59"/>
    <mergeCell ref="C60:G60"/>
    <mergeCell ref="H60:I60"/>
    <mergeCell ref="J60:M60"/>
    <mergeCell ref="N60:Y60"/>
    <mergeCell ref="C37:G37"/>
    <mergeCell ref="K37:Y37"/>
    <mergeCell ref="C40:Y41"/>
    <mergeCell ref="C42:Y54"/>
    <mergeCell ref="C63:G63"/>
    <mergeCell ref="H63:I63"/>
    <mergeCell ref="J63:M63"/>
    <mergeCell ref="N63:Y63"/>
    <mergeCell ref="C64:G64"/>
    <mergeCell ref="H64:I64"/>
    <mergeCell ref="J64:M64"/>
    <mergeCell ref="N64:Y64"/>
    <mergeCell ref="C61:G61"/>
    <mergeCell ref="H61:I61"/>
    <mergeCell ref="J61:M61"/>
    <mergeCell ref="N61:Y61"/>
    <mergeCell ref="C62:G62"/>
    <mergeCell ref="H62:I62"/>
    <mergeCell ref="J62:M62"/>
    <mergeCell ref="N62:Y62"/>
    <mergeCell ref="C67:G67"/>
    <mergeCell ref="H67:I67"/>
    <mergeCell ref="J67:M67"/>
    <mergeCell ref="N67:Y67"/>
    <mergeCell ref="C68:G68"/>
    <mergeCell ref="H68:I68"/>
    <mergeCell ref="J68:M68"/>
    <mergeCell ref="N68:Y68"/>
    <mergeCell ref="C65:G65"/>
    <mergeCell ref="H65:I65"/>
    <mergeCell ref="J65:M65"/>
    <mergeCell ref="N65:Y65"/>
    <mergeCell ref="C66:G66"/>
    <mergeCell ref="H66:I66"/>
    <mergeCell ref="J66:M66"/>
    <mergeCell ref="N66:Y66"/>
    <mergeCell ref="C71:G71"/>
    <mergeCell ref="H71:I71"/>
    <mergeCell ref="J71:M71"/>
    <mergeCell ref="N71:Y71"/>
    <mergeCell ref="C69:G69"/>
    <mergeCell ref="H69:I69"/>
    <mergeCell ref="J69:M69"/>
    <mergeCell ref="N69:Y69"/>
    <mergeCell ref="C70:G70"/>
    <mergeCell ref="H70:I70"/>
    <mergeCell ref="J70:M70"/>
    <mergeCell ref="N70:Y70"/>
  </mergeCells>
  <pageMargins left="0.7" right="0.7" top="0.75" bottom="0.75" header="0.3" footer="0.3"/>
  <pageSetup orientation="portrait" verticalDpi="0"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B357C-CC5B-4437-9FAB-53A00FE00A9E}">
  <dimension ref="A1:AA73"/>
  <sheetViews>
    <sheetView topLeftCell="A34" workbookViewId="0">
      <selection activeCell="J35" sqref="J35:J36"/>
    </sheetView>
  </sheetViews>
  <sheetFormatPr baseColWidth="10" defaultRowHeight="15" x14ac:dyDescent="0.25"/>
  <cols>
    <col min="2" max="2" width="2.85546875" customWidth="1"/>
    <col min="3" max="6" width="2.7109375" customWidth="1"/>
    <col min="7" max="7" width="4.28515625" customWidth="1"/>
    <col min="8" max="8" width="17.7109375" bestFit="1" customWidth="1"/>
    <col min="9" max="9" width="18" bestFit="1" customWidth="1"/>
    <col min="10" max="10" width="15" customWidth="1"/>
    <col min="11" max="12" width="3.42578125" customWidth="1"/>
    <col min="13" max="15" width="2.7109375" customWidth="1"/>
    <col min="16" max="16" width="7.7109375" customWidth="1"/>
    <col min="17" max="17" width="3.5703125" customWidth="1"/>
    <col min="18" max="18" width="3.7109375"/>
    <col min="19" max="19" width="3.28515625" customWidth="1"/>
    <col min="20" max="21" width="6.42578125" customWidth="1"/>
    <col min="22" max="22" width="3.7109375"/>
    <col min="23" max="25" width="5" customWidth="1"/>
    <col min="26" max="26" width="2.85546875" customWidth="1"/>
  </cols>
  <sheetData>
    <row r="1" spans="1:27" ht="15.75" thickBot="1" x14ac:dyDescent="0.3">
      <c r="A1" s="371"/>
      <c r="B1" s="372"/>
      <c r="C1" s="372"/>
      <c r="D1" s="372"/>
      <c r="E1" s="372"/>
      <c r="F1" s="372"/>
      <c r="G1" s="373"/>
      <c r="H1" s="373"/>
      <c r="I1" s="373"/>
      <c r="J1" s="373"/>
      <c r="K1" s="373"/>
      <c r="L1" s="373"/>
      <c r="M1" s="373"/>
      <c r="N1" s="373"/>
      <c r="O1" s="373"/>
      <c r="P1" s="373"/>
      <c r="Q1" s="373"/>
      <c r="R1" s="373"/>
      <c r="S1" s="373"/>
      <c r="T1" s="373"/>
      <c r="U1" s="373"/>
      <c r="V1" s="373"/>
      <c r="W1" s="373"/>
      <c r="X1" s="373"/>
      <c r="Y1" s="373"/>
      <c r="Z1" s="373"/>
      <c r="AA1" s="373"/>
    </row>
    <row r="2" spans="1:27" ht="15.75" x14ac:dyDescent="0.25">
      <c r="A2" s="37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c r="AA2" s="373"/>
    </row>
    <row r="3" spans="1:27" x14ac:dyDescent="0.25">
      <c r="A3" s="37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c r="AA3" s="373"/>
    </row>
    <row r="4" spans="1:27" ht="15.75" thickBot="1" x14ac:dyDescent="0.3">
      <c r="A4" s="37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c r="AA4" s="373"/>
    </row>
    <row r="5" spans="1:27" x14ac:dyDescent="0.25">
      <c r="A5" s="371"/>
      <c r="B5" s="371"/>
      <c r="C5" s="371"/>
      <c r="D5" s="371"/>
      <c r="E5" s="371"/>
      <c r="F5" s="371"/>
      <c r="G5" s="371"/>
      <c r="H5" s="374"/>
      <c r="I5" s="374"/>
      <c r="J5" s="374"/>
      <c r="K5" s="374"/>
      <c r="L5" s="374"/>
      <c r="M5" s="374"/>
      <c r="N5" s="374"/>
      <c r="O5" s="374"/>
      <c r="P5" s="374"/>
      <c r="Q5" s="374"/>
      <c r="R5" s="374"/>
      <c r="S5" s="374"/>
      <c r="T5" s="374"/>
      <c r="U5" s="374"/>
      <c r="V5" s="374"/>
      <c r="W5" s="374"/>
      <c r="X5" s="374"/>
      <c r="Y5" s="374"/>
      <c r="Z5" s="374"/>
      <c r="AA5" s="373"/>
    </row>
    <row r="6" spans="1:27" ht="15.75" thickBot="1" x14ac:dyDescent="0.3">
      <c r="A6" s="373"/>
      <c r="B6" s="375"/>
      <c r="C6" s="376"/>
      <c r="D6" s="376"/>
      <c r="E6" s="376"/>
      <c r="F6" s="376"/>
      <c r="G6" s="376"/>
      <c r="H6" s="376"/>
      <c r="I6" s="377"/>
      <c r="J6" s="377"/>
      <c r="K6" s="377"/>
      <c r="L6" s="377"/>
      <c r="M6" s="377"/>
      <c r="N6" s="377"/>
      <c r="O6" s="377"/>
      <c r="P6" s="377"/>
      <c r="Q6" s="377"/>
      <c r="R6" s="378"/>
      <c r="S6" s="378"/>
      <c r="T6" s="378"/>
      <c r="U6" s="378"/>
      <c r="V6" s="378"/>
      <c r="W6" s="376"/>
      <c r="X6" s="376"/>
      <c r="Y6" s="376"/>
      <c r="Z6" s="379"/>
      <c r="AA6" s="373"/>
    </row>
    <row r="7" spans="1:27" x14ac:dyDescent="0.25">
      <c r="A7" s="373"/>
      <c r="B7" s="380"/>
      <c r="C7" s="638" t="s">
        <v>2</v>
      </c>
      <c r="D7" s="639"/>
      <c r="E7" s="639"/>
      <c r="F7" s="639"/>
      <c r="G7" s="639"/>
      <c r="H7" s="640"/>
      <c r="I7" s="665" t="s">
        <v>555</v>
      </c>
      <c r="J7" s="666"/>
      <c r="K7" s="666"/>
      <c r="L7" s="666"/>
      <c r="M7" s="666"/>
      <c r="N7" s="666"/>
      <c r="O7" s="666"/>
      <c r="P7" s="666"/>
      <c r="Q7" s="666"/>
      <c r="R7" s="666"/>
      <c r="S7" s="666"/>
      <c r="T7" s="666"/>
      <c r="U7" s="666"/>
      <c r="V7" s="666"/>
      <c r="W7" s="666"/>
      <c r="X7" s="666"/>
      <c r="Y7" s="667"/>
      <c r="Z7" s="381"/>
      <c r="AA7" s="373"/>
    </row>
    <row r="8" spans="1:27" ht="15.75" thickBot="1" x14ac:dyDescent="0.3">
      <c r="A8" s="373"/>
      <c r="B8" s="380"/>
      <c r="C8" s="641"/>
      <c r="D8" s="642"/>
      <c r="E8" s="642"/>
      <c r="F8" s="642"/>
      <c r="G8" s="642"/>
      <c r="H8" s="643"/>
      <c r="I8" s="668"/>
      <c r="J8" s="669"/>
      <c r="K8" s="669"/>
      <c r="L8" s="669"/>
      <c r="M8" s="669"/>
      <c r="N8" s="669"/>
      <c r="O8" s="669"/>
      <c r="P8" s="669"/>
      <c r="Q8" s="669"/>
      <c r="R8" s="669"/>
      <c r="S8" s="669"/>
      <c r="T8" s="669"/>
      <c r="U8" s="669"/>
      <c r="V8" s="669"/>
      <c r="W8" s="669"/>
      <c r="X8" s="669"/>
      <c r="Y8" s="670"/>
      <c r="Z8" s="381"/>
      <c r="AA8" s="373"/>
    </row>
    <row r="9" spans="1:27" ht="15.75" thickBot="1" x14ac:dyDescent="0.3">
      <c r="A9" s="373"/>
      <c r="B9" s="380"/>
      <c r="C9" s="382"/>
      <c r="D9" s="382"/>
      <c r="E9" s="382"/>
      <c r="F9" s="382"/>
      <c r="G9" s="382"/>
      <c r="H9" s="382"/>
      <c r="I9" s="383"/>
      <c r="J9" s="383"/>
      <c r="K9" s="383"/>
      <c r="L9" s="383"/>
      <c r="M9" s="383"/>
      <c r="N9" s="383"/>
      <c r="O9" s="383"/>
      <c r="P9" s="383"/>
      <c r="Q9" s="383"/>
      <c r="R9" s="384"/>
      <c r="S9" s="384"/>
      <c r="T9" s="384"/>
      <c r="U9" s="384"/>
      <c r="V9" s="384"/>
      <c r="W9" s="382"/>
      <c r="X9" s="382"/>
      <c r="Y9" s="382"/>
      <c r="Z9" s="381"/>
      <c r="AA9" s="373"/>
    </row>
    <row r="10" spans="1:27" ht="15.75" thickBot="1" x14ac:dyDescent="0.3">
      <c r="A10" s="373"/>
      <c r="B10" s="380"/>
      <c r="C10" s="638" t="s">
        <v>4</v>
      </c>
      <c r="D10" s="639"/>
      <c r="E10" s="639"/>
      <c r="F10" s="639"/>
      <c r="G10" s="639"/>
      <c r="H10" s="640"/>
      <c r="I10" s="677" t="s">
        <v>582</v>
      </c>
      <c r="J10" s="678"/>
      <c r="K10" s="678"/>
      <c r="L10" s="678"/>
      <c r="M10" s="678"/>
      <c r="N10" s="678"/>
      <c r="O10" s="678"/>
      <c r="P10" s="678"/>
      <c r="Q10" s="679"/>
      <c r="R10" s="674" t="s">
        <v>3</v>
      </c>
      <c r="S10" s="675"/>
      <c r="T10" s="675"/>
      <c r="U10" s="676"/>
      <c r="V10" s="608" t="s">
        <v>5</v>
      </c>
      <c r="W10" s="609"/>
      <c r="X10" s="609"/>
      <c r="Y10" s="610"/>
      <c r="Z10" s="381"/>
      <c r="AA10" s="373"/>
    </row>
    <row r="11" spans="1:27" ht="15.75" thickBot="1" x14ac:dyDescent="0.3">
      <c r="A11" s="373"/>
      <c r="B11" s="380"/>
      <c r="C11" s="641"/>
      <c r="D11" s="642"/>
      <c r="E11" s="642"/>
      <c r="F11" s="642"/>
      <c r="G11" s="642"/>
      <c r="H11" s="643"/>
      <c r="I11" s="680"/>
      <c r="J11" s="681"/>
      <c r="K11" s="681"/>
      <c r="L11" s="681"/>
      <c r="M11" s="681"/>
      <c r="N11" s="681"/>
      <c r="O11" s="681"/>
      <c r="P11" s="681"/>
      <c r="Q11" s="682"/>
      <c r="R11" s="683" t="s">
        <v>583</v>
      </c>
      <c r="S11" s="684"/>
      <c r="T11" s="684"/>
      <c r="U11" s="685"/>
      <c r="V11" s="671" t="s">
        <v>65</v>
      </c>
      <c r="W11" s="672"/>
      <c r="X11" s="672"/>
      <c r="Y11" s="673"/>
      <c r="Z11" s="381"/>
      <c r="AA11" s="373"/>
    </row>
    <row r="12" spans="1:27" ht="15.75" thickBot="1" x14ac:dyDescent="0.3">
      <c r="A12" s="373"/>
      <c r="B12" s="385"/>
      <c r="C12" s="386"/>
      <c r="D12" s="386"/>
      <c r="E12" s="386"/>
      <c r="F12" s="386"/>
      <c r="G12" s="386"/>
      <c r="H12" s="386"/>
      <c r="I12" s="386"/>
      <c r="J12" s="386"/>
      <c r="K12" s="386"/>
      <c r="L12" s="386"/>
      <c r="M12" s="386"/>
      <c r="N12" s="386"/>
      <c r="O12" s="386"/>
      <c r="P12" s="386"/>
      <c r="Q12" s="386"/>
      <c r="R12" s="386"/>
      <c r="S12" s="386"/>
      <c r="T12" s="386"/>
      <c r="U12" s="386"/>
      <c r="V12" s="386"/>
      <c r="W12" s="386"/>
      <c r="X12" s="386"/>
      <c r="Y12" s="386"/>
      <c r="Z12" s="387"/>
      <c r="AA12" s="373"/>
    </row>
    <row r="13" spans="1:27" x14ac:dyDescent="0.25">
      <c r="A13" s="373"/>
      <c r="B13" s="385"/>
      <c r="C13" s="638" t="s">
        <v>6</v>
      </c>
      <c r="D13" s="639"/>
      <c r="E13" s="639"/>
      <c r="F13" s="639"/>
      <c r="G13" s="639"/>
      <c r="H13" s="640"/>
      <c r="I13" s="644" t="s">
        <v>584</v>
      </c>
      <c r="J13" s="645"/>
      <c r="K13" s="645"/>
      <c r="L13" s="645"/>
      <c r="M13" s="645"/>
      <c r="N13" s="645"/>
      <c r="O13" s="645"/>
      <c r="P13" s="645"/>
      <c r="Q13" s="645"/>
      <c r="R13" s="645"/>
      <c r="S13" s="646"/>
      <c r="T13" s="638" t="s">
        <v>7</v>
      </c>
      <c r="U13" s="639"/>
      <c r="V13" s="639"/>
      <c r="W13" s="639"/>
      <c r="X13" s="639"/>
      <c r="Y13" s="640"/>
      <c r="Z13" s="387"/>
      <c r="AA13" s="373"/>
    </row>
    <row r="14" spans="1:27" ht="15.75" thickBot="1" x14ac:dyDescent="0.3">
      <c r="A14" s="373"/>
      <c r="B14" s="385"/>
      <c r="C14" s="641"/>
      <c r="D14" s="642"/>
      <c r="E14" s="642"/>
      <c r="F14" s="642"/>
      <c r="G14" s="642"/>
      <c r="H14" s="643"/>
      <c r="I14" s="647"/>
      <c r="J14" s="648"/>
      <c r="K14" s="648"/>
      <c r="L14" s="648"/>
      <c r="M14" s="648"/>
      <c r="N14" s="648"/>
      <c r="O14" s="648"/>
      <c r="P14" s="648"/>
      <c r="Q14" s="648"/>
      <c r="R14" s="648"/>
      <c r="S14" s="649"/>
      <c r="T14" s="650" t="s">
        <v>67</v>
      </c>
      <c r="U14" s="651"/>
      <c r="V14" s="651"/>
      <c r="W14" s="651"/>
      <c r="X14" s="651"/>
      <c r="Y14" s="652"/>
      <c r="Z14" s="387"/>
      <c r="AA14" s="373"/>
    </row>
    <row r="15" spans="1:27" ht="15.75" thickBot="1" x14ac:dyDescent="0.3">
      <c r="A15" s="373"/>
      <c r="B15" s="385"/>
      <c r="C15" s="386"/>
      <c r="D15" s="386"/>
      <c r="E15" s="386"/>
      <c r="F15" s="386"/>
      <c r="G15" s="386"/>
      <c r="H15" s="386"/>
      <c r="I15" s="386"/>
      <c r="J15" s="386"/>
      <c r="K15" s="386"/>
      <c r="L15" s="386"/>
      <c r="M15" s="386"/>
      <c r="N15" s="386"/>
      <c r="O15" s="386"/>
      <c r="P15" s="386"/>
      <c r="Q15" s="386"/>
      <c r="R15" s="386"/>
      <c r="S15" s="386"/>
      <c r="T15" s="386"/>
      <c r="U15" s="386"/>
      <c r="V15" s="386"/>
      <c r="W15" s="386"/>
      <c r="X15" s="386"/>
      <c r="Y15" s="386"/>
      <c r="Z15" s="387"/>
      <c r="AA15" s="373"/>
    </row>
    <row r="16" spans="1:27" ht="27.75" customHeight="1" thickBot="1" x14ac:dyDescent="0.3">
      <c r="A16" s="373"/>
      <c r="B16" s="385"/>
      <c r="C16" s="601" t="s">
        <v>8</v>
      </c>
      <c r="D16" s="602"/>
      <c r="E16" s="602"/>
      <c r="F16" s="602"/>
      <c r="G16" s="602"/>
      <c r="H16" s="603"/>
      <c r="I16" s="604" t="s">
        <v>585</v>
      </c>
      <c r="J16" s="605"/>
      <c r="K16" s="605"/>
      <c r="L16" s="605"/>
      <c r="M16" s="605"/>
      <c r="N16" s="605"/>
      <c r="O16" s="605"/>
      <c r="P16" s="605"/>
      <c r="Q16" s="605"/>
      <c r="R16" s="605"/>
      <c r="S16" s="605"/>
      <c r="T16" s="605"/>
      <c r="U16" s="605"/>
      <c r="V16" s="605"/>
      <c r="W16" s="605"/>
      <c r="X16" s="605"/>
      <c r="Y16" s="606"/>
      <c r="Z16" s="387"/>
      <c r="AA16" s="373"/>
    </row>
    <row r="17" spans="1:27" ht="15.75" thickBot="1" x14ac:dyDescent="0.3">
      <c r="A17" s="373"/>
      <c r="B17" s="385"/>
      <c r="C17" s="384"/>
      <c r="D17" s="384"/>
      <c r="E17" s="384"/>
      <c r="F17" s="384"/>
      <c r="G17" s="384"/>
      <c r="H17" s="384"/>
      <c r="I17" s="388"/>
      <c r="J17" s="388"/>
      <c r="K17" s="388"/>
      <c r="L17" s="388"/>
      <c r="M17" s="388"/>
      <c r="N17" s="388"/>
      <c r="O17" s="388"/>
      <c r="P17" s="388"/>
      <c r="Q17" s="388"/>
      <c r="R17" s="388"/>
      <c r="S17" s="388"/>
      <c r="T17" s="388"/>
      <c r="U17" s="388"/>
      <c r="V17" s="388"/>
      <c r="W17" s="388"/>
      <c r="X17" s="388"/>
      <c r="Y17" s="388"/>
      <c r="Z17" s="387"/>
      <c r="AA17" s="373"/>
    </row>
    <row r="18" spans="1:27" ht="47.25" customHeight="1" thickBot="1" x14ac:dyDescent="0.3">
      <c r="A18" s="373"/>
      <c r="B18" s="385"/>
      <c r="C18" s="601" t="s">
        <v>47</v>
      </c>
      <c r="D18" s="602"/>
      <c r="E18" s="602"/>
      <c r="F18" s="602"/>
      <c r="G18" s="602"/>
      <c r="H18" s="603"/>
      <c r="I18" s="604" t="s">
        <v>586</v>
      </c>
      <c r="J18" s="605"/>
      <c r="K18" s="605"/>
      <c r="L18" s="605"/>
      <c r="M18" s="605"/>
      <c r="N18" s="605"/>
      <c r="O18" s="605"/>
      <c r="P18" s="605"/>
      <c r="Q18" s="605"/>
      <c r="R18" s="605"/>
      <c r="S18" s="605"/>
      <c r="T18" s="605"/>
      <c r="U18" s="605"/>
      <c r="V18" s="605"/>
      <c r="W18" s="605"/>
      <c r="X18" s="605"/>
      <c r="Y18" s="606"/>
      <c r="Z18" s="387"/>
      <c r="AA18" s="373"/>
    </row>
    <row r="19" spans="1:27" ht="15.75" thickBot="1" x14ac:dyDescent="0.3">
      <c r="A19" s="373"/>
      <c r="B19" s="385"/>
      <c r="C19" s="384"/>
      <c r="D19" s="384"/>
      <c r="E19" s="384"/>
      <c r="F19" s="384"/>
      <c r="G19" s="384"/>
      <c r="H19" s="384"/>
      <c r="I19" s="388"/>
      <c r="J19" s="388"/>
      <c r="K19" s="388"/>
      <c r="L19" s="388"/>
      <c r="M19" s="388"/>
      <c r="N19" s="388"/>
      <c r="O19" s="388"/>
      <c r="P19" s="388"/>
      <c r="Q19" s="388"/>
      <c r="R19" s="388"/>
      <c r="S19" s="388"/>
      <c r="T19" s="388"/>
      <c r="U19" s="388"/>
      <c r="V19" s="388"/>
      <c r="W19" s="388"/>
      <c r="X19" s="388"/>
      <c r="Y19" s="388"/>
      <c r="Z19" s="387"/>
      <c r="AA19" s="373"/>
    </row>
    <row r="20" spans="1:27" x14ac:dyDescent="0.25">
      <c r="A20" s="371"/>
      <c r="B20" s="385"/>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387"/>
      <c r="AA20" s="371"/>
    </row>
    <row r="21" spans="1:27" ht="15.75" thickBot="1" x14ac:dyDescent="0.3">
      <c r="A21" s="371"/>
      <c r="B21" s="385"/>
      <c r="C21" s="623"/>
      <c r="D21" s="624"/>
      <c r="E21" s="624"/>
      <c r="F21" s="624"/>
      <c r="G21" s="624"/>
      <c r="H21" s="625"/>
      <c r="I21" s="629"/>
      <c r="J21" s="630"/>
      <c r="K21" s="630"/>
      <c r="L21" s="631"/>
      <c r="M21" s="701" t="s">
        <v>70</v>
      </c>
      <c r="N21" s="702"/>
      <c r="O21" s="702"/>
      <c r="P21" s="702"/>
      <c r="Q21" s="702"/>
      <c r="R21" s="702"/>
      <c r="S21" s="703"/>
      <c r="T21" s="1386" t="s">
        <v>71</v>
      </c>
      <c r="U21" s="1387"/>
      <c r="V21" s="1387"/>
      <c r="W21" s="1387"/>
      <c r="X21" s="1387"/>
      <c r="Y21" s="1388"/>
      <c r="Z21" s="387"/>
      <c r="AA21" s="371"/>
    </row>
    <row r="22" spans="1:27" ht="15.75" thickBot="1" x14ac:dyDescent="0.3">
      <c r="A22" s="373"/>
      <c r="B22" s="385"/>
      <c r="C22" s="386"/>
      <c r="D22" s="386"/>
      <c r="E22" s="386"/>
      <c r="F22" s="386"/>
      <c r="G22" s="386"/>
      <c r="H22" s="386"/>
      <c r="I22" s="386"/>
      <c r="J22" s="386"/>
      <c r="K22" s="386"/>
      <c r="L22" s="386"/>
      <c r="M22" s="386"/>
      <c r="N22" s="386"/>
      <c r="O22" s="386"/>
      <c r="P22" s="386"/>
      <c r="Q22" s="386"/>
      <c r="R22" s="386"/>
      <c r="S22" s="386"/>
      <c r="T22" s="386"/>
      <c r="U22" s="386"/>
      <c r="V22" s="386"/>
      <c r="W22" s="386"/>
      <c r="X22" s="386"/>
      <c r="Y22" s="386"/>
      <c r="Z22" s="387"/>
      <c r="AA22" s="373"/>
    </row>
    <row r="23" spans="1:27" x14ac:dyDescent="0.25">
      <c r="A23" s="373"/>
      <c r="B23" s="38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387"/>
      <c r="AA23" s="373"/>
    </row>
    <row r="24" spans="1:27" ht="15.75" thickBot="1" x14ac:dyDescent="0.3">
      <c r="A24" s="373"/>
      <c r="B24" s="385"/>
      <c r="C24" s="611" t="s">
        <v>573</v>
      </c>
      <c r="D24" s="612"/>
      <c r="E24" s="612"/>
      <c r="F24" s="612"/>
      <c r="G24" s="612"/>
      <c r="H24" s="612"/>
      <c r="I24" s="613"/>
      <c r="J24" s="611" t="s">
        <v>138</v>
      </c>
      <c r="K24" s="612"/>
      <c r="L24" s="612"/>
      <c r="M24" s="612"/>
      <c r="N24" s="612"/>
      <c r="O24" s="612"/>
      <c r="P24" s="613"/>
      <c r="Q24" s="614" t="s">
        <v>385</v>
      </c>
      <c r="R24" s="615"/>
      <c r="S24" s="615"/>
      <c r="T24" s="615"/>
      <c r="U24" s="615"/>
      <c r="V24" s="615"/>
      <c r="W24" s="615"/>
      <c r="X24" s="615"/>
      <c r="Y24" s="616"/>
      <c r="Z24" s="387"/>
      <c r="AA24" s="373"/>
    </row>
    <row r="25" spans="1:27" ht="15.75" thickBot="1" x14ac:dyDescent="0.3">
      <c r="A25" s="373"/>
      <c r="B25" s="385"/>
      <c r="C25" s="386"/>
      <c r="D25" s="386"/>
      <c r="E25" s="386"/>
      <c r="F25" s="386"/>
      <c r="G25" s="386"/>
      <c r="H25" s="386"/>
      <c r="I25" s="386"/>
      <c r="J25" s="386"/>
      <c r="K25" s="386"/>
      <c r="L25" s="386"/>
      <c r="M25" s="386"/>
      <c r="N25" s="386"/>
      <c r="O25" s="386"/>
      <c r="P25" s="386"/>
      <c r="Q25" s="386"/>
      <c r="R25" s="386"/>
      <c r="S25" s="386"/>
      <c r="T25" s="386"/>
      <c r="U25" s="386"/>
      <c r="V25" s="386"/>
      <c r="W25" s="386"/>
      <c r="X25" s="386"/>
      <c r="Y25" s="386"/>
      <c r="Z25" s="387"/>
      <c r="AA25" s="373"/>
    </row>
    <row r="26" spans="1:27" ht="15.75" thickBot="1" x14ac:dyDescent="0.3">
      <c r="A26" s="373"/>
      <c r="B26" s="385"/>
      <c r="C26" s="601" t="s">
        <v>16</v>
      </c>
      <c r="D26" s="602"/>
      <c r="E26" s="602"/>
      <c r="F26" s="602"/>
      <c r="G26" s="602"/>
      <c r="H26" s="603"/>
      <c r="I26" s="604" t="s">
        <v>587</v>
      </c>
      <c r="J26" s="605"/>
      <c r="K26" s="605"/>
      <c r="L26" s="605"/>
      <c r="M26" s="605"/>
      <c r="N26" s="605"/>
      <c r="O26" s="605"/>
      <c r="P26" s="605"/>
      <c r="Q26" s="605"/>
      <c r="R26" s="605"/>
      <c r="S26" s="605"/>
      <c r="T26" s="605"/>
      <c r="U26" s="605"/>
      <c r="V26" s="605"/>
      <c r="W26" s="605"/>
      <c r="X26" s="605"/>
      <c r="Y26" s="606"/>
      <c r="Z26" s="387"/>
      <c r="AA26" s="373"/>
    </row>
    <row r="27" spans="1:27" ht="15.75" thickBot="1" x14ac:dyDescent="0.3">
      <c r="A27" s="373"/>
      <c r="B27" s="385"/>
      <c r="C27" s="384"/>
      <c r="D27" s="384"/>
      <c r="E27" s="384"/>
      <c r="F27" s="384"/>
      <c r="G27" s="384"/>
      <c r="H27" s="384"/>
      <c r="I27" s="388"/>
      <c r="J27" s="388"/>
      <c r="K27" s="388"/>
      <c r="L27" s="388"/>
      <c r="M27" s="388"/>
      <c r="N27" s="388"/>
      <c r="O27" s="388"/>
      <c r="P27" s="388"/>
      <c r="Q27" s="388"/>
      <c r="R27" s="388"/>
      <c r="S27" s="388"/>
      <c r="T27" s="388"/>
      <c r="U27" s="388"/>
      <c r="V27" s="388"/>
      <c r="W27" s="388"/>
      <c r="X27" s="388"/>
      <c r="Y27" s="388"/>
      <c r="Z27" s="387"/>
      <c r="AA27" s="373"/>
    </row>
    <row r="28" spans="1:27" ht="15.75" thickBot="1" x14ac:dyDescent="0.3">
      <c r="A28" s="373"/>
      <c r="B28" s="385"/>
      <c r="C28" s="601" t="s">
        <v>17</v>
      </c>
      <c r="D28" s="602"/>
      <c r="E28" s="602"/>
      <c r="F28" s="602"/>
      <c r="G28" s="602"/>
      <c r="H28" s="603"/>
      <c r="I28" s="607"/>
      <c r="J28" s="604"/>
      <c r="K28" s="601" t="s">
        <v>18</v>
      </c>
      <c r="L28" s="602"/>
      <c r="M28" s="602"/>
      <c r="N28" s="602"/>
      <c r="O28" s="602"/>
      <c r="P28" s="603"/>
      <c r="Q28" s="619" t="s">
        <v>38</v>
      </c>
      <c r="R28" s="617"/>
      <c r="S28" s="618"/>
      <c r="T28" s="268"/>
      <c r="U28" s="617" t="s">
        <v>39</v>
      </c>
      <c r="V28" s="617"/>
      <c r="W28" s="617"/>
      <c r="X28" s="618"/>
      <c r="Y28" s="389"/>
      <c r="Z28" s="387"/>
      <c r="AA28" s="373"/>
    </row>
    <row r="29" spans="1:27" ht="15.75" thickBot="1" x14ac:dyDescent="0.3">
      <c r="A29" s="373"/>
      <c r="B29" s="385"/>
      <c r="C29" s="386"/>
      <c r="D29" s="386"/>
      <c r="E29" s="386"/>
      <c r="F29" s="386"/>
      <c r="G29" s="386"/>
      <c r="H29" s="386"/>
      <c r="I29" s="386"/>
      <c r="J29" s="386"/>
      <c r="K29" s="386"/>
      <c r="L29" s="386"/>
      <c r="M29" s="386"/>
      <c r="N29" s="386"/>
      <c r="O29" s="386"/>
      <c r="P29" s="386"/>
      <c r="Q29" s="386"/>
      <c r="R29" s="386"/>
      <c r="S29" s="386"/>
      <c r="T29" s="386"/>
      <c r="U29" s="386"/>
      <c r="V29" s="386"/>
      <c r="W29" s="386"/>
      <c r="X29" s="386"/>
      <c r="Y29" s="386"/>
      <c r="Z29" s="387"/>
      <c r="AA29" s="373"/>
    </row>
    <row r="30" spans="1:27" x14ac:dyDescent="0.25">
      <c r="A30" s="391"/>
      <c r="B30" s="39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387"/>
      <c r="AA30" s="391"/>
    </row>
    <row r="31" spans="1:27" ht="15.75" thickBot="1" x14ac:dyDescent="0.3">
      <c r="A31" s="391"/>
      <c r="B31" s="39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387"/>
      <c r="AA31" s="391"/>
    </row>
    <row r="32" spans="1:27" ht="46.5" thickBot="1" x14ac:dyDescent="0.3">
      <c r="A32" s="391"/>
      <c r="B32" s="390"/>
      <c r="C32" s="591" t="s">
        <v>20</v>
      </c>
      <c r="D32" s="592"/>
      <c r="E32" s="592"/>
      <c r="F32" s="592"/>
      <c r="G32" s="593"/>
      <c r="H32" s="411" t="s">
        <v>588</v>
      </c>
      <c r="I32" s="411" t="s">
        <v>589</v>
      </c>
      <c r="J32" s="412" t="s">
        <v>590</v>
      </c>
      <c r="K32" s="599" t="s">
        <v>24</v>
      </c>
      <c r="L32" s="592"/>
      <c r="M32" s="592"/>
      <c r="N32" s="592"/>
      <c r="O32" s="592"/>
      <c r="P32" s="592"/>
      <c r="Q32" s="592"/>
      <c r="R32" s="592"/>
      <c r="S32" s="592"/>
      <c r="T32" s="592"/>
      <c r="U32" s="592"/>
      <c r="V32" s="592"/>
      <c r="W32" s="592"/>
      <c r="X32" s="592"/>
      <c r="Y32" s="593"/>
      <c r="Z32" s="387"/>
      <c r="AA32" s="391"/>
    </row>
    <row r="33" spans="1:27" x14ac:dyDescent="0.25">
      <c r="A33" s="391"/>
      <c r="B33" s="390"/>
      <c r="C33" s="1186" t="s">
        <v>36</v>
      </c>
      <c r="D33" s="1405"/>
      <c r="E33" s="1405"/>
      <c r="F33" s="1405"/>
      <c r="G33" s="1405"/>
      <c r="H33" s="413">
        <v>16019005379</v>
      </c>
      <c r="I33" s="413">
        <v>54088038051</v>
      </c>
      <c r="J33" s="414">
        <f>H33/I33</f>
        <v>0.29616539915712164</v>
      </c>
      <c r="K33" s="1406" t="s">
        <v>591</v>
      </c>
      <c r="L33" s="1407"/>
      <c r="M33" s="1407"/>
      <c r="N33" s="1407"/>
      <c r="O33" s="1407"/>
      <c r="P33" s="1407"/>
      <c r="Q33" s="1407"/>
      <c r="R33" s="1407"/>
      <c r="S33" s="1407"/>
      <c r="T33" s="1407"/>
      <c r="U33" s="1407"/>
      <c r="V33" s="1407"/>
      <c r="W33" s="1407"/>
      <c r="X33" s="1407"/>
      <c r="Y33" s="1408"/>
      <c r="Z33" s="387"/>
      <c r="AA33" s="391"/>
    </row>
    <row r="34" spans="1:27" x14ac:dyDescent="0.25">
      <c r="A34" s="391"/>
      <c r="B34" s="390"/>
      <c r="C34" s="1186" t="s">
        <v>93</v>
      </c>
      <c r="D34" s="1405"/>
      <c r="E34" s="1405"/>
      <c r="F34" s="1405"/>
      <c r="G34" s="1405"/>
      <c r="H34" s="413">
        <v>18215333754</v>
      </c>
      <c r="I34" s="413">
        <v>53868070626</v>
      </c>
      <c r="J34" s="327">
        <f t="shared" ref="J34" si="0">+H34/I34</f>
        <v>0.33814713507129351</v>
      </c>
      <c r="K34" s="1406" t="s">
        <v>592</v>
      </c>
      <c r="L34" s="1407"/>
      <c r="M34" s="1407"/>
      <c r="N34" s="1407"/>
      <c r="O34" s="1407"/>
      <c r="P34" s="1407"/>
      <c r="Q34" s="1407"/>
      <c r="R34" s="1407"/>
      <c r="S34" s="1407"/>
      <c r="T34" s="1407"/>
      <c r="U34" s="1407"/>
      <c r="V34" s="1407"/>
      <c r="W34" s="1407"/>
      <c r="X34" s="1407"/>
      <c r="Y34" s="1408"/>
      <c r="Z34" s="387"/>
      <c r="AA34" s="391"/>
    </row>
    <row r="35" spans="1:27" x14ac:dyDescent="0.25">
      <c r="A35" s="391"/>
      <c r="B35" s="390"/>
      <c r="C35" s="1186" t="s">
        <v>94</v>
      </c>
      <c r="D35" s="1405"/>
      <c r="E35" s="1405"/>
      <c r="F35" s="1405"/>
      <c r="G35" s="1405"/>
      <c r="H35" s="393"/>
      <c r="I35" s="393"/>
      <c r="J35" s="392"/>
      <c r="K35" s="582"/>
      <c r="L35" s="583"/>
      <c r="M35" s="583"/>
      <c r="N35" s="583"/>
      <c r="O35" s="583"/>
      <c r="P35" s="583"/>
      <c r="Q35" s="583"/>
      <c r="R35" s="583"/>
      <c r="S35" s="583"/>
      <c r="T35" s="583"/>
      <c r="U35" s="583"/>
      <c r="V35" s="583"/>
      <c r="W35" s="583"/>
      <c r="X35" s="583"/>
      <c r="Y35" s="584"/>
      <c r="Z35" s="387"/>
      <c r="AA35" s="391"/>
    </row>
    <row r="36" spans="1:27" ht="15.75" thickBot="1" x14ac:dyDescent="0.3">
      <c r="A36" s="391"/>
      <c r="B36" s="390"/>
      <c r="C36" s="1186" t="s">
        <v>95</v>
      </c>
      <c r="D36" s="1405"/>
      <c r="E36" s="1405"/>
      <c r="F36" s="1405"/>
      <c r="G36" s="1405"/>
      <c r="H36" s="393"/>
      <c r="I36" s="393"/>
      <c r="J36" s="392"/>
      <c r="K36" s="582"/>
      <c r="L36" s="583"/>
      <c r="M36" s="583"/>
      <c r="N36" s="583"/>
      <c r="O36" s="583"/>
      <c r="P36" s="583"/>
      <c r="Q36" s="583"/>
      <c r="R36" s="583"/>
      <c r="S36" s="583"/>
      <c r="T36" s="583"/>
      <c r="U36" s="583"/>
      <c r="V36" s="583"/>
      <c r="W36" s="583"/>
      <c r="X36" s="583"/>
      <c r="Y36" s="584"/>
      <c r="Z36" s="387"/>
      <c r="AA36" s="391"/>
    </row>
    <row r="37" spans="1:27" ht="15.75" thickBot="1" x14ac:dyDescent="0.3">
      <c r="A37" s="391"/>
      <c r="B37" s="390"/>
      <c r="C37" s="552" t="s">
        <v>25</v>
      </c>
      <c r="D37" s="553"/>
      <c r="E37" s="553"/>
      <c r="F37" s="553"/>
      <c r="G37" s="554"/>
      <c r="H37" s="394">
        <f>SUM(H33:H36)</f>
        <v>34234339133</v>
      </c>
      <c r="I37" s="394">
        <f>SUM(I33:I36)</f>
        <v>107956108677</v>
      </c>
      <c r="J37" s="415">
        <f>H37/I37</f>
        <v>0.31711349688814422</v>
      </c>
      <c r="K37" s="555"/>
      <c r="L37" s="556"/>
      <c r="M37" s="556"/>
      <c r="N37" s="556"/>
      <c r="O37" s="556"/>
      <c r="P37" s="556"/>
      <c r="Q37" s="556"/>
      <c r="R37" s="556"/>
      <c r="S37" s="556"/>
      <c r="T37" s="556"/>
      <c r="U37" s="556"/>
      <c r="V37" s="556"/>
      <c r="W37" s="556"/>
      <c r="X37" s="556"/>
      <c r="Y37" s="557"/>
      <c r="Z37" s="387"/>
      <c r="AA37" s="391"/>
    </row>
    <row r="38" spans="1:27" x14ac:dyDescent="0.25">
      <c r="A38" s="391"/>
      <c r="B38" s="390"/>
      <c r="C38" s="386"/>
      <c r="D38" s="386"/>
      <c r="E38" s="386"/>
      <c r="F38" s="386"/>
      <c r="G38" s="386"/>
      <c r="H38" s="395"/>
      <c r="I38" s="395"/>
      <c r="J38" s="28"/>
      <c r="K38" s="386"/>
      <c r="L38" s="386"/>
      <c r="M38" s="386"/>
      <c r="N38" s="386"/>
      <c r="O38" s="386"/>
      <c r="P38" s="386"/>
      <c r="Q38" s="386"/>
      <c r="R38" s="386"/>
      <c r="S38" s="386"/>
      <c r="T38" s="386"/>
      <c r="U38" s="386"/>
      <c r="V38" s="386"/>
      <c r="W38" s="386"/>
      <c r="X38" s="386"/>
      <c r="Y38" s="386"/>
      <c r="Z38" s="387"/>
      <c r="AA38" s="391"/>
    </row>
    <row r="39" spans="1:27" ht="15.75" thickBot="1" x14ac:dyDescent="0.3">
      <c r="A39" s="391"/>
      <c r="B39" s="390"/>
      <c r="C39" s="386"/>
      <c r="D39" s="386"/>
      <c r="E39" s="386"/>
      <c r="F39" s="386"/>
      <c r="G39" s="386"/>
      <c r="H39" s="395"/>
      <c r="I39" s="395"/>
      <c r="J39" s="28"/>
      <c r="K39" s="386"/>
      <c r="L39" s="386"/>
      <c r="M39" s="386"/>
      <c r="N39" s="386"/>
      <c r="O39" s="386"/>
      <c r="P39" s="386"/>
      <c r="Q39" s="386"/>
      <c r="R39" s="386"/>
      <c r="S39" s="386"/>
      <c r="T39" s="386"/>
      <c r="U39" s="386"/>
      <c r="V39" s="386"/>
      <c r="W39" s="386"/>
      <c r="X39" s="386"/>
      <c r="Y39" s="386"/>
      <c r="Z39" s="387"/>
      <c r="AA39" s="391"/>
    </row>
    <row r="40" spans="1:27" x14ac:dyDescent="0.25">
      <c r="A40" s="391"/>
      <c r="B40" s="390"/>
      <c r="C40" s="558" t="s">
        <v>26</v>
      </c>
      <c r="D40" s="559"/>
      <c r="E40" s="559"/>
      <c r="F40" s="559"/>
      <c r="G40" s="559"/>
      <c r="H40" s="559"/>
      <c r="I40" s="559"/>
      <c r="J40" s="559"/>
      <c r="K40" s="559"/>
      <c r="L40" s="559"/>
      <c r="M40" s="559"/>
      <c r="N40" s="559"/>
      <c r="O40" s="559"/>
      <c r="P40" s="559"/>
      <c r="Q40" s="559"/>
      <c r="R40" s="559"/>
      <c r="S40" s="559"/>
      <c r="T40" s="559"/>
      <c r="U40" s="559"/>
      <c r="V40" s="559"/>
      <c r="W40" s="559"/>
      <c r="X40" s="559"/>
      <c r="Y40" s="560"/>
      <c r="Z40" s="387"/>
      <c r="AA40" s="391"/>
    </row>
    <row r="41" spans="1:27" ht="15.75" thickBot="1" x14ac:dyDescent="0.3">
      <c r="A41" s="373"/>
      <c r="B41" s="385"/>
      <c r="C41" s="561"/>
      <c r="D41" s="562"/>
      <c r="E41" s="562"/>
      <c r="F41" s="562"/>
      <c r="G41" s="562"/>
      <c r="H41" s="562"/>
      <c r="I41" s="562"/>
      <c r="J41" s="562"/>
      <c r="K41" s="562"/>
      <c r="L41" s="562"/>
      <c r="M41" s="562"/>
      <c r="N41" s="562"/>
      <c r="O41" s="562"/>
      <c r="P41" s="562"/>
      <c r="Q41" s="562"/>
      <c r="R41" s="562"/>
      <c r="S41" s="562"/>
      <c r="T41" s="562"/>
      <c r="U41" s="562"/>
      <c r="V41" s="562"/>
      <c r="W41" s="562"/>
      <c r="X41" s="562"/>
      <c r="Y41" s="563"/>
      <c r="Z41" s="387"/>
      <c r="AA41" s="373"/>
    </row>
    <row r="42" spans="1:27" x14ac:dyDescent="0.25">
      <c r="A42" s="373"/>
      <c r="B42" s="385"/>
      <c r="C42" s="564" t="s">
        <v>27</v>
      </c>
      <c r="D42" s="565"/>
      <c r="E42" s="565"/>
      <c r="F42" s="565"/>
      <c r="G42" s="565"/>
      <c r="H42" s="565"/>
      <c r="I42" s="565"/>
      <c r="J42" s="565"/>
      <c r="K42" s="565"/>
      <c r="L42" s="565"/>
      <c r="M42" s="565"/>
      <c r="N42" s="565"/>
      <c r="O42" s="565"/>
      <c r="P42" s="565"/>
      <c r="Q42" s="565"/>
      <c r="R42" s="565"/>
      <c r="S42" s="565"/>
      <c r="T42" s="565"/>
      <c r="U42" s="565"/>
      <c r="V42" s="565"/>
      <c r="W42" s="565"/>
      <c r="X42" s="565"/>
      <c r="Y42" s="566"/>
      <c r="Z42" s="387"/>
      <c r="AA42" s="373"/>
    </row>
    <row r="43" spans="1:27" x14ac:dyDescent="0.25">
      <c r="A43" s="373"/>
      <c r="B43" s="385"/>
      <c r="C43" s="567"/>
      <c r="D43" s="568"/>
      <c r="E43" s="568"/>
      <c r="F43" s="568"/>
      <c r="G43" s="568"/>
      <c r="H43" s="568"/>
      <c r="I43" s="568"/>
      <c r="J43" s="568"/>
      <c r="K43" s="568"/>
      <c r="L43" s="568"/>
      <c r="M43" s="568"/>
      <c r="N43" s="568"/>
      <c r="O43" s="568"/>
      <c r="P43" s="568"/>
      <c r="Q43" s="568"/>
      <c r="R43" s="568"/>
      <c r="S43" s="568"/>
      <c r="T43" s="568"/>
      <c r="U43" s="568"/>
      <c r="V43" s="568"/>
      <c r="W43" s="568"/>
      <c r="X43" s="568"/>
      <c r="Y43" s="569"/>
      <c r="Z43" s="387"/>
      <c r="AA43" s="373"/>
    </row>
    <row r="44" spans="1:27" x14ac:dyDescent="0.25">
      <c r="A44" s="373"/>
      <c r="B44" s="385"/>
      <c r="C44" s="567"/>
      <c r="D44" s="568"/>
      <c r="E44" s="568"/>
      <c r="F44" s="568"/>
      <c r="G44" s="568"/>
      <c r="H44" s="568"/>
      <c r="I44" s="568"/>
      <c r="J44" s="568"/>
      <c r="K44" s="568"/>
      <c r="L44" s="568"/>
      <c r="M44" s="568"/>
      <c r="N44" s="568"/>
      <c r="O44" s="568"/>
      <c r="P44" s="568"/>
      <c r="Q44" s="568"/>
      <c r="R44" s="568"/>
      <c r="S44" s="568"/>
      <c r="T44" s="568"/>
      <c r="U44" s="568"/>
      <c r="V44" s="568"/>
      <c r="W44" s="568"/>
      <c r="X44" s="568"/>
      <c r="Y44" s="569"/>
      <c r="Z44" s="387"/>
      <c r="AA44" s="373"/>
    </row>
    <row r="45" spans="1:27" x14ac:dyDescent="0.25">
      <c r="A45" s="373"/>
      <c r="B45" s="385"/>
      <c r="C45" s="567"/>
      <c r="D45" s="568"/>
      <c r="E45" s="568"/>
      <c r="F45" s="568"/>
      <c r="G45" s="568"/>
      <c r="H45" s="568"/>
      <c r="I45" s="568"/>
      <c r="J45" s="568"/>
      <c r="K45" s="568"/>
      <c r="L45" s="568"/>
      <c r="M45" s="568"/>
      <c r="N45" s="568"/>
      <c r="O45" s="568"/>
      <c r="P45" s="568"/>
      <c r="Q45" s="568"/>
      <c r="R45" s="568"/>
      <c r="S45" s="568"/>
      <c r="T45" s="568"/>
      <c r="U45" s="568"/>
      <c r="V45" s="568"/>
      <c r="W45" s="568"/>
      <c r="X45" s="568"/>
      <c r="Y45" s="569"/>
      <c r="Z45" s="387"/>
      <c r="AA45" s="373"/>
    </row>
    <row r="46" spans="1:27" x14ac:dyDescent="0.25">
      <c r="A46" s="373"/>
      <c r="B46" s="385"/>
      <c r="C46" s="567"/>
      <c r="D46" s="568"/>
      <c r="E46" s="568"/>
      <c r="F46" s="568"/>
      <c r="G46" s="568"/>
      <c r="H46" s="568"/>
      <c r="I46" s="568"/>
      <c r="J46" s="568"/>
      <c r="K46" s="568"/>
      <c r="L46" s="568"/>
      <c r="M46" s="568"/>
      <c r="N46" s="568"/>
      <c r="O46" s="568"/>
      <c r="P46" s="568"/>
      <c r="Q46" s="568"/>
      <c r="R46" s="568"/>
      <c r="S46" s="568"/>
      <c r="T46" s="568"/>
      <c r="U46" s="568"/>
      <c r="V46" s="568"/>
      <c r="W46" s="568"/>
      <c r="X46" s="568"/>
      <c r="Y46" s="569"/>
      <c r="Z46" s="387"/>
      <c r="AA46" s="373"/>
    </row>
    <row r="47" spans="1:27" x14ac:dyDescent="0.25">
      <c r="A47" s="373"/>
      <c r="B47" s="385"/>
      <c r="C47" s="567"/>
      <c r="D47" s="568"/>
      <c r="E47" s="568"/>
      <c r="F47" s="568"/>
      <c r="G47" s="568"/>
      <c r="H47" s="568"/>
      <c r="I47" s="568"/>
      <c r="J47" s="568"/>
      <c r="K47" s="568"/>
      <c r="L47" s="568"/>
      <c r="M47" s="568"/>
      <c r="N47" s="568"/>
      <c r="O47" s="568"/>
      <c r="P47" s="568"/>
      <c r="Q47" s="568"/>
      <c r="R47" s="568"/>
      <c r="S47" s="568"/>
      <c r="T47" s="568"/>
      <c r="U47" s="568"/>
      <c r="V47" s="568"/>
      <c r="W47" s="568"/>
      <c r="X47" s="568"/>
      <c r="Y47" s="569"/>
      <c r="Z47" s="387"/>
      <c r="AA47" s="373"/>
    </row>
    <row r="48" spans="1:27" x14ac:dyDescent="0.25">
      <c r="A48" s="373"/>
      <c r="B48" s="385"/>
      <c r="C48" s="567"/>
      <c r="D48" s="568"/>
      <c r="E48" s="568"/>
      <c r="F48" s="568"/>
      <c r="G48" s="568"/>
      <c r="H48" s="568"/>
      <c r="I48" s="568"/>
      <c r="J48" s="568"/>
      <c r="K48" s="568"/>
      <c r="L48" s="568"/>
      <c r="M48" s="568"/>
      <c r="N48" s="568"/>
      <c r="O48" s="568"/>
      <c r="P48" s="568"/>
      <c r="Q48" s="568"/>
      <c r="R48" s="568"/>
      <c r="S48" s="568"/>
      <c r="T48" s="568"/>
      <c r="U48" s="568"/>
      <c r="V48" s="568"/>
      <c r="W48" s="568"/>
      <c r="X48" s="568"/>
      <c r="Y48" s="569"/>
      <c r="Z48" s="387"/>
      <c r="AA48" s="373"/>
    </row>
    <row r="49" spans="1:27" x14ac:dyDescent="0.25">
      <c r="A49" s="373"/>
      <c r="B49" s="385"/>
      <c r="C49" s="567"/>
      <c r="D49" s="568"/>
      <c r="E49" s="568"/>
      <c r="F49" s="568"/>
      <c r="G49" s="568"/>
      <c r="H49" s="568"/>
      <c r="I49" s="568"/>
      <c r="J49" s="568"/>
      <c r="K49" s="568"/>
      <c r="L49" s="568"/>
      <c r="M49" s="568"/>
      <c r="N49" s="568"/>
      <c r="O49" s="568"/>
      <c r="P49" s="568"/>
      <c r="Q49" s="568"/>
      <c r="R49" s="568"/>
      <c r="S49" s="568"/>
      <c r="T49" s="568"/>
      <c r="U49" s="568"/>
      <c r="V49" s="568"/>
      <c r="W49" s="568"/>
      <c r="X49" s="568"/>
      <c r="Y49" s="569"/>
      <c r="Z49" s="387"/>
      <c r="AA49" s="373"/>
    </row>
    <row r="50" spans="1:27" x14ac:dyDescent="0.25">
      <c r="A50" s="373"/>
      <c r="B50" s="385"/>
      <c r="C50" s="567"/>
      <c r="D50" s="568"/>
      <c r="E50" s="568"/>
      <c r="F50" s="568"/>
      <c r="G50" s="568"/>
      <c r="H50" s="568"/>
      <c r="I50" s="568"/>
      <c r="J50" s="568"/>
      <c r="K50" s="568"/>
      <c r="L50" s="568"/>
      <c r="M50" s="568"/>
      <c r="N50" s="568"/>
      <c r="O50" s="568"/>
      <c r="P50" s="568"/>
      <c r="Q50" s="568"/>
      <c r="R50" s="568"/>
      <c r="S50" s="568"/>
      <c r="T50" s="568"/>
      <c r="U50" s="568"/>
      <c r="V50" s="568"/>
      <c r="W50" s="568"/>
      <c r="X50" s="568"/>
      <c r="Y50" s="569"/>
      <c r="Z50" s="387"/>
      <c r="AA50" s="373"/>
    </row>
    <row r="51" spans="1:27" x14ac:dyDescent="0.25">
      <c r="A51" s="373"/>
      <c r="B51" s="385"/>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387"/>
      <c r="AA51" s="373"/>
    </row>
    <row r="52" spans="1:27" x14ac:dyDescent="0.25">
      <c r="A52" s="373"/>
      <c r="B52" s="385"/>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387"/>
      <c r="AA52" s="373"/>
    </row>
    <row r="53" spans="1:27" x14ac:dyDescent="0.25">
      <c r="A53" s="373"/>
      <c r="B53" s="385"/>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387"/>
      <c r="AA53" s="373"/>
    </row>
    <row r="54" spans="1:27" ht="15.75" thickBot="1" x14ac:dyDescent="0.3">
      <c r="A54" s="373"/>
      <c r="B54" s="385"/>
      <c r="C54" s="570"/>
      <c r="D54" s="571"/>
      <c r="E54" s="571"/>
      <c r="F54" s="571"/>
      <c r="G54" s="571"/>
      <c r="H54" s="571"/>
      <c r="I54" s="571"/>
      <c r="J54" s="571"/>
      <c r="K54" s="571"/>
      <c r="L54" s="571"/>
      <c r="M54" s="571"/>
      <c r="N54" s="571"/>
      <c r="O54" s="571"/>
      <c r="P54" s="571"/>
      <c r="Q54" s="571"/>
      <c r="R54" s="571"/>
      <c r="S54" s="571"/>
      <c r="T54" s="571"/>
      <c r="U54" s="571"/>
      <c r="V54" s="571"/>
      <c r="W54" s="571"/>
      <c r="X54" s="571"/>
      <c r="Y54" s="572"/>
      <c r="Z54" s="387"/>
      <c r="AA54" s="373"/>
    </row>
    <row r="55" spans="1:27" x14ac:dyDescent="0.25">
      <c r="A55" s="373"/>
      <c r="B55" s="396"/>
      <c r="C55" s="397"/>
      <c r="D55" s="397"/>
      <c r="E55" s="397"/>
      <c r="F55" s="397"/>
      <c r="G55" s="397"/>
      <c r="H55" s="397"/>
      <c r="I55" s="397"/>
      <c r="J55" s="397"/>
      <c r="K55" s="397"/>
      <c r="L55" s="397"/>
      <c r="M55" s="397"/>
      <c r="N55" s="397"/>
      <c r="O55" s="397"/>
      <c r="P55" s="397"/>
      <c r="Q55" s="397"/>
      <c r="R55" s="397"/>
      <c r="S55" s="397"/>
      <c r="T55" s="397"/>
      <c r="U55" s="397"/>
      <c r="V55" s="397"/>
      <c r="W55" s="397"/>
      <c r="X55" s="397"/>
      <c r="Y55" s="397"/>
      <c r="Z55" s="398"/>
      <c r="AA55" s="373"/>
    </row>
    <row r="56" spans="1:27" ht="15.75" thickBot="1" x14ac:dyDescent="0.3">
      <c r="A56" s="373"/>
      <c r="B56" s="399"/>
      <c r="C56" s="400"/>
      <c r="D56" s="400"/>
      <c r="E56" s="400"/>
      <c r="F56" s="400"/>
      <c r="G56" s="400"/>
      <c r="H56" s="400"/>
      <c r="I56" s="400"/>
      <c r="J56" s="400"/>
      <c r="K56" s="400"/>
      <c r="L56" s="400"/>
      <c r="M56" s="400"/>
      <c r="N56" s="400"/>
      <c r="O56" s="400"/>
      <c r="P56" s="400"/>
      <c r="Q56" s="400"/>
      <c r="R56" s="400"/>
      <c r="S56" s="400"/>
      <c r="T56" s="400"/>
      <c r="U56" s="400"/>
      <c r="V56" s="400"/>
      <c r="W56" s="400"/>
      <c r="X56" s="400"/>
      <c r="Y56" s="400"/>
      <c r="Z56" s="401"/>
      <c r="AA56" s="373"/>
    </row>
    <row r="57" spans="1:27" ht="15.75" x14ac:dyDescent="0.25">
      <c r="A57" s="373"/>
      <c r="B57" s="402"/>
      <c r="C57" s="573" t="s">
        <v>20</v>
      </c>
      <c r="D57" s="574"/>
      <c r="E57" s="574"/>
      <c r="F57" s="574"/>
      <c r="G57" s="575"/>
      <c r="H57" s="573" t="s">
        <v>34</v>
      </c>
      <c r="I57" s="575"/>
      <c r="J57" s="573" t="s">
        <v>35</v>
      </c>
      <c r="K57" s="574"/>
      <c r="L57" s="574"/>
      <c r="M57" s="575"/>
      <c r="N57" s="573" t="s">
        <v>33</v>
      </c>
      <c r="O57" s="574"/>
      <c r="P57" s="574"/>
      <c r="Q57" s="574"/>
      <c r="R57" s="574"/>
      <c r="S57" s="574"/>
      <c r="T57" s="574"/>
      <c r="U57" s="574"/>
      <c r="V57" s="574"/>
      <c r="W57" s="574"/>
      <c r="X57" s="574"/>
      <c r="Y57" s="575"/>
      <c r="Z57" s="403"/>
      <c r="AA57" s="373"/>
    </row>
    <row r="58" spans="1:27" ht="15.75" x14ac:dyDescent="0.25">
      <c r="A58" s="371"/>
      <c r="B58" s="404"/>
      <c r="C58" s="576"/>
      <c r="D58" s="577"/>
      <c r="E58" s="577"/>
      <c r="F58" s="577"/>
      <c r="G58" s="578"/>
      <c r="H58" s="576"/>
      <c r="I58" s="578"/>
      <c r="J58" s="576"/>
      <c r="K58" s="577"/>
      <c r="L58" s="577"/>
      <c r="M58" s="578"/>
      <c r="N58" s="576"/>
      <c r="O58" s="577"/>
      <c r="P58" s="577"/>
      <c r="Q58" s="577"/>
      <c r="R58" s="577"/>
      <c r="S58" s="577"/>
      <c r="T58" s="577"/>
      <c r="U58" s="577"/>
      <c r="V58" s="577"/>
      <c r="W58" s="577"/>
      <c r="X58" s="577"/>
      <c r="Y58" s="578"/>
      <c r="Z58" s="403"/>
      <c r="AA58" s="373"/>
    </row>
    <row r="59" spans="1:27" ht="16.5" thickBot="1" x14ac:dyDescent="0.3">
      <c r="A59" s="371"/>
      <c r="B59" s="404"/>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403"/>
      <c r="AA59" s="373"/>
    </row>
    <row r="60" spans="1:27" x14ac:dyDescent="0.25">
      <c r="A60" s="373"/>
      <c r="B60" s="402"/>
      <c r="C60" s="1409" t="s">
        <v>36</v>
      </c>
      <c r="D60" s="1410"/>
      <c r="E60" s="1410"/>
      <c r="F60" s="1410"/>
      <c r="G60" s="1410"/>
      <c r="H60" s="1054">
        <v>0.21959999999999999</v>
      </c>
      <c r="I60" s="1054"/>
      <c r="J60" s="1351">
        <v>0.29616539915712164</v>
      </c>
      <c r="K60" s="1351"/>
      <c r="L60" s="1351"/>
      <c r="M60" s="1351"/>
      <c r="N60" s="550"/>
      <c r="O60" s="550"/>
      <c r="P60" s="550"/>
      <c r="Q60" s="550"/>
      <c r="R60" s="550"/>
      <c r="S60" s="550"/>
      <c r="T60" s="550"/>
      <c r="U60" s="550"/>
      <c r="V60" s="550"/>
      <c r="W60" s="550"/>
      <c r="X60" s="550"/>
      <c r="Y60" s="551"/>
      <c r="Z60" s="405"/>
      <c r="AA60" s="373"/>
    </row>
    <row r="61" spans="1:27" ht="30.75" customHeight="1" x14ac:dyDescent="0.25">
      <c r="A61" s="373"/>
      <c r="B61" s="402"/>
      <c r="C61" s="1411" t="s">
        <v>93</v>
      </c>
      <c r="D61" s="1412"/>
      <c r="E61" s="1412"/>
      <c r="F61" s="1412"/>
      <c r="G61" s="1412"/>
      <c r="H61" s="1356">
        <v>0.35360000000000003</v>
      </c>
      <c r="I61" s="1356"/>
      <c r="J61" s="1413">
        <v>0.33814713507129351</v>
      </c>
      <c r="K61" s="1413"/>
      <c r="L61" s="1413"/>
      <c r="M61" s="1413"/>
      <c r="N61" s="1398" t="s">
        <v>593</v>
      </c>
      <c r="O61" s="1398"/>
      <c r="P61" s="1398"/>
      <c r="Q61" s="1398"/>
      <c r="R61" s="1398"/>
      <c r="S61" s="1398"/>
      <c r="T61" s="1398"/>
      <c r="U61" s="1398"/>
      <c r="V61" s="1398"/>
      <c r="W61" s="1398"/>
      <c r="X61" s="1398"/>
      <c r="Y61" s="1399"/>
      <c r="Z61" s="405"/>
      <c r="AA61" s="373"/>
    </row>
    <row r="62" spans="1:27" x14ac:dyDescent="0.25">
      <c r="A62" s="373"/>
      <c r="B62" s="402"/>
      <c r="C62" s="543"/>
      <c r="D62" s="544"/>
      <c r="E62" s="544"/>
      <c r="F62" s="544"/>
      <c r="G62" s="544"/>
      <c r="H62" s="544"/>
      <c r="I62" s="544"/>
      <c r="J62" s="544"/>
      <c r="K62" s="544"/>
      <c r="L62" s="544"/>
      <c r="M62" s="544"/>
      <c r="N62" s="544"/>
      <c r="O62" s="544"/>
      <c r="P62" s="544"/>
      <c r="Q62" s="544"/>
      <c r="R62" s="544"/>
      <c r="S62" s="544"/>
      <c r="T62" s="544"/>
      <c r="U62" s="544"/>
      <c r="V62" s="544"/>
      <c r="W62" s="544"/>
      <c r="X62" s="544"/>
      <c r="Y62" s="545"/>
      <c r="Z62" s="405"/>
      <c r="AA62" s="373"/>
    </row>
    <row r="63" spans="1:27" x14ac:dyDescent="0.25">
      <c r="A63" s="373"/>
      <c r="B63" s="402"/>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405"/>
      <c r="AA63" s="373"/>
    </row>
    <row r="64" spans="1:27" x14ac:dyDescent="0.25">
      <c r="A64" s="373"/>
      <c r="B64" s="402"/>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405"/>
      <c r="AA64" s="373"/>
    </row>
    <row r="65" spans="1:27" x14ac:dyDescent="0.25">
      <c r="A65" s="373"/>
      <c r="B65" s="402"/>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405"/>
      <c r="AA65" s="373"/>
    </row>
    <row r="66" spans="1:27" x14ac:dyDescent="0.25">
      <c r="A66" s="373"/>
      <c r="B66" s="402"/>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405"/>
      <c r="AA66" s="373"/>
    </row>
    <row r="67" spans="1:27" x14ac:dyDescent="0.25">
      <c r="A67" s="373"/>
      <c r="B67" s="402"/>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405"/>
      <c r="AA67" s="373"/>
    </row>
    <row r="68" spans="1:27" x14ac:dyDescent="0.25">
      <c r="A68" s="373"/>
      <c r="B68" s="402"/>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405"/>
      <c r="AA68" s="373"/>
    </row>
    <row r="69" spans="1:27" x14ac:dyDescent="0.25">
      <c r="A69" s="373"/>
      <c r="B69" s="402"/>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405"/>
      <c r="AA69" s="373"/>
    </row>
    <row r="70" spans="1:27" x14ac:dyDescent="0.25">
      <c r="A70" s="373"/>
      <c r="B70" s="402"/>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405"/>
      <c r="AA70" s="373"/>
    </row>
    <row r="71" spans="1:27" ht="15.75" thickBot="1" x14ac:dyDescent="0.3">
      <c r="A71" s="373"/>
      <c r="B71" s="402"/>
      <c r="C71" s="546"/>
      <c r="D71" s="547"/>
      <c r="E71" s="547"/>
      <c r="F71" s="547"/>
      <c r="G71" s="547"/>
      <c r="H71" s="547"/>
      <c r="I71" s="547"/>
      <c r="J71" s="547"/>
      <c r="K71" s="547"/>
      <c r="L71" s="547"/>
      <c r="M71" s="547"/>
      <c r="N71" s="547"/>
      <c r="O71" s="547"/>
      <c r="P71" s="547"/>
      <c r="Q71" s="547"/>
      <c r="R71" s="547"/>
      <c r="S71" s="547"/>
      <c r="T71" s="547"/>
      <c r="U71" s="547"/>
      <c r="V71" s="547"/>
      <c r="W71" s="547"/>
      <c r="X71" s="547"/>
      <c r="Y71" s="548"/>
      <c r="Z71" s="405"/>
      <c r="AA71" s="373"/>
    </row>
    <row r="72" spans="1:27" x14ac:dyDescent="0.25">
      <c r="A72" s="373"/>
      <c r="B72" s="406"/>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407"/>
      <c r="AA72" s="373"/>
    </row>
    <row r="73" spans="1:27" x14ac:dyDescent="0.25">
      <c r="A73" s="373"/>
      <c r="B73" s="373"/>
      <c r="C73" s="373"/>
      <c r="D73" s="373"/>
      <c r="E73" s="373"/>
      <c r="F73" s="373"/>
      <c r="G73" s="373"/>
      <c r="H73" s="373"/>
      <c r="I73" s="373"/>
      <c r="J73" s="373"/>
      <c r="K73" s="373"/>
      <c r="L73" s="373"/>
      <c r="M73" s="373"/>
      <c r="N73" s="373"/>
      <c r="O73" s="373"/>
      <c r="P73" s="373"/>
      <c r="Q73" s="373"/>
      <c r="R73" s="373"/>
      <c r="S73" s="373"/>
      <c r="T73" s="373"/>
      <c r="U73" s="373"/>
      <c r="V73" s="373"/>
      <c r="W73" s="373"/>
      <c r="X73" s="373"/>
      <c r="Y73" s="373"/>
      <c r="Z73" s="373"/>
      <c r="AA73" s="373"/>
    </row>
  </sheetData>
  <mergeCells count="107">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40:Y41"/>
    <mergeCell ref="C42:Y54"/>
    <mergeCell ref="C57:G59"/>
    <mergeCell ref="H57:I59"/>
    <mergeCell ref="J57:M59"/>
    <mergeCell ref="N57:Y59"/>
    <mergeCell ref="C35:G35"/>
    <mergeCell ref="K35:Y35"/>
    <mergeCell ref="C36:G36"/>
    <mergeCell ref="K36:Y36"/>
    <mergeCell ref="C37:G37"/>
    <mergeCell ref="K37:Y37"/>
    <mergeCell ref="C30:Y31"/>
    <mergeCell ref="C32:G32"/>
    <mergeCell ref="K32:Y32"/>
    <mergeCell ref="C33:G33"/>
    <mergeCell ref="K33:Y33"/>
    <mergeCell ref="C34:G34"/>
    <mergeCell ref="K34:Y34"/>
    <mergeCell ref="C26:H26"/>
    <mergeCell ref="I26:Y26"/>
    <mergeCell ref="C28:H28"/>
    <mergeCell ref="I28:J28"/>
    <mergeCell ref="K28:P28"/>
    <mergeCell ref="Q28:S28"/>
    <mergeCell ref="U28:X28"/>
    <mergeCell ref="C24:I24"/>
    <mergeCell ref="J24:P24"/>
    <mergeCell ref="Q24:Y24"/>
    <mergeCell ref="C18:H18"/>
    <mergeCell ref="I18:Y18"/>
    <mergeCell ref="C20:H21"/>
    <mergeCell ref="I20:L21"/>
    <mergeCell ref="M20:S20"/>
    <mergeCell ref="T20:Y20"/>
    <mergeCell ref="M21:S21"/>
    <mergeCell ref="T21:Y21"/>
    <mergeCell ref="C16:H16"/>
    <mergeCell ref="I16:Y16"/>
    <mergeCell ref="C10:H11"/>
    <mergeCell ref="I10:Q11"/>
    <mergeCell ref="R10:U10"/>
    <mergeCell ref="V10:Y10"/>
    <mergeCell ref="R11:U11"/>
    <mergeCell ref="V11:Y11"/>
    <mergeCell ref="C23:I23"/>
    <mergeCell ref="J23:P23"/>
    <mergeCell ref="Q23:Y23"/>
    <mergeCell ref="B2:G4"/>
    <mergeCell ref="H2:Z2"/>
    <mergeCell ref="H3:O3"/>
    <mergeCell ref="P3:Z3"/>
    <mergeCell ref="H4:Z4"/>
    <mergeCell ref="C7:H8"/>
    <mergeCell ref="I7:Y8"/>
    <mergeCell ref="C13:H14"/>
    <mergeCell ref="I13:S14"/>
    <mergeCell ref="T13:Y13"/>
    <mergeCell ref="T14:Y14"/>
  </mergeCells>
  <pageMargins left="0.7" right="0.7" top="0.75" bottom="0.75" header="0.3" footer="0.3"/>
  <drawing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B6D75-21BA-456A-B954-B59DCB3A98B5}">
  <dimension ref="A1:Z118"/>
  <sheetViews>
    <sheetView topLeftCell="A55" workbookViewId="0">
      <selection activeCell="C64" sqref="C64:G6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506</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677" t="s">
        <v>507</v>
      </c>
      <c r="J10" s="678"/>
      <c r="K10" s="678"/>
      <c r="L10" s="678"/>
      <c r="M10" s="678"/>
      <c r="N10" s="678"/>
      <c r="O10" s="678"/>
      <c r="P10" s="678"/>
      <c r="Q10" s="679"/>
      <c r="R10" s="674" t="s">
        <v>3</v>
      </c>
      <c r="S10" s="675"/>
      <c r="T10" s="675"/>
      <c r="U10" s="676"/>
      <c r="V10" s="608" t="s">
        <v>5</v>
      </c>
      <c r="W10" s="609"/>
      <c r="X10" s="609"/>
      <c r="Y10" s="610"/>
      <c r="Z10" s="11"/>
    </row>
    <row r="11" spans="1:26" ht="28.5" customHeight="1" thickBot="1" x14ac:dyDescent="0.25">
      <c r="B11" s="10"/>
      <c r="C11" s="641"/>
      <c r="D11" s="642"/>
      <c r="E11" s="642"/>
      <c r="F11" s="642"/>
      <c r="G11" s="642"/>
      <c r="H11" s="643"/>
      <c r="I11" s="680"/>
      <c r="J11" s="681"/>
      <c r="K11" s="681"/>
      <c r="L11" s="681"/>
      <c r="M11" s="681"/>
      <c r="N11" s="681"/>
      <c r="O11" s="681"/>
      <c r="P11" s="681"/>
      <c r="Q11" s="682"/>
      <c r="R11" s="683" t="s">
        <v>508</v>
      </c>
      <c r="S11" s="684"/>
      <c r="T11" s="684"/>
      <c r="U11" s="685"/>
      <c r="V11" s="671" t="s">
        <v>509</v>
      </c>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644" t="s">
        <v>510</v>
      </c>
      <c r="J13" s="645"/>
      <c r="K13" s="645"/>
      <c r="L13" s="645"/>
      <c r="M13" s="645"/>
      <c r="N13" s="645"/>
      <c r="O13" s="645"/>
      <c r="P13" s="645"/>
      <c r="Q13" s="645"/>
      <c r="R13" s="645"/>
      <c r="S13" s="646"/>
      <c r="T13" s="638" t="s">
        <v>7</v>
      </c>
      <c r="U13" s="639"/>
      <c r="V13" s="639"/>
      <c r="W13" s="639"/>
      <c r="X13" s="639"/>
      <c r="Y13" s="640"/>
      <c r="Z13" s="17"/>
    </row>
    <row r="14" spans="1:26" ht="30" customHeight="1" thickBot="1" x14ac:dyDescent="0.25">
      <c r="B14" s="15"/>
      <c r="C14" s="641"/>
      <c r="D14" s="642"/>
      <c r="E14" s="642"/>
      <c r="F14" s="642"/>
      <c r="G14" s="642"/>
      <c r="H14" s="643"/>
      <c r="I14" s="647"/>
      <c r="J14" s="648"/>
      <c r="K14" s="648"/>
      <c r="L14" s="648"/>
      <c r="M14" s="648"/>
      <c r="N14" s="648"/>
      <c r="O14" s="648"/>
      <c r="P14" s="648"/>
      <c r="Q14" s="648"/>
      <c r="R14" s="648"/>
      <c r="S14" s="649"/>
      <c r="T14" s="650" t="s">
        <v>45</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01" t="s">
        <v>8</v>
      </c>
      <c r="D16" s="602"/>
      <c r="E16" s="602"/>
      <c r="F16" s="602"/>
      <c r="G16" s="602"/>
      <c r="H16" s="603"/>
      <c r="I16" s="604" t="s">
        <v>511</v>
      </c>
      <c r="J16" s="605"/>
      <c r="K16" s="605"/>
      <c r="L16" s="605"/>
      <c r="M16" s="605"/>
      <c r="N16" s="605"/>
      <c r="O16" s="605"/>
      <c r="P16" s="605"/>
      <c r="Q16" s="605"/>
      <c r="R16" s="605"/>
      <c r="S16" s="605"/>
      <c r="T16" s="605"/>
      <c r="U16" s="605"/>
      <c r="V16" s="605"/>
      <c r="W16" s="605"/>
      <c r="X16" s="605"/>
      <c r="Y16" s="606"/>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01" t="s">
        <v>9</v>
      </c>
      <c r="D18" s="602"/>
      <c r="E18" s="602"/>
      <c r="F18" s="602"/>
      <c r="G18" s="602"/>
      <c r="H18" s="603"/>
      <c r="I18" s="604" t="s">
        <v>512</v>
      </c>
      <c r="J18" s="605"/>
      <c r="K18" s="605"/>
      <c r="L18" s="605"/>
      <c r="M18" s="605"/>
      <c r="N18" s="605"/>
      <c r="O18" s="605"/>
      <c r="P18" s="605"/>
      <c r="Q18" s="605"/>
      <c r="R18" s="605"/>
      <c r="S18" s="605"/>
      <c r="T18" s="605"/>
      <c r="U18" s="605"/>
      <c r="V18" s="605"/>
      <c r="W18" s="605"/>
      <c r="X18" s="605"/>
      <c r="Y18" s="606"/>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18.75" customHeight="1" x14ac:dyDescent="0.2">
      <c r="B20" s="15"/>
      <c r="C20" s="620" t="s">
        <v>10</v>
      </c>
      <c r="D20" s="621"/>
      <c r="E20" s="621"/>
      <c r="F20" s="621"/>
      <c r="G20" s="621"/>
      <c r="H20" s="622"/>
      <c r="I20" s="626" t="s">
        <v>706</v>
      </c>
      <c r="J20" s="627"/>
      <c r="K20" s="627"/>
      <c r="L20" s="628"/>
      <c r="M20" s="608" t="s">
        <v>11</v>
      </c>
      <c r="N20" s="609"/>
      <c r="O20" s="609"/>
      <c r="P20" s="609"/>
      <c r="Q20" s="609"/>
      <c r="R20" s="609"/>
      <c r="S20" s="610"/>
      <c r="T20" s="608" t="s">
        <v>12</v>
      </c>
      <c r="U20" s="609"/>
      <c r="V20" s="609"/>
      <c r="W20" s="609"/>
      <c r="X20" s="609"/>
      <c r="Y20" s="610"/>
      <c r="Z20" s="17"/>
    </row>
    <row r="21" spans="2:26" s="1" customFormat="1" ht="20.25" customHeight="1" thickBot="1" x14ac:dyDescent="0.25">
      <c r="B21" s="15"/>
      <c r="C21" s="623"/>
      <c r="D21" s="624"/>
      <c r="E21" s="624"/>
      <c r="F21" s="624"/>
      <c r="G21" s="624"/>
      <c r="H21" s="625"/>
      <c r="I21" s="629"/>
      <c r="J21" s="630"/>
      <c r="K21" s="630"/>
      <c r="L21" s="631"/>
      <c r="M21" s="701" t="s">
        <v>70</v>
      </c>
      <c r="N21" s="702"/>
      <c r="O21" s="702"/>
      <c r="P21" s="702"/>
      <c r="Q21" s="702"/>
      <c r="R21" s="702"/>
      <c r="S21" s="703"/>
      <c r="T21" s="1386" t="s">
        <v>514</v>
      </c>
      <c r="U21" s="1387"/>
      <c r="V21" s="1387"/>
      <c r="W21" s="1387"/>
      <c r="X21" s="1387"/>
      <c r="Y21" s="1388"/>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27" customHeight="1" thickBot="1" x14ac:dyDescent="0.25">
      <c r="B24" s="15"/>
      <c r="C24" s="611" t="s">
        <v>515</v>
      </c>
      <c r="D24" s="612"/>
      <c r="E24" s="612"/>
      <c r="F24" s="612"/>
      <c r="G24" s="612"/>
      <c r="H24" s="612"/>
      <c r="I24" s="613"/>
      <c r="J24" s="611" t="s">
        <v>141</v>
      </c>
      <c r="K24" s="612"/>
      <c r="L24" s="612"/>
      <c r="M24" s="612"/>
      <c r="N24" s="612"/>
      <c r="O24" s="612"/>
      <c r="P24" s="613"/>
      <c r="Q24" s="1383" t="s">
        <v>516</v>
      </c>
      <c r="R24" s="1384"/>
      <c r="S24" s="1384"/>
      <c r="T24" s="1384"/>
      <c r="U24" s="1384"/>
      <c r="V24" s="1384"/>
      <c r="W24" s="1384"/>
      <c r="X24" s="1384"/>
      <c r="Y24" s="1385"/>
      <c r="Z24" s="17"/>
    </row>
    <row r="25" spans="2:26" ht="15" thickBot="1" x14ac:dyDescent="0.25">
      <c r="B25" s="15"/>
      <c r="C25" s="16"/>
      <c r="D25" s="16"/>
      <c r="E25" s="16"/>
      <c r="F25" s="16"/>
      <c r="G25" s="16"/>
      <c r="H25" s="16"/>
      <c r="I25" s="16"/>
      <c r="J25" s="16"/>
      <c r="K25" s="16"/>
      <c r="L25" s="16"/>
      <c r="M25" s="16"/>
      <c r="N25" s="16"/>
      <c r="O25" s="16"/>
      <c r="P25" s="16" t="s">
        <v>665</v>
      </c>
      <c r="Q25" s="16"/>
      <c r="R25" s="16"/>
      <c r="S25" s="16"/>
      <c r="T25" s="16"/>
      <c r="U25" s="16"/>
      <c r="V25" s="16"/>
      <c r="W25" s="16"/>
      <c r="X25" s="16"/>
      <c r="Y25" s="16"/>
      <c r="Z25" s="17"/>
    </row>
    <row r="26" spans="2:26" ht="30.75" customHeight="1" thickBot="1" x14ac:dyDescent="0.25">
      <c r="B26" s="15"/>
      <c r="C26" s="601" t="s">
        <v>16</v>
      </c>
      <c r="D26" s="602"/>
      <c r="E26" s="602"/>
      <c r="F26" s="602"/>
      <c r="G26" s="602"/>
      <c r="H26" s="603"/>
      <c r="I26" s="604" t="s">
        <v>517</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607" t="s">
        <v>107</v>
      </c>
      <c r="J28" s="604"/>
      <c r="K28" s="601" t="s">
        <v>18</v>
      </c>
      <c r="L28" s="602"/>
      <c r="M28" s="602"/>
      <c r="N28" s="602"/>
      <c r="O28" s="602"/>
      <c r="P28" s="603"/>
      <c r="Q28" s="619" t="s">
        <v>38</v>
      </c>
      <c r="R28" s="617"/>
      <c r="S28" s="618"/>
      <c r="T28" s="42"/>
      <c r="U28" s="617" t="s">
        <v>39</v>
      </c>
      <c r="V28" s="617"/>
      <c r="W28" s="617"/>
      <c r="X28" s="618"/>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ht="27.75" customHeight="1" x14ac:dyDescent="0.2">
      <c r="B32" s="20"/>
      <c r="C32" s="591" t="s">
        <v>20</v>
      </c>
      <c r="D32" s="592"/>
      <c r="E32" s="592"/>
      <c r="F32" s="592"/>
      <c r="G32" s="593"/>
      <c r="H32" s="150" t="s">
        <v>518</v>
      </c>
      <c r="I32" s="150" t="s">
        <v>519</v>
      </c>
      <c r="J32" s="150" t="s">
        <v>23</v>
      </c>
      <c r="K32" s="599" t="s">
        <v>24</v>
      </c>
      <c r="L32" s="592"/>
      <c r="M32" s="592"/>
      <c r="N32" s="592"/>
      <c r="O32" s="592"/>
      <c r="P32" s="592"/>
      <c r="Q32" s="592"/>
      <c r="R32" s="592"/>
      <c r="S32" s="592"/>
      <c r="T32" s="592"/>
      <c r="U32" s="592"/>
      <c r="V32" s="592"/>
      <c r="W32" s="592"/>
      <c r="X32" s="592"/>
      <c r="Y32" s="593"/>
      <c r="Z32" s="17"/>
    </row>
    <row r="33" spans="2:26" s="19" customFormat="1" ht="36.75" customHeight="1" x14ac:dyDescent="0.2">
      <c r="B33" s="20"/>
      <c r="C33" s="579" t="s">
        <v>420</v>
      </c>
      <c r="D33" s="580"/>
      <c r="E33" s="580"/>
      <c r="F33" s="580"/>
      <c r="G33" s="581"/>
      <c r="H33" s="204">
        <v>27</v>
      </c>
      <c r="I33" s="204">
        <v>0</v>
      </c>
      <c r="J33" s="204">
        <f t="shared" ref="J33:J38" si="0">+H33+I33</f>
        <v>27</v>
      </c>
      <c r="K33" s="1415" t="s">
        <v>520</v>
      </c>
      <c r="L33" s="1416"/>
      <c r="M33" s="1416"/>
      <c r="N33" s="1416"/>
      <c r="O33" s="1416"/>
      <c r="P33" s="1416"/>
      <c r="Q33" s="1416"/>
      <c r="R33" s="1416"/>
      <c r="S33" s="1416"/>
      <c r="T33" s="1416"/>
      <c r="U33" s="1416"/>
      <c r="V33" s="1416"/>
      <c r="W33" s="1416"/>
      <c r="X33" s="1416"/>
      <c r="Y33" s="1417"/>
      <c r="Z33" s="17"/>
    </row>
    <row r="34" spans="2:26" s="19" customFormat="1" ht="36.75" customHeight="1" x14ac:dyDescent="0.2">
      <c r="B34" s="20"/>
      <c r="C34" s="1236" t="s">
        <v>422</v>
      </c>
      <c r="D34" s="1237"/>
      <c r="E34" s="1237"/>
      <c r="F34" s="1237"/>
      <c r="G34" s="1414"/>
      <c r="H34" s="204">
        <v>25</v>
      </c>
      <c r="I34" s="204">
        <v>0</v>
      </c>
      <c r="J34" s="204">
        <f t="shared" si="0"/>
        <v>25</v>
      </c>
      <c r="K34" s="1415" t="s">
        <v>521</v>
      </c>
      <c r="L34" s="1416"/>
      <c r="M34" s="1416"/>
      <c r="N34" s="1416"/>
      <c r="O34" s="1416"/>
      <c r="P34" s="1416"/>
      <c r="Q34" s="1416"/>
      <c r="R34" s="1416"/>
      <c r="S34" s="1416"/>
      <c r="T34" s="1416"/>
      <c r="U34" s="1416"/>
      <c r="V34" s="1416"/>
      <c r="W34" s="1416"/>
      <c r="X34" s="1416"/>
      <c r="Y34" s="1417"/>
      <c r="Z34" s="17"/>
    </row>
    <row r="35" spans="2:26" s="19" customFormat="1" ht="36.75" customHeight="1" x14ac:dyDescent="0.2">
      <c r="B35" s="20"/>
      <c r="C35" s="579" t="s">
        <v>424</v>
      </c>
      <c r="D35" s="580"/>
      <c r="E35" s="580"/>
      <c r="F35" s="580"/>
      <c r="G35" s="581"/>
      <c r="H35" s="204">
        <v>17</v>
      </c>
      <c r="I35" s="204">
        <v>16</v>
      </c>
      <c r="J35" s="204">
        <f t="shared" si="0"/>
        <v>33</v>
      </c>
      <c r="K35" s="1415" t="s">
        <v>522</v>
      </c>
      <c r="L35" s="1416"/>
      <c r="M35" s="1416"/>
      <c r="N35" s="1416"/>
      <c r="O35" s="1416"/>
      <c r="P35" s="1416"/>
      <c r="Q35" s="1416"/>
      <c r="R35" s="1416"/>
      <c r="S35" s="1416"/>
      <c r="T35" s="1416"/>
      <c r="U35" s="1416"/>
      <c r="V35" s="1416"/>
      <c r="W35" s="1416"/>
      <c r="X35" s="1416"/>
      <c r="Y35" s="1417"/>
      <c r="Z35" s="17"/>
    </row>
    <row r="36" spans="2:26" s="19" customFormat="1" ht="44.25" customHeight="1" x14ac:dyDescent="0.2">
      <c r="B36" s="20"/>
      <c r="C36" s="579" t="s">
        <v>426</v>
      </c>
      <c r="D36" s="580"/>
      <c r="E36" s="580"/>
      <c r="F36" s="580"/>
      <c r="G36" s="581"/>
      <c r="H36" s="204">
        <v>5</v>
      </c>
      <c r="I36" s="204">
        <v>32</v>
      </c>
      <c r="J36" s="204">
        <f t="shared" si="0"/>
        <v>37</v>
      </c>
      <c r="K36" s="1415" t="s">
        <v>523</v>
      </c>
      <c r="L36" s="1416"/>
      <c r="M36" s="1416"/>
      <c r="N36" s="1416"/>
      <c r="O36" s="1416"/>
      <c r="P36" s="1416"/>
      <c r="Q36" s="1416"/>
      <c r="R36" s="1416"/>
      <c r="S36" s="1416"/>
      <c r="T36" s="1416"/>
      <c r="U36" s="1416"/>
      <c r="V36" s="1416"/>
      <c r="W36" s="1416"/>
      <c r="X36" s="1416"/>
      <c r="Y36" s="1417"/>
      <c r="Z36" s="17"/>
    </row>
    <row r="37" spans="2:26" s="19" customFormat="1" ht="26.25" customHeight="1" x14ac:dyDescent="0.2">
      <c r="B37" s="20"/>
      <c r="C37" s="579" t="s">
        <v>428</v>
      </c>
      <c r="D37" s="580"/>
      <c r="E37" s="580"/>
      <c r="F37" s="580"/>
      <c r="G37" s="581"/>
      <c r="H37" s="204">
        <v>3</v>
      </c>
      <c r="I37" s="204">
        <v>4</v>
      </c>
      <c r="J37" s="204">
        <f t="shared" si="0"/>
        <v>7</v>
      </c>
      <c r="K37" s="1415" t="s">
        <v>524</v>
      </c>
      <c r="L37" s="1416"/>
      <c r="M37" s="1416"/>
      <c r="N37" s="1416"/>
      <c r="O37" s="1416"/>
      <c r="P37" s="1416"/>
      <c r="Q37" s="1416"/>
      <c r="R37" s="1416"/>
      <c r="S37" s="1416"/>
      <c r="T37" s="1416"/>
      <c r="U37" s="1416"/>
      <c r="V37" s="1416"/>
      <c r="W37" s="1416"/>
      <c r="X37" s="1416"/>
      <c r="Y37" s="1417"/>
      <c r="Z37" s="17"/>
    </row>
    <row r="38" spans="2:26" s="19" customFormat="1" ht="30.75" customHeight="1" x14ac:dyDescent="0.2">
      <c r="B38" s="20"/>
      <c r="C38" s="579" t="s">
        <v>430</v>
      </c>
      <c r="D38" s="580"/>
      <c r="E38" s="580"/>
      <c r="F38" s="580"/>
      <c r="G38" s="581"/>
      <c r="H38" s="204">
        <v>3</v>
      </c>
      <c r="I38" s="204">
        <v>10</v>
      </c>
      <c r="J38" s="204">
        <f t="shared" si="0"/>
        <v>13</v>
      </c>
      <c r="K38" s="1415" t="s">
        <v>525</v>
      </c>
      <c r="L38" s="1416"/>
      <c r="M38" s="1416"/>
      <c r="N38" s="1416"/>
      <c r="O38" s="1416"/>
      <c r="P38" s="1416"/>
      <c r="Q38" s="1416"/>
      <c r="R38" s="1416"/>
      <c r="S38" s="1416"/>
      <c r="T38" s="1416"/>
      <c r="U38" s="1416"/>
      <c r="V38" s="1416"/>
      <c r="W38" s="1416"/>
      <c r="X38" s="1416"/>
      <c r="Y38" s="1417"/>
      <c r="Z38" s="17"/>
    </row>
    <row r="39" spans="2:26" s="19" customFormat="1" x14ac:dyDescent="0.2">
      <c r="B39" s="20"/>
      <c r="C39" s="579"/>
      <c r="D39" s="580"/>
      <c r="E39" s="580"/>
      <c r="F39" s="580"/>
      <c r="G39" s="581"/>
      <c r="H39" s="23"/>
      <c r="I39" s="23"/>
      <c r="J39" s="22" t="e">
        <f t="shared" ref="J39:J44" si="1">+H39/I39</f>
        <v>#DIV/0!</v>
      </c>
      <c r="K39" s="582"/>
      <c r="L39" s="583"/>
      <c r="M39" s="583"/>
      <c r="N39" s="583"/>
      <c r="O39" s="583"/>
      <c r="P39" s="583"/>
      <c r="Q39" s="583"/>
      <c r="R39" s="583"/>
      <c r="S39" s="583"/>
      <c r="T39" s="583"/>
      <c r="U39" s="583"/>
      <c r="V39" s="583"/>
      <c r="W39" s="583"/>
      <c r="X39" s="583"/>
      <c r="Y39" s="584"/>
      <c r="Z39" s="17"/>
    </row>
    <row r="40" spans="2:26" s="19" customFormat="1" x14ac:dyDescent="0.2">
      <c r="B40" s="20"/>
      <c r="C40" s="579"/>
      <c r="D40" s="580"/>
      <c r="E40" s="580"/>
      <c r="F40" s="580"/>
      <c r="G40" s="581"/>
      <c r="H40" s="23"/>
      <c r="I40" s="23"/>
      <c r="J40" s="22" t="e">
        <f t="shared" si="1"/>
        <v>#DIV/0!</v>
      </c>
      <c r="K40" s="582"/>
      <c r="L40" s="583"/>
      <c r="M40" s="583"/>
      <c r="N40" s="583"/>
      <c r="O40" s="583"/>
      <c r="P40" s="583"/>
      <c r="Q40" s="583"/>
      <c r="R40" s="583"/>
      <c r="S40" s="583"/>
      <c r="T40" s="583"/>
      <c r="U40" s="583"/>
      <c r="V40" s="583"/>
      <c r="W40" s="583"/>
      <c r="X40" s="583"/>
      <c r="Y40" s="584"/>
      <c r="Z40" s="17"/>
    </row>
    <row r="41" spans="2:26" s="19" customFormat="1" x14ac:dyDescent="0.2">
      <c r="B41" s="20"/>
      <c r="C41" s="579"/>
      <c r="D41" s="580"/>
      <c r="E41" s="580"/>
      <c r="F41" s="580"/>
      <c r="G41" s="581"/>
      <c r="H41" s="23"/>
      <c r="I41" s="23"/>
      <c r="J41" s="22" t="e">
        <f t="shared" si="1"/>
        <v>#DIV/0!</v>
      </c>
      <c r="K41" s="582"/>
      <c r="L41" s="583"/>
      <c r="M41" s="583"/>
      <c r="N41" s="583"/>
      <c r="O41" s="583"/>
      <c r="P41" s="583"/>
      <c r="Q41" s="583"/>
      <c r="R41" s="583"/>
      <c r="S41" s="583"/>
      <c r="T41" s="583"/>
      <c r="U41" s="583"/>
      <c r="V41" s="583"/>
      <c r="W41" s="583"/>
      <c r="X41" s="583"/>
      <c r="Y41" s="584"/>
      <c r="Z41" s="17"/>
    </row>
    <row r="42" spans="2:26" s="19" customFormat="1" x14ac:dyDescent="0.2">
      <c r="B42" s="20"/>
      <c r="C42" s="579"/>
      <c r="D42" s="580"/>
      <c r="E42" s="580"/>
      <c r="F42" s="580"/>
      <c r="G42" s="581"/>
      <c r="H42" s="23"/>
      <c r="I42" s="23"/>
      <c r="J42" s="22" t="e">
        <f t="shared" si="1"/>
        <v>#DIV/0!</v>
      </c>
      <c r="K42" s="582"/>
      <c r="L42" s="583"/>
      <c r="M42" s="583"/>
      <c r="N42" s="583"/>
      <c r="O42" s="583"/>
      <c r="P42" s="583"/>
      <c r="Q42" s="583"/>
      <c r="R42" s="583"/>
      <c r="S42" s="583"/>
      <c r="T42" s="583"/>
      <c r="U42" s="583"/>
      <c r="V42" s="583"/>
      <c r="W42" s="583"/>
      <c r="X42" s="583"/>
      <c r="Y42" s="584"/>
      <c r="Z42" s="17"/>
    </row>
    <row r="43" spans="2:26" s="19" customFormat="1" x14ac:dyDescent="0.2">
      <c r="B43" s="20"/>
      <c r="C43" s="579"/>
      <c r="D43" s="580"/>
      <c r="E43" s="580"/>
      <c r="F43" s="580"/>
      <c r="G43" s="581"/>
      <c r="H43" s="23"/>
      <c r="I43" s="23"/>
      <c r="J43" s="22" t="e">
        <f t="shared" si="1"/>
        <v>#DIV/0!</v>
      </c>
      <c r="K43" s="582"/>
      <c r="L43" s="583"/>
      <c r="M43" s="583"/>
      <c r="N43" s="583"/>
      <c r="O43" s="583"/>
      <c r="P43" s="583"/>
      <c r="Q43" s="583"/>
      <c r="R43" s="583"/>
      <c r="S43" s="583"/>
      <c r="T43" s="583"/>
      <c r="U43" s="583"/>
      <c r="V43" s="583"/>
      <c r="W43" s="583"/>
      <c r="X43" s="583"/>
      <c r="Y43" s="584"/>
      <c r="Z43" s="17"/>
    </row>
    <row r="44" spans="2:26" s="19" customFormat="1" ht="15" thickBot="1" x14ac:dyDescent="0.25">
      <c r="B44" s="20"/>
      <c r="C44" s="579"/>
      <c r="D44" s="580"/>
      <c r="E44" s="580"/>
      <c r="F44" s="580"/>
      <c r="G44" s="581"/>
      <c r="H44" s="24"/>
      <c r="I44" s="24"/>
      <c r="J44" s="22" t="e">
        <f t="shared" si="1"/>
        <v>#DIV/0!</v>
      </c>
      <c r="K44" s="585"/>
      <c r="L44" s="586"/>
      <c r="M44" s="586"/>
      <c r="N44" s="586"/>
      <c r="O44" s="586"/>
      <c r="P44" s="586"/>
      <c r="Q44" s="586"/>
      <c r="R44" s="586"/>
      <c r="S44" s="586"/>
      <c r="T44" s="586"/>
      <c r="U44" s="586"/>
      <c r="V44" s="586"/>
      <c r="W44" s="586"/>
      <c r="X44" s="586"/>
      <c r="Y44" s="587"/>
      <c r="Z44" s="17"/>
    </row>
    <row r="45" spans="2:26" s="19" customFormat="1" ht="15.75" customHeight="1" thickBot="1" x14ac:dyDescent="0.3">
      <c r="B45" s="20"/>
      <c r="C45" s="552" t="s">
        <v>25</v>
      </c>
      <c r="D45" s="553"/>
      <c r="E45" s="553"/>
      <c r="F45" s="553"/>
      <c r="G45" s="554"/>
      <c r="H45" s="25">
        <f>SUM(H33:H44)</f>
        <v>80</v>
      </c>
      <c r="I45" s="25">
        <f>SUM(I33:I44)</f>
        <v>62</v>
      </c>
      <c r="J45" s="26"/>
      <c r="K45" s="555"/>
      <c r="L45" s="556"/>
      <c r="M45" s="556"/>
      <c r="N45" s="556"/>
      <c r="O45" s="556"/>
      <c r="P45" s="556"/>
      <c r="Q45" s="556"/>
      <c r="R45" s="556"/>
      <c r="S45" s="556"/>
      <c r="T45" s="556"/>
      <c r="U45" s="556"/>
      <c r="V45" s="556"/>
      <c r="W45" s="556"/>
      <c r="X45" s="556"/>
      <c r="Y45" s="557"/>
      <c r="Z45" s="17"/>
    </row>
    <row r="46" spans="2:26" s="19" customFormat="1" ht="5.25" customHeight="1" thickBot="1" x14ac:dyDescent="0.25">
      <c r="B46" s="20"/>
      <c r="C46" s="16"/>
      <c r="D46" s="16"/>
      <c r="E46" s="16"/>
      <c r="F46" s="16"/>
      <c r="G46" s="16"/>
      <c r="H46" s="27"/>
      <c r="I46" s="27"/>
      <c r="J46" s="28"/>
      <c r="K46" s="16"/>
      <c r="L46" s="16"/>
      <c r="M46" s="16"/>
      <c r="N46" s="16"/>
      <c r="O46" s="16"/>
      <c r="P46" s="16"/>
      <c r="Q46" s="16"/>
      <c r="R46" s="16"/>
      <c r="S46" s="16"/>
      <c r="T46" s="16"/>
      <c r="U46" s="16"/>
      <c r="V46" s="16"/>
      <c r="W46" s="16"/>
      <c r="X46" s="16"/>
      <c r="Y46" s="16"/>
      <c r="Z46" s="17"/>
    </row>
    <row r="47" spans="2:26" s="19" customFormat="1" x14ac:dyDescent="0.2">
      <c r="B47" s="20"/>
      <c r="C47" s="558" t="s">
        <v>26</v>
      </c>
      <c r="D47" s="559"/>
      <c r="E47" s="559"/>
      <c r="F47" s="559"/>
      <c r="G47" s="559"/>
      <c r="H47" s="559"/>
      <c r="I47" s="559"/>
      <c r="J47" s="559"/>
      <c r="K47" s="559"/>
      <c r="L47" s="559"/>
      <c r="M47" s="559"/>
      <c r="N47" s="559"/>
      <c r="O47" s="559"/>
      <c r="P47" s="559"/>
      <c r="Q47" s="559"/>
      <c r="R47" s="559"/>
      <c r="S47" s="559"/>
      <c r="T47" s="559"/>
      <c r="U47" s="559"/>
      <c r="V47" s="559"/>
      <c r="W47" s="559"/>
      <c r="X47" s="559"/>
      <c r="Y47" s="560"/>
      <c r="Z47" s="17"/>
    </row>
    <row r="48" spans="2:26" ht="15" thickBot="1" x14ac:dyDescent="0.25">
      <c r="B48" s="15"/>
      <c r="C48" s="561"/>
      <c r="D48" s="562"/>
      <c r="E48" s="562"/>
      <c r="F48" s="562"/>
      <c r="G48" s="562"/>
      <c r="H48" s="562"/>
      <c r="I48" s="562"/>
      <c r="J48" s="562"/>
      <c r="K48" s="562"/>
      <c r="L48" s="562"/>
      <c r="M48" s="562"/>
      <c r="N48" s="562"/>
      <c r="O48" s="562"/>
      <c r="P48" s="562"/>
      <c r="Q48" s="562"/>
      <c r="R48" s="562"/>
      <c r="S48" s="562"/>
      <c r="T48" s="562"/>
      <c r="U48" s="562"/>
      <c r="V48" s="562"/>
      <c r="W48" s="562"/>
      <c r="X48" s="562"/>
      <c r="Y48" s="563"/>
      <c r="Z48" s="17"/>
    </row>
    <row r="49" spans="2:26" x14ac:dyDescent="0.2">
      <c r="B49" s="15"/>
      <c r="C49" s="564" t="s">
        <v>27</v>
      </c>
      <c r="D49" s="565"/>
      <c r="E49" s="565"/>
      <c r="F49" s="565"/>
      <c r="G49" s="565"/>
      <c r="H49" s="565"/>
      <c r="I49" s="565"/>
      <c r="J49" s="565"/>
      <c r="K49" s="565"/>
      <c r="L49" s="565"/>
      <c r="M49" s="565"/>
      <c r="N49" s="565"/>
      <c r="O49" s="565"/>
      <c r="P49" s="565"/>
      <c r="Q49" s="565"/>
      <c r="R49" s="565"/>
      <c r="S49" s="565"/>
      <c r="T49" s="565"/>
      <c r="U49" s="565"/>
      <c r="V49" s="565"/>
      <c r="W49" s="565"/>
      <c r="X49" s="565"/>
      <c r="Y49" s="566"/>
      <c r="Z49" s="17"/>
    </row>
    <row r="50" spans="2:26" x14ac:dyDescent="0.2">
      <c r="B50" s="15"/>
      <c r="C50" s="567"/>
      <c r="D50" s="568"/>
      <c r="E50" s="568"/>
      <c r="F50" s="568"/>
      <c r="G50" s="568"/>
      <c r="H50" s="568"/>
      <c r="I50" s="568"/>
      <c r="J50" s="568"/>
      <c r="K50" s="568"/>
      <c r="L50" s="568"/>
      <c r="M50" s="568"/>
      <c r="N50" s="568"/>
      <c r="O50" s="568"/>
      <c r="P50" s="568"/>
      <c r="Q50" s="568"/>
      <c r="R50" s="568"/>
      <c r="S50" s="568"/>
      <c r="T50" s="568"/>
      <c r="U50" s="568"/>
      <c r="V50" s="568"/>
      <c r="W50" s="568"/>
      <c r="X50" s="568"/>
      <c r="Y50" s="569"/>
      <c r="Z50" s="17"/>
    </row>
    <row r="51" spans="2:26" x14ac:dyDescent="0.2">
      <c r="B51" s="15"/>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17"/>
    </row>
    <row r="52" spans="2:26" x14ac:dyDescent="0.2">
      <c r="B52" s="15"/>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17"/>
    </row>
    <row r="53" spans="2:26" x14ac:dyDescent="0.2">
      <c r="B53" s="15"/>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17"/>
    </row>
    <row r="54" spans="2:26" x14ac:dyDescent="0.2">
      <c r="B54" s="15"/>
      <c r="C54" s="567"/>
      <c r="D54" s="568"/>
      <c r="E54" s="568"/>
      <c r="F54" s="568"/>
      <c r="G54" s="568"/>
      <c r="H54" s="568"/>
      <c r="I54" s="568"/>
      <c r="J54" s="568"/>
      <c r="K54" s="568"/>
      <c r="L54" s="568"/>
      <c r="M54" s="568"/>
      <c r="N54" s="568"/>
      <c r="O54" s="568"/>
      <c r="P54" s="568"/>
      <c r="Q54" s="568"/>
      <c r="R54" s="568"/>
      <c r="S54" s="568"/>
      <c r="T54" s="568"/>
      <c r="U54" s="568"/>
      <c r="V54" s="568"/>
      <c r="W54" s="568"/>
      <c r="X54" s="568"/>
      <c r="Y54" s="569"/>
      <c r="Z54" s="17"/>
    </row>
    <row r="55" spans="2:26" x14ac:dyDescent="0.2">
      <c r="B55" s="15"/>
      <c r="C55" s="567"/>
      <c r="D55" s="568"/>
      <c r="E55" s="568"/>
      <c r="F55" s="568"/>
      <c r="G55" s="568"/>
      <c r="H55" s="568"/>
      <c r="I55" s="568"/>
      <c r="J55" s="568"/>
      <c r="K55" s="568"/>
      <c r="L55" s="568"/>
      <c r="M55" s="568"/>
      <c r="N55" s="568"/>
      <c r="O55" s="568"/>
      <c r="P55" s="568"/>
      <c r="Q55" s="568"/>
      <c r="R55" s="568"/>
      <c r="S55" s="568"/>
      <c r="T55" s="568"/>
      <c r="U55" s="568"/>
      <c r="V55" s="568"/>
      <c r="W55" s="568"/>
      <c r="X55" s="568"/>
      <c r="Y55" s="569"/>
      <c r="Z55" s="17"/>
    </row>
    <row r="56" spans="2:26" x14ac:dyDescent="0.2">
      <c r="B56" s="15"/>
      <c r="C56" s="567"/>
      <c r="D56" s="568"/>
      <c r="E56" s="568"/>
      <c r="F56" s="568"/>
      <c r="G56" s="568"/>
      <c r="H56" s="568"/>
      <c r="I56" s="568"/>
      <c r="J56" s="568"/>
      <c r="K56" s="568"/>
      <c r="L56" s="568"/>
      <c r="M56" s="568"/>
      <c r="N56" s="568"/>
      <c r="O56" s="568"/>
      <c r="P56" s="568"/>
      <c r="Q56" s="568"/>
      <c r="R56" s="568"/>
      <c r="S56" s="568"/>
      <c r="T56" s="568"/>
      <c r="U56" s="568"/>
      <c r="V56" s="568"/>
      <c r="W56" s="568"/>
      <c r="X56" s="568"/>
      <c r="Y56" s="569"/>
      <c r="Z56" s="17"/>
    </row>
    <row r="57" spans="2:26" x14ac:dyDescent="0.2">
      <c r="B57" s="15"/>
      <c r="C57" s="567"/>
      <c r="D57" s="568"/>
      <c r="E57" s="568"/>
      <c r="F57" s="568"/>
      <c r="G57" s="568"/>
      <c r="H57" s="568"/>
      <c r="I57" s="568"/>
      <c r="J57" s="568"/>
      <c r="K57" s="568"/>
      <c r="L57" s="568"/>
      <c r="M57" s="568"/>
      <c r="N57" s="568"/>
      <c r="O57" s="568"/>
      <c r="P57" s="568"/>
      <c r="Q57" s="568"/>
      <c r="R57" s="568"/>
      <c r="S57" s="568"/>
      <c r="T57" s="568"/>
      <c r="U57" s="568"/>
      <c r="V57" s="568"/>
      <c r="W57" s="568"/>
      <c r="X57" s="568"/>
      <c r="Y57" s="569"/>
      <c r="Z57" s="17"/>
    </row>
    <row r="58" spans="2:26" x14ac:dyDescent="0.2">
      <c r="B58" s="15"/>
      <c r="C58" s="567"/>
      <c r="D58" s="568"/>
      <c r="E58" s="568"/>
      <c r="F58" s="568"/>
      <c r="G58" s="568"/>
      <c r="H58" s="568"/>
      <c r="I58" s="568"/>
      <c r="J58" s="568"/>
      <c r="K58" s="568"/>
      <c r="L58" s="568"/>
      <c r="M58" s="568"/>
      <c r="N58" s="568"/>
      <c r="O58" s="568"/>
      <c r="P58" s="568"/>
      <c r="Q58" s="568"/>
      <c r="R58" s="568"/>
      <c r="S58" s="568"/>
      <c r="T58" s="568"/>
      <c r="U58" s="568"/>
      <c r="V58" s="568"/>
      <c r="W58" s="568"/>
      <c r="X58" s="568"/>
      <c r="Y58" s="569"/>
      <c r="Z58" s="17"/>
    </row>
    <row r="59" spans="2:26" x14ac:dyDescent="0.2">
      <c r="B59" s="15"/>
      <c r="C59" s="567"/>
      <c r="D59" s="568"/>
      <c r="E59" s="568"/>
      <c r="F59" s="568"/>
      <c r="G59" s="568"/>
      <c r="H59" s="568"/>
      <c r="I59" s="568"/>
      <c r="J59" s="568"/>
      <c r="K59" s="568"/>
      <c r="L59" s="568"/>
      <c r="M59" s="568"/>
      <c r="N59" s="568"/>
      <c r="O59" s="568"/>
      <c r="P59" s="568"/>
      <c r="Q59" s="568"/>
      <c r="R59" s="568"/>
      <c r="S59" s="568"/>
      <c r="T59" s="568"/>
      <c r="U59" s="568"/>
      <c r="V59" s="568"/>
      <c r="W59" s="568"/>
      <c r="X59" s="568"/>
      <c r="Y59" s="569"/>
      <c r="Z59" s="17"/>
    </row>
    <row r="60" spans="2:26" x14ac:dyDescent="0.2">
      <c r="B60" s="15"/>
      <c r="C60" s="567"/>
      <c r="D60" s="568"/>
      <c r="E60" s="568"/>
      <c r="F60" s="568"/>
      <c r="G60" s="568"/>
      <c r="H60" s="568"/>
      <c r="I60" s="568"/>
      <c r="J60" s="568"/>
      <c r="K60" s="568"/>
      <c r="L60" s="568"/>
      <c r="M60" s="568"/>
      <c r="N60" s="568"/>
      <c r="O60" s="568"/>
      <c r="P60" s="568"/>
      <c r="Q60" s="568"/>
      <c r="R60" s="568"/>
      <c r="S60" s="568"/>
      <c r="T60" s="568"/>
      <c r="U60" s="568"/>
      <c r="V60" s="568"/>
      <c r="W60" s="568"/>
      <c r="X60" s="568"/>
      <c r="Y60" s="569"/>
      <c r="Z60" s="17"/>
    </row>
    <row r="61" spans="2:26" ht="15" thickBot="1" x14ac:dyDescent="0.25">
      <c r="B61" s="15"/>
      <c r="C61" s="570"/>
      <c r="D61" s="571"/>
      <c r="E61" s="571"/>
      <c r="F61" s="571"/>
      <c r="G61" s="571"/>
      <c r="H61" s="571"/>
      <c r="I61" s="571"/>
      <c r="J61" s="571"/>
      <c r="K61" s="571"/>
      <c r="L61" s="571"/>
      <c r="M61" s="571"/>
      <c r="N61" s="571"/>
      <c r="O61" s="571"/>
      <c r="P61" s="571"/>
      <c r="Q61" s="571"/>
      <c r="R61" s="571"/>
      <c r="S61" s="571"/>
      <c r="T61" s="571"/>
      <c r="U61" s="571"/>
      <c r="V61" s="571"/>
      <c r="W61" s="571"/>
      <c r="X61" s="571"/>
      <c r="Y61" s="572"/>
      <c r="Z61" s="17"/>
    </row>
    <row r="62" spans="2:26" x14ac:dyDescent="0.2">
      <c r="B62" s="29"/>
      <c r="C62" s="30"/>
      <c r="D62" s="30"/>
      <c r="E62" s="30"/>
      <c r="F62" s="30"/>
      <c r="G62" s="30"/>
      <c r="H62" s="30"/>
      <c r="I62" s="30"/>
      <c r="J62" s="30"/>
      <c r="K62" s="30"/>
      <c r="L62" s="30"/>
      <c r="M62" s="30"/>
      <c r="N62" s="30"/>
      <c r="O62" s="30"/>
      <c r="P62" s="30"/>
      <c r="Q62" s="30"/>
      <c r="R62" s="30"/>
      <c r="S62" s="30"/>
      <c r="T62" s="30"/>
      <c r="U62" s="30"/>
      <c r="V62" s="30"/>
      <c r="W62" s="30"/>
      <c r="X62" s="30"/>
      <c r="Y62" s="30"/>
      <c r="Z62" s="31"/>
    </row>
    <row r="63" spans="2:26" ht="15" thickBot="1" x14ac:dyDescent="0.25">
      <c r="B63" s="32"/>
      <c r="C63" s="33"/>
      <c r="D63" s="33"/>
      <c r="E63" s="33"/>
      <c r="F63" s="33"/>
      <c r="G63" s="33"/>
      <c r="H63" s="33"/>
      <c r="I63" s="33"/>
      <c r="J63" s="33"/>
      <c r="K63" s="33"/>
      <c r="L63" s="33"/>
      <c r="M63" s="33"/>
      <c r="N63" s="33"/>
      <c r="O63" s="33"/>
      <c r="P63" s="33"/>
      <c r="Q63" s="33"/>
      <c r="R63" s="33"/>
      <c r="S63" s="33"/>
      <c r="T63" s="33"/>
      <c r="U63" s="33"/>
      <c r="V63" s="33"/>
      <c r="W63" s="33"/>
      <c r="X63" s="33"/>
      <c r="Y63" s="33"/>
      <c r="Z63" s="34"/>
    </row>
    <row r="64" spans="2:26" ht="14.25" customHeight="1" x14ac:dyDescent="0.2">
      <c r="B64" s="35"/>
      <c r="C64" s="573" t="s">
        <v>20</v>
      </c>
      <c r="D64" s="574"/>
      <c r="E64" s="574"/>
      <c r="F64" s="574"/>
      <c r="G64" s="575"/>
      <c r="H64" s="573" t="s">
        <v>34</v>
      </c>
      <c r="I64" s="575"/>
      <c r="J64" s="573" t="s">
        <v>35</v>
      </c>
      <c r="K64" s="574"/>
      <c r="L64" s="574"/>
      <c r="M64" s="575"/>
      <c r="N64" s="573" t="s">
        <v>33</v>
      </c>
      <c r="O64" s="574"/>
      <c r="P64" s="574"/>
      <c r="Q64" s="574"/>
      <c r="R64" s="574"/>
      <c r="S64" s="574"/>
      <c r="T64" s="574"/>
      <c r="U64" s="574"/>
      <c r="V64" s="574"/>
      <c r="W64" s="574"/>
      <c r="X64" s="574"/>
      <c r="Y64" s="575"/>
      <c r="Z64" s="36"/>
    </row>
    <row r="65" spans="1:26" ht="14.25" customHeight="1" x14ac:dyDescent="0.2">
      <c r="A65" s="1"/>
      <c r="B65" s="37"/>
      <c r="C65" s="576"/>
      <c r="D65" s="577"/>
      <c r="E65" s="577"/>
      <c r="F65" s="577"/>
      <c r="G65" s="578"/>
      <c r="H65" s="576"/>
      <c r="I65" s="578"/>
      <c r="J65" s="576"/>
      <c r="K65" s="577"/>
      <c r="L65" s="577"/>
      <c r="M65" s="578"/>
      <c r="N65" s="576"/>
      <c r="O65" s="577"/>
      <c r="P65" s="577"/>
      <c r="Q65" s="577"/>
      <c r="R65" s="577"/>
      <c r="S65" s="577"/>
      <c r="T65" s="577"/>
      <c r="U65" s="577"/>
      <c r="V65" s="577"/>
      <c r="W65" s="577"/>
      <c r="X65" s="577"/>
      <c r="Y65" s="578"/>
      <c r="Z65" s="36"/>
    </row>
    <row r="66" spans="1:26" ht="15" customHeight="1" thickBot="1" x14ac:dyDescent="0.25">
      <c r="A66" s="1"/>
      <c r="B66" s="37"/>
      <c r="C66" s="864"/>
      <c r="D66" s="865"/>
      <c r="E66" s="865"/>
      <c r="F66" s="865"/>
      <c r="G66" s="866"/>
      <c r="H66" s="576"/>
      <c r="I66" s="578"/>
      <c r="J66" s="576"/>
      <c r="K66" s="577"/>
      <c r="L66" s="577"/>
      <c r="M66" s="578"/>
      <c r="N66" s="576"/>
      <c r="O66" s="577"/>
      <c r="P66" s="577"/>
      <c r="Q66" s="577"/>
      <c r="R66" s="577"/>
      <c r="S66" s="577"/>
      <c r="T66" s="577"/>
      <c r="U66" s="577"/>
      <c r="V66" s="577"/>
      <c r="W66" s="577"/>
      <c r="X66" s="577"/>
      <c r="Y66" s="578"/>
      <c r="Z66" s="36"/>
    </row>
    <row r="67" spans="1:26" x14ac:dyDescent="0.2">
      <c r="B67" s="35"/>
      <c r="C67" s="579" t="s">
        <v>420</v>
      </c>
      <c r="D67" s="580"/>
      <c r="E67" s="580"/>
      <c r="F67" s="580"/>
      <c r="G67" s="581"/>
      <c r="H67" s="550"/>
      <c r="I67" s="550"/>
      <c r="J67" s="852">
        <v>27</v>
      </c>
      <c r="K67" s="853"/>
      <c r="L67" s="853"/>
      <c r="M67" s="854"/>
      <c r="N67" s="550" t="s">
        <v>730</v>
      </c>
      <c r="O67" s="550"/>
      <c r="P67" s="550"/>
      <c r="Q67" s="550"/>
      <c r="R67" s="550"/>
      <c r="S67" s="550"/>
      <c r="T67" s="550"/>
      <c r="U67" s="550"/>
      <c r="V67" s="550"/>
      <c r="W67" s="550"/>
      <c r="X67" s="550"/>
      <c r="Y67" s="551"/>
      <c r="Z67" s="38"/>
    </row>
    <row r="68" spans="1:26" x14ac:dyDescent="0.2">
      <c r="B68" s="35"/>
      <c r="C68" s="1236" t="s">
        <v>422</v>
      </c>
      <c r="D68" s="1237"/>
      <c r="E68" s="1237"/>
      <c r="F68" s="1237"/>
      <c r="G68" s="1414"/>
      <c r="H68" s="544"/>
      <c r="I68" s="544"/>
      <c r="J68" s="846">
        <v>25</v>
      </c>
      <c r="K68" s="847"/>
      <c r="L68" s="847"/>
      <c r="M68" s="848"/>
      <c r="N68" s="544" t="s">
        <v>107</v>
      </c>
      <c r="O68" s="544"/>
      <c r="P68" s="544"/>
      <c r="Q68" s="544"/>
      <c r="R68" s="544"/>
      <c r="S68" s="544"/>
      <c r="T68" s="544"/>
      <c r="U68" s="544"/>
      <c r="V68" s="544"/>
      <c r="W68" s="544"/>
      <c r="X68" s="544"/>
      <c r="Y68" s="545"/>
      <c r="Z68" s="38"/>
    </row>
    <row r="69" spans="1:26" x14ac:dyDescent="0.2">
      <c r="B69" s="35"/>
      <c r="C69" s="579" t="s">
        <v>424</v>
      </c>
      <c r="D69" s="580"/>
      <c r="E69" s="580"/>
      <c r="F69" s="580"/>
      <c r="G69" s="581"/>
      <c r="H69" s="544"/>
      <c r="I69" s="544"/>
      <c r="J69" s="846">
        <v>33</v>
      </c>
      <c r="K69" s="847"/>
      <c r="L69" s="847"/>
      <c r="M69" s="848"/>
      <c r="N69" s="544" t="s">
        <v>107</v>
      </c>
      <c r="O69" s="544"/>
      <c r="P69" s="544"/>
      <c r="Q69" s="544"/>
      <c r="R69" s="544"/>
      <c r="S69" s="544"/>
      <c r="T69" s="544"/>
      <c r="U69" s="544"/>
      <c r="V69" s="544"/>
      <c r="W69" s="544"/>
      <c r="X69" s="544"/>
      <c r="Y69" s="545"/>
      <c r="Z69" s="38"/>
    </row>
    <row r="70" spans="1:26" x14ac:dyDescent="0.2">
      <c r="B70" s="35"/>
      <c r="C70" s="579" t="s">
        <v>426</v>
      </c>
      <c r="D70" s="580"/>
      <c r="E70" s="580"/>
      <c r="F70" s="580"/>
      <c r="G70" s="581"/>
      <c r="H70" s="544"/>
      <c r="I70" s="544"/>
      <c r="J70" s="846">
        <v>37</v>
      </c>
      <c r="K70" s="847"/>
      <c r="L70" s="847"/>
      <c r="M70" s="848"/>
      <c r="N70" s="544" t="s">
        <v>107</v>
      </c>
      <c r="O70" s="544"/>
      <c r="P70" s="544"/>
      <c r="Q70" s="544"/>
      <c r="R70" s="544"/>
      <c r="S70" s="544"/>
      <c r="T70" s="544"/>
      <c r="U70" s="544"/>
      <c r="V70" s="544"/>
      <c r="W70" s="544"/>
      <c r="X70" s="544"/>
      <c r="Y70" s="545"/>
      <c r="Z70" s="38"/>
    </row>
    <row r="71" spans="1:26" x14ac:dyDescent="0.2">
      <c r="B71" s="35"/>
      <c r="C71" s="579" t="s">
        <v>428</v>
      </c>
      <c r="D71" s="580"/>
      <c r="E71" s="580"/>
      <c r="F71" s="580"/>
      <c r="G71" s="581"/>
      <c r="H71" s="544"/>
      <c r="I71" s="544"/>
      <c r="J71" s="846">
        <v>7</v>
      </c>
      <c r="K71" s="847"/>
      <c r="L71" s="847"/>
      <c r="M71" s="848"/>
      <c r="N71" s="544" t="s">
        <v>107</v>
      </c>
      <c r="O71" s="544"/>
      <c r="P71" s="544"/>
      <c r="Q71" s="544"/>
      <c r="R71" s="544"/>
      <c r="S71" s="544"/>
      <c r="T71" s="544"/>
      <c r="U71" s="544"/>
      <c r="V71" s="544"/>
      <c r="W71" s="544"/>
      <c r="X71" s="544"/>
      <c r="Y71" s="545"/>
      <c r="Z71" s="38"/>
    </row>
    <row r="72" spans="1:26" x14ac:dyDescent="0.2">
      <c r="B72" s="35"/>
      <c r="C72" s="579" t="s">
        <v>430</v>
      </c>
      <c r="D72" s="580"/>
      <c r="E72" s="580"/>
      <c r="F72" s="580"/>
      <c r="G72" s="581"/>
      <c r="H72" s="544"/>
      <c r="I72" s="544"/>
      <c r="J72" s="846">
        <v>13</v>
      </c>
      <c r="K72" s="847"/>
      <c r="L72" s="847"/>
      <c r="M72" s="848"/>
      <c r="N72" s="544" t="s">
        <v>107</v>
      </c>
      <c r="O72" s="544"/>
      <c r="P72" s="544"/>
      <c r="Q72" s="544"/>
      <c r="R72" s="544"/>
      <c r="S72" s="544"/>
      <c r="T72" s="544"/>
      <c r="U72" s="544"/>
      <c r="V72" s="544"/>
      <c r="W72" s="544"/>
      <c r="X72" s="544"/>
      <c r="Y72" s="545"/>
      <c r="Z72" s="38"/>
    </row>
    <row r="73" spans="1:26" x14ac:dyDescent="0.2">
      <c r="B73" s="35"/>
      <c r="C73" s="543"/>
      <c r="D73" s="544"/>
      <c r="E73" s="544"/>
      <c r="F73" s="544"/>
      <c r="G73" s="544"/>
      <c r="H73" s="544"/>
      <c r="I73" s="544"/>
      <c r="J73" s="544"/>
      <c r="K73" s="544"/>
      <c r="L73" s="544"/>
      <c r="M73" s="544"/>
      <c r="N73" s="544"/>
      <c r="O73" s="544"/>
      <c r="P73" s="544"/>
      <c r="Q73" s="544"/>
      <c r="R73" s="544"/>
      <c r="S73" s="544"/>
      <c r="T73" s="544"/>
      <c r="U73" s="544"/>
      <c r="V73" s="544"/>
      <c r="W73" s="544"/>
      <c r="X73" s="544"/>
      <c r="Y73" s="545"/>
      <c r="Z73" s="38"/>
    </row>
    <row r="74" spans="1:26" x14ac:dyDescent="0.2">
      <c r="B74" s="35"/>
      <c r="C74" s="543"/>
      <c r="D74" s="544"/>
      <c r="E74" s="544"/>
      <c r="F74" s="544"/>
      <c r="G74" s="544"/>
      <c r="H74" s="544"/>
      <c r="I74" s="544"/>
      <c r="J74" s="544"/>
      <c r="K74" s="544"/>
      <c r="L74" s="544"/>
      <c r="M74" s="544"/>
      <c r="N74" s="544"/>
      <c r="O74" s="544"/>
      <c r="P74" s="544"/>
      <c r="Q74" s="544"/>
      <c r="R74" s="544"/>
      <c r="S74" s="544"/>
      <c r="T74" s="544"/>
      <c r="U74" s="544"/>
      <c r="V74" s="544"/>
      <c r="W74" s="544"/>
      <c r="X74" s="544"/>
      <c r="Y74" s="545"/>
      <c r="Z74" s="38"/>
    </row>
    <row r="75" spans="1:26" x14ac:dyDescent="0.2">
      <c r="B75" s="35"/>
      <c r="C75" s="543"/>
      <c r="D75" s="544"/>
      <c r="E75" s="544"/>
      <c r="F75" s="544"/>
      <c r="G75" s="544"/>
      <c r="H75" s="544"/>
      <c r="I75" s="544"/>
      <c r="J75" s="544"/>
      <c r="K75" s="544"/>
      <c r="L75" s="544"/>
      <c r="M75" s="544"/>
      <c r="N75" s="544"/>
      <c r="O75" s="544"/>
      <c r="P75" s="544"/>
      <c r="Q75" s="544"/>
      <c r="R75" s="544"/>
      <c r="S75" s="544"/>
      <c r="T75" s="544"/>
      <c r="U75" s="544"/>
      <c r="V75" s="544"/>
      <c r="W75" s="544"/>
      <c r="X75" s="544"/>
      <c r="Y75" s="545"/>
      <c r="Z75" s="38"/>
    </row>
    <row r="76" spans="1:26" x14ac:dyDescent="0.2">
      <c r="B76" s="35"/>
      <c r="C76" s="543"/>
      <c r="D76" s="544"/>
      <c r="E76" s="544"/>
      <c r="F76" s="544"/>
      <c r="G76" s="544"/>
      <c r="H76" s="544"/>
      <c r="I76" s="544"/>
      <c r="J76" s="544"/>
      <c r="K76" s="544"/>
      <c r="L76" s="544"/>
      <c r="M76" s="544"/>
      <c r="N76" s="544"/>
      <c r="O76" s="544"/>
      <c r="P76" s="544"/>
      <c r="Q76" s="544"/>
      <c r="R76" s="544"/>
      <c r="S76" s="544"/>
      <c r="T76" s="544"/>
      <c r="U76" s="544"/>
      <c r="V76" s="544"/>
      <c r="W76" s="544"/>
      <c r="X76" s="544"/>
      <c r="Y76" s="545"/>
      <c r="Z76" s="38"/>
    </row>
    <row r="77" spans="1:26" x14ac:dyDescent="0.2">
      <c r="B77" s="35"/>
      <c r="C77" s="543"/>
      <c r="D77" s="544"/>
      <c r="E77" s="544"/>
      <c r="F77" s="544"/>
      <c r="G77" s="544"/>
      <c r="H77" s="544"/>
      <c r="I77" s="544"/>
      <c r="J77" s="544"/>
      <c r="K77" s="544"/>
      <c r="L77" s="544"/>
      <c r="M77" s="544"/>
      <c r="N77" s="544"/>
      <c r="O77" s="544"/>
      <c r="P77" s="544"/>
      <c r="Q77" s="544"/>
      <c r="R77" s="544"/>
      <c r="S77" s="544"/>
      <c r="T77" s="544"/>
      <c r="U77" s="544"/>
      <c r="V77" s="544"/>
      <c r="W77" s="544"/>
      <c r="X77" s="544"/>
      <c r="Y77" s="545"/>
      <c r="Z77" s="38"/>
    </row>
    <row r="78" spans="1:26" ht="15" thickBot="1" x14ac:dyDescent="0.25">
      <c r="B78" s="35"/>
      <c r="C78" s="546"/>
      <c r="D78" s="547"/>
      <c r="E78" s="547"/>
      <c r="F78" s="547"/>
      <c r="G78" s="547"/>
      <c r="H78" s="547"/>
      <c r="I78" s="547"/>
      <c r="J78" s="547"/>
      <c r="K78" s="547"/>
      <c r="L78" s="547"/>
      <c r="M78" s="547"/>
      <c r="N78" s="547"/>
      <c r="O78" s="547"/>
      <c r="P78" s="547"/>
      <c r="Q78" s="547"/>
      <c r="R78" s="547"/>
      <c r="S78" s="547"/>
      <c r="T78" s="547"/>
      <c r="U78" s="547"/>
      <c r="V78" s="547"/>
      <c r="W78" s="547"/>
      <c r="X78" s="547"/>
      <c r="Y78" s="548"/>
      <c r="Z78" s="38"/>
    </row>
    <row r="79" spans="1:26" x14ac:dyDescent="0.2">
      <c r="B79" s="39"/>
      <c r="C79" s="30"/>
      <c r="D79" s="30"/>
      <c r="E79" s="30"/>
      <c r="F79" s="30"/>
      <c r="G79" s="30"/>
      <c r="H79" s="30"/>
      <c r="I79" s="30"/>
      <c r="J79" s="30"/>
      <c r="K79" s="30"/>
      <c r="L79" s="30"/>
      <c r="M79" s="30"/>
      <c r="N79" s="30"/>
      <c r="O79" s="30"/>
      <c r="P79" s="30"/>
      <c r="Q79" s="30"/>
      <c r="R79" s="30"/>
      <c r="S79" s="30"/>
      <c r="T79" s="30"/>
      <c r="U79" s="30"/>
      <c r="V79" s="30"/>
      <c r="W79" s="30"/>
      <c r="X79" s="30"/>
      <c r="Y79" s="30"/>
      <c r="Z79" s="40"/>
    </row>
    <row r="118" ht="6" customHeight="1" x14ac:dyDescent="0.2"/>
  </sheetData>
  <mergeCells count="123">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5:G35"/>
    <mergeCell ref="K35:Y35"/>
    <mergeCell ref="C36:G36"/>
    <mergeCell ref="K36:Y36"/>
    <mergeCell ref="C37:G37"/>
    <mergeCell ref="K37:Y37"/>
    <mergeCell ref="C30:Y31"/>
    <mergeCell ref="C32:G32"/>
    <mergeCell ref="K32:Y32"/>
    <mergeCell ref="C33:G33"/>
    <mergeCell ref="K33:Y33"/>
    <mergeCell ref="C34:G34"/>
    <mergeCell ref="K34:Y34"/>
    <mergeCell ref="C41:G41"/>
    <mergeCell ref="K41:Y41"/>
    <mergeCell ref="C42:G42"/>
    <mergeCell ref="K42:Y42"/>
    <mergeCell ref="C43:G43"/>
    <mergeCell ref="K43:Y43"/>
    <mergeCell ref="C38:G38"/>
    <mergeCell ref="K38:Y38"/>
    <mergeCell ref="C39:G39"/>
    <mergeCell ref="K39:Y39"/>
    <mergeCell ref="C40:G40"/>
    <mergeCell ref="K40:Y40"/>
    <mergeCell ref="C64:G66"/>
    <mergeCell ref="H64:I66"/>
    <mergeCell ref="J64:M66"/>
    <mergeCell ref="N64:Y66"/>
    <mergeCell ref="C67:G67"/>
    <mergeCell ref="H67:I67"/>
    <mergeCell ref="J67:M67"/>
    <mergeCell ref="N67:Y67"/>
    <mergeCell ref="C44:G44"/>
    <mergeCell ref="K44:Y44"/>
    <mergeCell ref="C45:G45"/>
    <mergeCell ref="K45:Y45"/>
    <mergeCell ref="C47:Y48"/>
    <mergeCell ref="C49:Y61"/>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74:G74"/>
    <mergeCell ref="H74:I74"/>
    <mergeCell ref="J74:M74"/>
    <mergeCell ref="N74:Y74"/>
    <mergeCell ref="C75:G75"/>
    <mergeCell ref="H75:I75"/>
    <mergeCell ref="J75:M75"/>
    <mergeCell ref="N75:Y75"/>
    <mergeCell ref="C72:G72"/>
    <mergeCell ref="H72:I72"/>
    <mergeCell ref="J72:M72"/>
    <mergeCell ref="N72:Y72"/>
    <mergeCell ref="C73:G73"/>
    <mergeCell ref="H73:I73"/>
    <mergeCell ref="J73:M73"/>
    <mergeCell ref="N73:Y73"/>
    <mergeCell ref="C78:G78"/>
    <mergeCell ref="H78:I78"/>
    <mergeCell ref="J78:M78"/>
    <mergeCell ref="N78:Y78"/>
    <mergeCell ref="C76:G76"/>
    <mergeCell ref="H76:I76"/>
    <mergeCell ref="J76:M76"/>
    <mergeCell ref="N76:Y76"/>
    <mergeCell ref="C77:G77"/>
    <mergeCell ref="H77:I77"/>
    <mergeCell ref="J77:M77"/>
    <mergeCell ref="N77:Y77"/>
  </mergeCells>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8C8EF-4506-49BC-B45D-4FD0F930E3E7}">
  <dimension ref="A1:Z119"/>
  <sheetViews>
    <sheetView topLeftCell="A40" zoomScaleNormal="100" workbookViewId="0">
      <selection activeCell="A13" sqref="A13:XFD14"/>
    </sheetView>
  </sheetViews>
  <sheetFormatPr baseColWidth="10" defaultRowHeight="15" x14ac:dyDescent="0.25"/>
  <cols>
    <col min="2" max="7" width="4" customWidth="1"/>
    <col min="8" max="8" width="13" customWidth="1"/>
    <col min="9" max="9" width="13.140625" customWidth="1"/>
    <col min="10" max="10" width="14.85546875" customWidth="1"/>
    <col min="11" max="11" width="9" customWidth="1"/>
    <col min="12" max="17" width="3.140625" customWidth="1"/>
    <col min="18" max="25" width="3.42578125" customWidth="1"/>
    <col min="26" max="26" width="3.140625" customWidth="1"/>
  </cols>
  <sheetData>
    <row r="1" spans="1:26" ht="15.75" thickBot="1" x14ac:dyDescent="0.3">
      <c r="A1" s="207"/>
      <c r="B1" s="208"/>
      <c r="C1" s="208"/>
      <c r="D1" s="208"/>
      <c r="E1" s="208"/>
      <c r="F1" s="208"/>
      <c r="G1" s="206"/>
      <c r="H1" s="206"/>
      <c r="I1" s="206"/>
      <c r="J1" s="206"/>
      <c r="K1" s="206"/>
      <c r="L1" s="206"/>
      <c r="M1" s="206"/>
      <c r="N1" s="206"/>
      <c r="O1" s="206"/>
      <c r="P1" s="206"/>
      <c r="Q1" s="206"/>
      <c r="R1" s="206"/>
      <c r="S1" s="206"/>
      <c r="T1" s="206"/>
      <c r="U1" s="206"/>
      <c r="V1" s="206"/>
      <c r="W1" s="206"/>
      <c r="X1" s="206"/>
      <c r="Y1" s="206"/>
      <c r="Z1" s="206"/>
    </row>
    <row r="2" spans="1:26" ht="15.75" x14ac:dyDescent="0.25">
      <c r="A2" s="207"/>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x14ac:dyDescent="0.25">
      <c r="A3" s="207"/>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3">
      <c r="A4" s="207"/>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x14ac:dyDescent="0.25">
      <c r="A5" s="207"/>
      <c r="B5" s="207"/>
      <c r="C5" s="207"/>
      <c r="D5" s="207"/>
      <c r="E5" s="207"/>
      <c r="F5" s="207"/>
      <c r="G5" s="207"/>
      <c r="H5" s="209"/>
      <c r="I5" s="209"/>
      <c r="J5" s="209"/>
      <c r="K5" s="209"/>
      <c r="L5" s="209"/>
      <c r="M5" s="209"/>
      <c r="N5" s="209"/>
      <c r="O5" s="209"/>
      <c r="P5" s="209"/>
      <c r="Q5" s="209"/>
      <c r="R5" s="209"/>
      <c r="S5" s="209"/>
      <c r="T5" s="209"/>
      <c r="U5" s="209"/>
      <c r="V5" s="209"/>
      <c r="W5" s="209"/>
      <c r="X5" s="209"/>
      <c r="Y5" s="209"/>
      <c r="Z5" s="209"/>
    </row>
    <row r="6" spans="1:26" ht="15.75" thickBot="1" x14ac:dyDescent="0.3">
      <c r="A6" s="206"/>
      <c r="B6" s="210"/>
      <c r="C6" s="211"/>
      <c r="D6" s="211"/>
      <c r="E6" s="211"/>
      <c r="F6" s="211"/>
      <c r="G6" s="211"/>
      <c r="H6" s="211"/>
      <c r="I6" s="212"/>
      <c r="J6" s="212"/>
      <c r="K6" s="212"/>
      <c r="L6" s="212"/>
      <c r="M6" s="212"/>
      <c r="N6" s="212"/>
      <c r="O6" s="212"/>
      <c r="P6" s="212"/>
      <c r="Q6" s="212"/>
      <c r="R6" s="213"/>
      <c r="S6" s="213"/>
      <c r="T6" s="213"/>
      <c r="U6" s="213"/>
      <c r="V6" s="213"/>
      <c r="W6" s="211"/>
      <c r="X6" s="211"/>
      <c r="Y6" s="211"/>
      <c r="Z6" s="214"/>
    </row>
    <row r="7" spans="1:26" x14ac:dyDescent="0.25">
      <c r="A7" s="206"/>
      <c r="B7" s="215"/>
      <c r="C7" s="638" t="s">
        <v>2</v>
      </c>
      <c r="D7" s="639"/>
      <c r="E7" s="639"/>
      <c r="F7" s="639"/>
      <c r="G7" s="639"/>
      <c r="H7" s="640"/>
      <c r="I7" s="665" t="s">
        <v>506</v>
      </c>
      <c r="J7" s="666"/>
      <c r="K7" s="666"/>
      <c r="L7" s="666"/>
      <c r="M7" s="666"/>
      <c r="N7" s="666"/>
      <c r="O7" s="666"/>
      <c r="P7" s="666"/>
      <c r="Q7" s="666"/>
      <c r="R7" s="666"/>
      <c r="S7" s="666"/>
      <c r="T7" s="666"/>
      <c r="U7" s="666"/>
      <c r="V7" s="666"/>
      <c r="W7" s="666"/>
      <c r="X7" s="666"/>
      <c r="Y7" s="667"/>
      <c r="Z7" s="216"/>
    </row>
    <row r="8" spans="1:26" ht="15.75" thickBot="1" x14ac:dyDescent="0.3">
      <c r="A8" s="206"/>
      <c r="B8" s="215"/>
      <c r="C8" s="641"/>
      <c r="D8" s="642"/>
      <c r="E8" s="642"/>
      <c r="F8" s="642"/>
      <c r="G8" s="642"/>
      <c r="H8" s="643"/>
      <c r="I8" s="668"/>
      <c r="J8" s="669"/>
      <c r="K8" s="669"/>
      <c r="L8" s="669"/>
      <c r="M8" s="669"/>
      <c r="N8" s="669"/>
      <c r="O8" s="669"/>
      <c r="P8" s="669"/>
      <c r="Q8" s="669"/>
      <c r="R8" s="669"/>
      <c r="S8" s="669"/>
      <c r="T8" s="669"/>
      <c r="U8" s="669"/>
      <c r="V8" s="669"/>
      <c r="W8" s="669"/>
      <c r="X8" s="669"/>
      <c r="Y8" s="670"/>
      <c r="Z8" s="216"/>
    </row>
    <row r="9" spans="1:26" ht="15.75" thickBot="1" x14ac:dyDescent="0.3">
      <c r="A9" s="206"/>
      <c r="B9" s="215"/>
      <c r="C9" s="217"/>
      <c r="D9" s="217"/>
      <c r="E9" s="217"/>
      <c r="F9" s="217"/>
      <c r="G9" s="217"/>
      <c r="H9" s="217"/>
      <c r="I9" s="218"/>
      <c r="J9" s="218"/>
      <c r="K9" s="218"/>
      <c r="L9" s="218"/>
      <c r="M9" s="218"/>
      <c r="N9" s="218"/>
      <c r="O9" s="218"/>
      <c r="P9" s="218"/>
      <c r="Q9" s="218"/>
      <c r="R9" s="219"/>
      <c r="S9" s="219"/>
      <c r="T9" s="219"/>
      <c r="U9" s="219"/>
      <c r="V9" s="219"/>
      <c r="W9" s="217"/>
      <c r="X9" s="217"/>
      <c r="Y9" s="217"/>
      <c r="Z9" s="216"/>
    </row>
    <row r="10" spans="1:26" ht="15.75" thickBot="1" x14ac:dyDescent="0.3">
      <c r="A10" s="206"/>
      <c r="B10" s="215"/>
      <c r="C10" s="638" t="s">
        <v>4</v>
      </c>
      <c r="D10" s="639"/>
      <c r="E10" s="639"/>
      <c r="F10" s="639"/>
      <c r="G10" s="639"/>
      <c r="H10" s="640"/>
      <c r="I10" s="677" t="s">
        <v>526</v>
      </c>
      <c r="J10" s="678"/>
      <c r="K10" s="678"/>
      <c r="L10" s="678"/>
      <c r="M10" s="678"/>
      <c r="N10" s="678"/>
      <c r="O10" s="678"/>
      <c r="P10" s="678"/>
      <c r="Q10" s="679"/>
      <c r="R10" s="674" t="s">
        <v>3</v>
      </c>
      <c r="S10" s="675"/>
      <c r="T10" s="675"/>
      <c r="U10" s="676"/>
      <c r="V10" s="608" t="s">
        <v>5</v>
      </c>
      <c r="W10" s="609"/>
      <c r="X10" s="609"/>
      <c r="Y10" s="610"/>
      <c r="Z10" s="216"/>
    </row>
    <row r="11" spans="1:26" ht="15.75" thickBot="1" x14ac:dyDescent="0.3">
      <c r="A11" s="206"/>
      <c r="B11" s="215"/>
      <c r="C11" s="641"/>
      <c r="D11" s="642"/>
      <c r="E11" s="642"/>
      <c r="F11" s="642"/>
      <c r="G11" s="642"/>
      <c r="H11" s="643"/>
      <c r="I11" s="680"/>
      <c r="J11" s="681"/>
      <c r="K11" s="681"/>
      <c r="L11" s="681"/>
      <c r="M11" s="681"/>
      <c r="N11" s="681"/>
      <c r="O11" s="681"/>
      <c r="P11" s="681"/>
      <c r="Q11" s="682"/>
      <c r="R11" s="683" t="s">
        <v>527</v>
      </c>
      <c r="S11" s="684"/>
      <c r="T11" s="684"/>
      <c r="U11" s="685"/>
      <c r="V11" s="671" t="s">
        <v>509</v>
      </c>
      <c r="W11" s="672"/>
      <c r="X11" s="672"/>
      <c r="Y11" s="673"/>
      <c r="Z11" s="216"/>
    </row>
    <row r="12" spans="1:26" ht="15.75" thickBot="1" x14ac:dyDescent="0.3">
      <c r="A12" s="206"/>
      <c r="B12" s="220"/>
      <c r="C12" s="221"/>
      <c r="D12" s="221"/>
      <c r="E12" s="221"/>
      <c r="F12" s="221"/>
      <c r="G12" s="221"/>
      <c r="H12" s="221"/>
      <c r="I12" s="221"/>
      <c r="J12" s="221"/>
      <c r="K12" s="221"/>
      <c r="L12" s="221"/>
      <c r="M12" s="221"/>
      <c r="N12" s="221"/>
      <c r="O12" s="221"/>
      <c r="P12" s="221"/>
      <c r="Q12" s="221"/>
      <c r="R12" s="221"/>
      <c r="S12" s="221"/>
      <c r="T12" s="221"/>
      <c r="U12" s="221"/>
      <c r="V12" s="221"/>
      <c r="W12" s="221"/>
      <c r="X12" s="221"/>
      <c r="Y12" s="221"/>
      <c r="Z12" s="222"/>
    </row>
    <row r="13" spans="1:26" ht="27.75" customHeight="1" x14ac:dyDescent="0.25">
      <c r="A13" s="206"/>
      <c r="B13" s="220"/>
      <c r="C13" s="638" t="s">
        <v>6</v>
      </c>
      <c r="D13" s="639"/>
      <c r="E13" s="639"/>
      <c r="F13" s="639"/>
      <c r="G13" s="639"/>
      <c r="H13" s="640"/>
      <c r="I13" s="644" t="s">
        <v>528</v>
      </c>
      <c r="J13" s="645"/>
      <c r="K13" s="645"/>
      <c r="L13" s="645"/>
      <c r="M13" s="645"/>
      <c r="N13" s="645"/>
      <c r="O13" s="645"/>
      <c r="P13" s="645"/>
      <c r="Q13" s="645"/>
      <c r="R13" s="645"/>
      <c r="S13" s="646"/>
      <c r="T13" s="638" t="s">
        <v>7</v>
      </c>
      <c r="U13" s="639"/>
      <c r="V13" s="639"/>
      <c r="W13" s="639"/>
      <c r="X13" s="639"/>
      <c r="Y13" s="640"/>
      <c r="Z13" s="222"/>
    </row>
    <row r="14" spans="1:26" ht="27.75" customHeight="1" thickBot="1" x14ac:dyDescent="0.3">
      <c r="A14" s="206"/>
      <c r="B14" s="220"/>
      <c r="C14" s="641"/>
      <c r="D14" s="642"/>
      <c r="E14" s="642"/>
      <c r="F14" s="642"/>
      <c r="G14" s="642"/>
      <c r="H14" s="643"/>
      <c r="I14" s="647"/>
      <c r="J14" s="648"/>
      <c r="K14" s="648"/>
      <c r="L14" s="648"/>
      <c r="M14" s="648"/>
      <c r="N14" s="648"/>
      <c r="O14" s="648"/>
      <c r="P14" s="648"/>
      <c r="Q14" s="648"/>
      <c r="R14" s="648"/>
      <c r="S14" s="649"/>
      <c r="T14" s="650" t="s">
        <v>45</v>
      </c>
      <c r="U14" s="651"/>
      <c r="V14" s="651"/>
      <c r="W14" s="651"/>
      <c r="X14" s="651"/>
      <c r="Y14" s="652"/>
      <c r="Z14" s="222"/>
    </row>
    <row r="15" spans="1:26" ht="15.75" thickBot="1" x14ac:dyDescent="0.3">
      <c r="A15" s="206"/>
      <c r="B15" s="220"/>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2"/>
    </row>
    <row r="16" spans="1:26" ht="50.25" customHeight="1" thickBot="1" x14ac:dyDescent="0.3">
      <c r="A16" s="206"/>
      <c r="B16" s="220"/>
      <c r="C16" s="601" t="s">
        <v>8</v>
      </c>
      <c r="D16" s="602"/>
      <c r="E16" s="602"/>
      <c r="F16" s="602"/>
      <c r="G16" s="602"/>
      <c r="H16" s="603"/>
      <c r="I16" s="604" t="s">
        <v>529</v>
      </c>
      <c r="J16" s="605"/>
      <c r="K16" s="605"/>
      <c r="L16" s="605"/>
      <c r="M16" s="605"/>
      <c r="N16" s="605"/>
      <c r="O16" s="605"/>
      <c r="P16" s="605"/>
      <c r="Q16" s="605"/>
      <c r="R16" s="605"/>
      <c r="S16" s="605"/>
      <c r="T16" s="605"/>
      <c r="U16" s="605"/>
      <c r="V16" s="605"/>
      <c r="W16" s="605"/>
      <c r="X16" s="605"/>
      <c r="Y16" s="606"/>
      <c r="Z16" s="222"/>
    </row>
    <row r="17" spans="1:26" ht="15.75" thickBot="1" x14ac:dyDescent="0.3">
      <c r="A17" s="205"/>
      <c r="B17" s="220"/>
      <c r="C17" s="219"/>
      <c r="D17" s="219"/>
      <c r="E17" s="219"/>
      <c r="F17" s="219"/>
      <c r="G17" s="219"/>
      <c r="H17" s="219"/>
      <c r="I17" s="223"/>
      <c r="J17" s="223"/>
      <c r="K17" s="223"/>
      <c r="L17" s="223"/>
      <c r="M17" s="223"/>
      <c r="N17" s="223"/>
      <c r="O17" s="223"/>
      <c r="P17" s="223"/>
      <c r="Q17" s="223"/>
      <c r="R17" s="223"/>
      <c r="S17" s="223"/>
      <c r="T17" s="223"/>
      <c r="U17" s="223"/>
      <c r="V17" s="223"/>
      <c r="W17" s="223"/>
      <c r="X17" s="223"/>
      <c r="Y17" s="223"/>
      <c r="Z17" s="222"/>
    </row>
    <row r="18" spans="1:26" ht="75" customHeight="1" thickBot="1" x14ac:dyDescent="0.3">
      <c r="A18" s="205"/>
      <c r="B18" s="220"/>
      <c r="C18" s="601" t="s">
        <v>9</v>
      </c>
      <c r="D18" s="602"/>
      <c r="E18" s="602"/>
      <c r="F18" s="602"/>
      <c r="G18" s="602"/>
      <c r="H18" s="603"/>
      <c r="I18" s="604" t="s">
        <v>530</v>
      </c>
      <c r="J18" s="605"/>
      <c r="K18" s="605"/>
      <c r="L18" s="605"/>
      <c r="M18" s="605"/>
      <c r="N18" s="605"/>
      <c r="O18" s="605"/>
      <c r="P18" s="605"/>
      <c r="Q18" s="605"/>
      <c r="R18" s="605"/>
      <c r="S18" s="605"/>
      <c r="T18" s="605"/>
      <c r="U18" s="605"/>
      <c r="V18" s="605"/>
      <c r="W18" s="605"/>
      <c r="X18" s="605"/>
      <c r="Y18" s="606"/>
      <c r="Z18" s="222"/>
    </row>
    <row r="19" spans="1:26" ht="15.75" thickBot="1" x14ac:dyDescent="0.3">
      <c r="A19" s="205"/>
      <c r="B19" s="220"/>
      <c r="C19" s="219"/>
      <c r="D19" s="219"/>
      <c r="E19" s="219"/>
      <c r="F19" s="219"/>
      <c r="G19" s="219"/>
      <c r="H19" s="219"/>
      <c r="I19" s="223"/>
      <c r="J19" s="223"/>
      <c r="K19" s="223"/>
      <c r="L19" s="223"/>
      <c r="M19" s="223"/>
      <c r="N19" s="223"/>
      <c r="O19" s="223"/>
      <c r="P19" s="223"/>
      <c r="Q19" s="223"/>
      <c r="R19" s="223"/>
      <c r="S19" s="223"/>
      <c r="T19" s="223"/>
      <c r="U19" s="223"/>
      <c r="V19" s="223"/>
      <c r="W19" s="223"/>
      <c r="X19" s="223"/>
      <c r="Y19" s="223"/>
      <c r="Z19" s="222"/>
    </row>
    <row r="20" spans="1:26" x14ac:dyDescent="0.25">
      <c r="A20" s="205"/>
      <c r="B20" s="220"/>
      <c r="C20" s="620" t="s">
        <v>10</v>
      </c>
      <c r="D20" s="621"/>
      <c r="E20" s="621"/>
      <c r="F20" s="621"/>
      <c r="G20" s="621"/>
      <c r="H20" s="622"/>
      <c r="I20" s="626" t="s">
        <v>513</v>
      </c>
      <c r="J20" s="627"/>
      <c r="K20" s="627"/>
      <c r="L20" s="628"/>
      <c r="M20" s="608" t="s">
        <v>11</v>
      </c>
      <c r="N20" s="609"/>
      <c r="O20" s="609"/>
      <c r="P20" s="609"/>
      <c r="Q20" s="609"/>
      <c r="R20" s="609"/>
      <c r="S20" s="610"/>
      <c r="T20" s="608" t="s">
        <v>12</v>
      </c>
      <c r="U20" s="609"/>
      <c r="V20" s="609"/>
      <c r="W20" s="609"/>
      <c r="X20" s="609"/>
      <c r="Y20" s="610"/>
      <c r="Z20" s="222"/>
    </row>
    <row r="21" spans="1:26" ht="15.75" thickBot="1" x14ac:dyDescent="0.3">
      <c r="A21" s="205"/>
      <c r="B21" s="220"/>
      <c r="C21" s="623"/>
      <c r="D21" s="624"/>
      <c r="E21" s="624"/>
      <c r="F21" s="624"/>
      <c r="G21" s="624"/>
      <c r="H21" s="625"/>
      <c r="I21" s="629"/>
      <c r="J21" s="630"/>
      <c r="K21" s="630"/>
      <c r="L21" s="631"/>
      <c r="M21" s="701" t="s">
        <v>70</v>
      </c>
      <c r="N21" s="702"/>
      <c r="O21" s="702"/>
      <c r="P21" s="702"/>
      <c r="Q21" s="702"/>
      <c r="R21" s="702"/>
      <c r="S21" s="703"/>
      <c r="T21" s="796" t="s">
        <v>514</v>
      </c>
      <c r="U21" s="705"/>
      <c r="V21" s="705"/>
      <c r="W21" s="705"/>
      <c r="X21" s="705"/>
      <c r="Y21" s="706"/>
      <c r="Z21" s="222"/>
    </row>
    <row r="22" spans="1:26" ht="15.75" thickBot="1" x14ac:dyDescent="0.3">
      <c r="A22" s="205"/>
      <c r="B22" s="220"/>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2"/>
    </row>
    <row r="23" spans="1:26" x14ac:dyDescent="0.25">
      <c r="A23" s="205"/>
      <c r="B23" s="220"/>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222"/>
    </row>
    <row r="24" spans="1:26" ht="28.5" customHeight="1" thickBot="1" x14ac:dyDescent="0.3">
      <c r="A24" s="205"/>
      <c r="B24" s="220"/>
      <c r="C24" s="611" t="s">
        <v>531</v>
      </c>
      <c r="D24" s="612"/>
      <c r="E24" s="612"/>
      <c r="F24" s="612"/>
      <c r="G24" s="612"/>
      <c r="H24" s="612"/>
      <c r="I24" s="613"/>
      <c r="J24" s="611" t="s">
        <v>532</v>
      </c>
      <c r="K24" s="612"/>
      <c r="L24" s="612"/>
      <c r="M24" s="612"/>
      <c r="N24" s="612"/>
      <c r="O24" s="612"/>
      <c r="P24" s="613"/>
      <c r="Q24" s="614" t="s">
        <v>533</v>
      </c>
      <c r="R24" s="615"/>
      <c r="S24" s="615"/>
      <c r="T24" s="615"/>
      <c r="U24" s="615"/>
      <c r="V24" s="615"/>
      <c r="W24" s="615"/>
      <c r="X24" s="615"/>
      <c r="Y24" s="616"/>
      <c r="Z24" s="222"/>
    </row>
    <row r="25" spans="1:26" ht="15.75" thickBot="1" x14ac:dyDescent="0.3">
      <c r="A25" s="205"/>
      <c r="B25" s="220"/>
      <c r="C25" s="221"/>
      <c r="D25" s="221"/>
      <c r="E25" s="221"/>
      <c r="F25" s="221"/>
      <c r="G25" s="221"/>
      <c r="H25" s="221"/>
      <c r="I25" s="221"/>
      <c r="J25" s="221"/>
      <c r="K25" s="221"/>
      <c r="L25" s="221"/>
      <c r="M25" s="221"/>
      <c r="N25" s="221"/>
      <c r="O25" s="221"/>
      <c r="P25" s="221" t="s">
        <v>665</v>
      </c>
      <c r="Q25" s="221"/>
      <c r="R25" s="221"/>
      <c r="S25" s="221"/>
      <c r="T25" s="221"/>
      <c r="U25" s="221"/>
      <c r="V25" s="221"/>
      <c r="W25" s="221"/>
      <c r="X25" s="221"/>
      <c r="Y25" s="221"/>
      <c r="Z25" s="222"/>
    </row>
    <row r="26" spans="1:26" ht="25.5" customHeight="1" thickBot="1" x14ac:dyDescent="0.3">
      <c r="A26" s="205"/>
      <c r="B26" s="220"/>
      <c r="C26" s="601" t="s">
        <v>16</v>
      </c>
      <c r="D26" s="602"/>
      <c r="E26" s="602"/>
      <c r="F26" s="602"/>
      <c r="G26" s="602"/>
      <c r="H26" s="603"/>
      <c r="I26" s="604" t="s">
        <v>534</v>
      </c>
      <c r="J26" s="605"/>
      <c r="K26" s="605"/>
      <c r="L26" s="605"/>
      <c r="M26" s="605"/>
      <c r="N26" s="605"/>
      <c r="O26" s="605"/>
      <c r="P26" s="605"/>
      <c r="Q26" s="605"/>
      <c r="R26" s="605"/>
      <c r="S26" s="605"/>
      <c r="T26" s="605"/>
      <c r="U26" s="605"/>
      <c r="V26" s="605"/>
      <c r="W26" s="605"/>
      <c r="X26" s="605"/>
      <c r="Y26" s="606"/>
      <c r="Z26" s="222"/>
    </row>
    <row r="27" spans="1:26" ht="15.75" thickBot="1" x14ac:dyDescent="0.3">
      <c r="A27" s="205"/>
      <c r="B27" s="220"/>
      <c r="C27" s="219"/>
      <c r="D27" s="219"/>
      <c r="E27" s="219"/>
      <c r="F27" s="219"/>
      <c r="G27" s="219"/>
      <c r="H27" s="219"/>
      <c r="I27" s="223"/>
      <c r="J27" s="223"/>
      <c r="K27" s="223"/>
      <c r="L27" s="223"/>
      <c r="M27" s="223"/>
      <c r="N27" s="223"/>
      <c r="O27" s="223"/>
      <c r="P27" s="223"/>
      <c r="Q27" s="223"/>
      <c r="R27" s="223"/>
      <c r="S27" s="223"/>
      <c r="T27" s="223"/>
      <c r="U27" s="223"/>
      <c r="V27" s="223"/>
      <c r="W27" s="223"/>
      <c r="X27" s="223"/>
      <c r="Y27" s="223"/>
      <c r="Z27" s="222"/>
    </row>
    <row r="28" spans="1:26" ht="15.75" thickBot="1" x14ac:dyDescent="0.3">
      <c r="A28" s="205"/>
      <c r="B28" s="220"/>
      <c r="C28" s="601" t="s">
        <v>17</v>
      </c>
      <c r="D28" s="602"/>
      <c r="E28" s="602"/>
      <c r="F28" s="602"/>
      <c r="G28" s="602"/>
      <c r="H28" s="603"/>
      <c r="I28" s="607" t="s">
        <v>107</v>
      </c>
      <c r="J28" s="604"/>
      <c r="K28" s="601" t="s">
        <v>18</v>
      </c>
      <c r="L28" s="602"/>
      <c r="M28" s="602"/>
      <c r="N28" s="602"/>
      <c r="O28" s="602"/>
      <c r="P28" s="603"/>
      <c r="Q28" s="619" t="s">
        <v>38</v>
      </c>
      <c r="R28" s="617"/>
      <c r="S28" s="618"/>
      <c r="T28" s="224"/>
      <c r="U28" s="617" t="s">
        <v>39</v>
      </c>
      <c r="V28" s="617"/>
      <c r="W28" s="617"/>
      <c r="X28" s="618"/>
      <c r="Y28" s="225"/>
      <c r="Z28" s="222"/>
    </row>
    <row r="29" spans="1:26" ht="15.75" thickBot="1" x14ac:dyDescent="0.3">
      <c r="A29" s="205"/>
      <c r="B29" s="220"/>
      <c r="C29" s="221"/>
      <c r="D29" s="221"/>
      <c r="E29" s="221"/>
      <c r="F29" s="221"/>
      <c r="G29" s="221"/>
      <c r="H29" s="221"/>
      <c r="I29" s="221"/>
      <c r="J29" s="221"/>
      <c r="K29" s="221"/>
      <c r="L29" s="221"/>
      <c r="M29" s="221"/>
      <c r="N29" s="221"/>
      <c r="O29" s="221"/>
      <c r="P29" s="221"/>
      <c r="Q29" s="221"/>
      <c r="R29" s="221"/>
      <c r="S29" s="221"/>
      <c r="T29" s="221"/>
      <c r="U29" s="221"/>
      <c r="V29" s="221"/>
      <c r="W29" s="221"/>
      <c r="X29" s="221"/>
      <c r="Y29" s="221"/>
      <c r="Z29" s="222"/>
    </row>
    <row r="30" spans="1:26" x14ac:dyDescent="0.25">
      <c r="A30" s="205"/>
      <c r="B30" s="226"/>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222"/>
    </row>
    <row r="31" spans="1:26" ht="15.75" thickBot="1" x14ac:dyDescent="0.3">
      <c r="A31" s="205"/>
      <c r="B31" s="226"/>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222"/>
    </row>
    <row r="32" spans="1:26" x14ac:dyDescent="0.25">
      <c r="A32" s="205"/>
      <c r="B32" s="226"/>
      <c r="C32" s="591" t="s">
        <v>20</v>
      </c>
      <c r="D32" s="592"/>
      <c r="E32" s="592"/>
      <c r="F32" s="592"/>
      <c r="G32" s="593"/>
      <c r="H32" s="248" t="s">
        <v>518</v>
      </c>
      <c r="I32" s="248" t="s">
        <v>535</v>
      </c>
      <c r="J32" s="248" t="s">
        <v>23</v>
      </c>
      <c r="K32" s="599" t="s">
        <v>24</v>
      </c>
      <c r="L32" s="592"/>
      <c r="M32" s="592"/>
      <c r="N32" s="592"/>
      <c r="O32" s="592"/>
      <c r="P32" s="592"/>
      <c r="Q32" s="592"/>
      <c r="R32" s="592"/>
      <c r="S32" s="592"/>
      <c r="T32" s="592"/>
      <c r="U32" s="592"/>
      <c r="V32" s="592"/>
      <c r="W32" s="592"/>
      <c r="X32" s="592"/>
      <c r="Y32" s="593"/>
      <c r="Z32" s="222"/>
    </row>
    <row r="33" spans="1:26" ht="38.25" customHeight="1" x14ac:dyDescent="0.25">
      <c r="A33" s="205"/>
      <c r="B33" s="226"/>
      <c r="C33" s="579" t="s">
        <v>420</v>
      </c>
      <c r="D33" s="580"/>
      <c r="E33" s="580"/>
      <c r="F33" s="580"/>
      <c r="G33" s="581"/>
      <c r="H33" s="227">
        <v>20</v>
      </c>
      <c r="I33" s="227">
        <v>149</v>
      </c>
      <c r="J33" s="227">
        <v>169</v>
      </c>
      <c r="K33" s="1418" t="s">
        <v>536</v>
      </c>
      <c r="L33" s="1419"/>
      <c r="M33" s="1419"/>
      <c r="N33" s="1419"/>
      <c r="O33" s="1419"/>
      <c r="P33" s="1419"/>
      <c r="Q33" s="1419"/>
      <c r="R33" s="1419"/>
      <c r="S33" s="1419"/>
      <c r="T33" s="1419"/>
      <c r="U33" s="1419"/>
      <c r="V33" s="1419"/>
      <c r="W33" s="1419"/>
      <c r="X33" s="1419"/>
      <c r="Y33" s="1420"/>
      <c r="Z33" s="222"/>
    </row>
    <row r="34" spans="1:26" ht="38.25" customHeight="1" x14ac:dyDescent="0.25">
      <c r="A34" s="205"/>
      <c r="B34" s="226"/>
      <c r="C34" s="1236" t="s">
        <v>422</v>
      </c>
      <c r="D34" s="1237"/>
      <c r="E34" s="1237"/>
      <c r="F34" s="1237"/>
      <c r="G34" s="1414"/>
      <c r="H34" s="227">
        <v>63</v>
      </c>
      <c r="I34" s="227">
        <v>167</v>
      </c>
      <c r="J34" s="227">
        <v>230</v>
      </c>
      <c r="K34" s="1418" t="s">
        <v>537</v>
      </c>
      <c r="L34" s="1419"/>
      <c r="M34" s="1419"/>
      <c r="N34" s="1419"/>
      <c r="O34" s="1419"/>
      <c r="P34" s="1419"/>
      <c r="Q34" s="1419"/>
      <c r="R34" s="1419"/>
      <c r="S34" s="1419"/>
      <c r="T34" s="1419"/>
      <c r="U34" s="1419"/>
      <c r="V34" s="1419"/>
      <c r="W34" s="1419"/>
      <c r="X34" s="1419"/>
      <c r="Y34" s="1420"/>
      <c r="Z34" s="222"/>
    </row>
    <row r="35" spans="1:26" ht="38.25" customHeight="1" x14ac:dyDescent="0.25">
      <c r="A35" s="205"/>
      <c r="B35" s="226"/>
      <c r="C35" s="579" t="s">
        <v>424</v>
      </c>
      <c r="D35" s="580"/>
      <c r="E35" s="580"/>
      <c r="F35" s="580"/>
      <c r="G35" s="581"/>
      <c r="H35" s="227">
        <v>48</v>
      </c>
      <c r="I35" s="227">
        <v>148</v>
      </c>
      <c r="J35" s="227">
        <v>196</v>
      </c>
      <c r="K35" s="1418" t="s">
        <v>538</v>
      </c>
      <c r="L35" s="1419"/>
      <c r="M35" s="1419"/>
      <c r="N35" s="1419"/>
      <c r="O35" s="1419"/>
      <c r="P35" s="1419"/>
      <c r="Q35" s="1419"/>
      <c r="R35" s="1419"/>
      <c r="S35" s="1419"/>
      <c r="T35" s="1419"/>
      <c r="U35" s="1419"/>
      <c r="V35" s="1419"/>
      <c r="W35" s="1419"/>
      <c r="X35" s="1419"/>
      <c r="Y35" s="1420"/>
      <c r="Z35" s="222"/>
    </row>
    <row r="36" spans="1:26" ht="38.25" customHeight="1" x14ac:dyDescent="0.25">
      <c r="A36" s="205"/>
      <c r="B36" s="226"/>
      <c r="C36" s="579" t="s">
        <v>426</v>
      </c>
      <c r="D36" s="580"/>
      <c r="E36" s="580"/>
      <c r="F36" s="580"/>
      <c r="G36" s="581"/>
      <c r="H36" s="228">
        <v>30</v>
      </c>
      <c r="I36" s="228">
        <v>158</v>
      </c>
      <c r="J36" s="227">
        <v>188</v>
      </c>
      <c r="K36" s="1418" t="s">
        <v>539</v>
      </c>
      <c r="L36" s="1419"/>
      <c r="M36" s="1419"/>
      <c r="N36" s="1419"/>
      <c r="O36" s="1419"/>
      <c r="P36" s="1419"/>
      <c r="Q36" s="1419"/>
      <c r="R36" s="1419"/>
      <c r="S36" s="1419"/>
      <c r="T36" s="1419"/>
      <c r="U36" s="1419"/>
      <c r="V36" s="1419"/>
      <c r="W36" s="1419"/>
      <c r="X36" s="1419"/>
      <c r="Y36" s="1420"/>
      <c r="Z36" s="222"/>
    </row>
    <row r="37" spans="1:26" ht="38.25" customHeight="1" x14ac:dyDescent="0.25">
      <c r="A37" s="205"/>
      <c r="B37" s="226"/>
      <c r="C37" s="1236" t="s">
        <v>428</v>
      </c>
      <c r="D37" s="1237"/>
      <c r="E37" s="1237"/>
      <c r="F37" s="1237"/>
      <c r="G37" s="1414"/>
      <c r="H37" s="228">
        <v>16</v>
      </c>
      <c r="I37" s="228">
        <v>152</v>
      </c>
      <c r="J37" s="227">
        <v>168</v>
      </c>
      <c r="K37" s="1418" t="s">
        <v>540</v>
      </c>
      <c r="L37" s="1419"/>
      <c r="M37" s="1419"/>
      <c r="N37" s="1419"/>
      <c r="O37" s="1419"/>
      <c r="P37" s="1419"/>
      <c r="Q37" s="1419"/>
      <c r="R37" s="1419"/>
      <c r="S37" s="1419"/>
      <c r="T37" s="1419"/>
      <c r="U37" s="1419"/>
      <c r="V37" s="1419"/>
      <c r="W37" s="1419"/>
      <c r="X37" s="1419"/>
      <c r="Y37" s="1420"/>
      <c r="Z37" s="222"/>
    </row>
    <row r="38" spans="1:26" ht="38.25" customHeight="1" x14ac:dyDescent="0.25">
      <c r="A38" s="205"/>
      <c r="B38" s="226"/>
      <c r="C38" s="579" t="s">
        <v>430</v>
      </c>
      <c r="D38" s="580"/>
      <c r="E38" s="580"/>
      <c r="F38" s="580"/>
      <c r="G38" s="581"/>
      <c r="H38" s="228">
        <v>30</v>
      </c>
      <c r="I38" s="228">
        <v>39</v>
      </c>
      <c r="J38" s="227">
        <v>69</v>
      </c>
      <c r="K38" s="1418" t="s">
        <v>541</v>
      </c>
      <c r="L38" s="1419"/>
      <c r="M38" s="1419"/>
      <c r="N38" s="1419"/>
      <c r="O38" s="1419"/>
      <c r="P38" s="1419"/>
      <c r="Q38" s="1419"/>
      <c r="R38" s="1419"/>
      <c r="S38" s="1419"/>
      <c r="T38" s="1419"/>
      <c r="U38" s="1419"/>
      <c r="V38" s="1419"/>
      <c r="W38" s="1419"/>
      <c r="X38" s="1419"/>
      <c r="Y38" s="1420"/>
      <c r="Z38" s="222"/>
    </row>
    <row r="39" spans="1:26" x14ac:dyDescent="0.25">
      <c r="A39" s="205"/>
      <c r="B39" s="226"/>
      <c r="C39" s="579" t="s">
        <v>432</v>
      </c>
      <c r="D39" s="580"/>
      <c r="E39" s="580"/>
      <c r="F39" s="580"/>
      <c r="G39" s="581"/>
      <c r="H39" s="229"/>
      <c r="I39" s="229"/>
      <c r="J39" s="230"/>
      <c r="K39" s="582"/>
      <c r="L39" s="583"/>
      <c r="M39" s="583"/>
      <c r="N39" s="583"/>
      <c r="O39" s="583"/>
      <c r="P39" s="583"/>
      <c r="Q39" s="583"/>
      <c r="R39" s="583"/>
      <c r="S39" s="583"/>
      <c r="T39" s="583"/>
      <c r="U39" s="583"/>
      <c r="V39" s="583"/>
      <c r="W39" s="583"/>
      <c r="X39" s="583"/>
      <c r="Y39" s="584"/>
      <c r="Z39" s="222"/>
    </row>
    <row r="40" spans="1:26" x14ac:dyDescent="0.25">
      <c r="A40" s="205"/>
      <c r="B40" s="226"/>
      <c r="C40" s="1236" t="s">
        <v>433</v>
      </c>
      <c r="D40" s="1237"/>
      <c r="E40" s="1237"/>
      <c r="F40" s="1237"/>
      <c r="G40" s="1414"/>
      <c r="H40" s="229"/>
      <c r="I40" s="229"/>
      <c r="J40" s="230"/>
      <c r="K40" s="582"/>
      <c r="L40" s="583"/>
      <c r="M40" s="583"/>
      <c r="N40" s="583"/>
      <c r="O40" s="583"/>
      <c r="P40" s="583"/>
      <c r="Q40" s="583"/>
      <c r="R40" s="583"/>
      <c r="S40" s="583"/>
      <c r="T40" s="583"/>
      <c r="U40" s="583"/>
      <c r="V40" s="583"/>
      <c r="W40" s="583"/>
      <c r="X40" s="583"/>
      <c r="Y40" s="584"/>
      <c r="Z40" s="222"/>
    </row>
    <row r="41" spans="1:26" x14ac:dyDescent="0.25">
      <c r="A41" s="205"/>
      <c r="B41" s="226"/>
      <c r="C41" s="579" t="s">
        <v>434</v>
      </c>
      <c r="D41" s="580"/>
      <c r="E41" s="580"/>
      <c r="F41" s="580"/>
      <c r="G41" s="581"/>
      <c r="H41" s="229"/>
      <c r="I41" s="229"/>
      <c r="J41" s="230"/>
      <c r="K41" s="582"/>
      <c r="L41" s="583"/>
      <c r="M41" s="583"/>
      <c r="N41" s="583"/>
      <c r="O41" s="583"/>
      <c r="P41" s="583"/>
      <c r="Q41" s="583"/>
      <c r="R41" s="583"/>
      <c r="S41" s="583"/>
      <c r="T41" s="583"/>
      <c r="U41" s="583"/>
      <c r="V41" s="583"/>
      <c r="W41" s="583"/>
      <c r="X41" s="583"/>
      <c r="Y41" s="584"/>
      <c r="Z41" s="222"/>
    </row>
    <row r="42" spans="1:26" x14ac:dyDescent="0.25">
      <c r="A42" s="205"/>
      <c r="B42" s="226"/>
      <c r="C42" s="579" t="s">
        <v>435</v>
      </c>
      <c r="D42" s="580"/>
      <c r="E42" s="580"/>
      <c r="F42" s="580"/>
      <c r="G42" s="581"/>
      <c r="H42" s="229"/>
      <c r="I42" s="229"/>
      <c r="J42" s="230"/>
      <c r="K42" s="582"/>
      <c r="L42" s="583"/>
      <c r="M42" s="583"/>
      <c r="N42" s="583"/>
      <c r="O42" s="583"/>
      <c r="P42" s="583"/>
      <c r="Q42" s="583"/>
      <c r="R42" s="583"/>
      <c r="S42" s="583"/>
      <c r="T42" s="583"/>
      <c r="U42" s="583"/>
      <c r="V42" s="583"/>
      <c r="W42" s="583"/>
      <c r="X42" s="583"/>
      <c r="Y42" s="584"/>
      <c r="Z42" s="222"/>
    </row>
    <row r="43" spans="1:26" x14ac:dyDescent="0.25">
      <c r="A43" s="205"/>
      <c r="B43" s="226"/>
      <c r="C43" s="1236" t="s">
        <v>436</v>
      </c>
      <c r="D43" s="1237"/>
      <c r="E43" s="1237"/>
      <c r="F43" s="1237"/>
      <c r="G43" s="1414"/>
      <c r="H43" s="229"/>
      <c r="I43" s="229"/>
      <c r="J43" s="230"/>
      <c r="K43" s="582"/>
      <c r="L43" s="583"/>
      <c r="M43" s="583"/>
      <c r="N43" s="583"/>
      <c r="O43" s="583"/>
      <c r="P43" s="583"/>
      <c r="Q43" s="583"/>
      <c r="R43" s="583"/>
      <c r="S43" s="583"/>
      <c r="T43" s="583"/>
      <c r="U43" s="583"/>
      <c r="V43" s="583"/>
      <c r="W43" s="583"/>
      <c r="X43" s="583"/>
      <c r="Y43" s="584"/>
      <c r="Z43" s="222"/>
    </row>
    <row r="44" spans="1:26" ht="15.75" thickBot="1" x14ac:dyDescent="0.3">
      <c r="A44" s="205"/>
      <c r="B44" s="226"/>
      <c r="C44" s="579" t="s">
        <v>416</v>
      </c>
      <c r="D44" s="580"/>
      <c r="E44" s="580"/>
      <c r="F44" s="580"/>
      <c r="G44" s="581"/>
      <c r="H44" s="231"/>
      <c r="I44" s="231"/>
      <c r="J44" s="230"/>
      <c r="K44" s="585"/>
      <c r="L44" s="586"/>
      <c r="M44" s="586"/>
      <c r="N44" s="586"/>
      <c r="O44" s="586"/>
      <c r="P44" s="586"/>
      <c r="Q44" s="586"/>
      <c r="R44" s="586"/>
      <c r="S44" s="586"/>
      <c r="T44" s="586"/>
      <c r="U44" s="586"/>
      <c r="V44" s="586"/>
      <c r="W44" s="586"/>
      <c r="X44" s="586"/>
      <c r="Y44" s="587"/>
      <c r="Z44" s="222"/>
    </row>
    <row r="45" spans="1:26" ht="15.75" thickBot="1" x14ac:dyDescent="0.3">
      <c r="A45" s="205"/>
      <c r="B45" s="226"/>
      <c r="C45" s="552" t="s">
        <v>25</v>
      </c>
      <c r="D45" s="553"/>
      <c r="E45" s="553"/>
      <c r="F45" s="553"/>
      <c r="G45" s="554"/>
      <c r="H45" s="232">
        <v>207</v>
      </c>
      <c r="I45" s="232">
        <v>813</v>
      </c>
      <c r="J45" s="233"/>
      <c r="K45" s="555"/>
      <c r="L45" s="556"/>
      <c r="M45" s="556"/>
      <c r="N45" s="556"/>
      <c r="O45" s="556"/>
      <c r="P45" s="556"/>
      <c r="Q45" s="556"/>
      <c r="R45" s="556"/>
      <c r="S45" s="556"/>
      <c r="T45" s="556"/>
      <c r="U45" s="556"/>
      <c r="V45" s="556"/>
      <c r="W45" s="556"/>
      <c r="X45" s="556"/>
      <c r="Y45" s="557"/>
      <c r="Z45" s="222"/>
    </row>
    <row r="46" spans="1:26" x14ac:dyDescent="0.25">
      <c r="A46" s="205"/>
      <c r="B46" s="226"/>
      <c r="C46" s="221"/>
      <c r="D46" s="221"/>
      <c r="E46" s="221"/>
      <c r="F46" s="221"/>
      <c r="G46" s="221"/>
      <c r="H46" s="234"/>
      <c r="I46" s="234"/>
      <c r="J46" s="235"/>
      <c r="K46" s="221"/>
      <c r="L46" s="221"/>
      <c r="M46" s="221"/>
      <c r="N46" s="221"/>
      <c r="O46" s="221"/>
      <c r="P46" s="221"/>
      <c r="Q46" s="221"/>
      <c r="R46" s="221"/>
      <c r="S46" s="221"/>
      <c r="T46" s="221"/>
      <c r="U46" s="221"/>
      <c r="V46" s="221"/>
      <c r="W46" s="221"/>
      <c r="X46" s="221"/>
      <c r="Y46" s="221"/>
      <c r="Z46" s="222"/>
    </row>
    <row r="47" spans="1:26" ht="15.75" thickBot="1" x14ac:dyDescent="0.3">
      <c r="A47" s="205"/>
      <c r="B47" s="226"/>
      <c r="C47" s="221"/>
      <c r="D47" s="221"/>
      <c r="E47" s="221"/>
      <c r="F47" s="221"/>
      <c r="G47" s="221"/>
      <c r="H47" s="234"/>
      <c r="I47" s="234"/>
      <c r="J47" s="235"/>
      <c r="K47" s="221"/>
      <c r="L47" s="221"/>
      <c r="M47" s="221"/>
      <c r="N47" s="221"/>
      <c r="O47" s="221"/>
      <c r="P47" s="221"/>
      <c r="Q47" s="221"/>
      <c r="R47" s="221"/>
      <c r="S47" s="221"/>
      <c r="T47" s="221"/>
      <c r="U47" s="221"/>
      <c r="V47" s="221"/>
      <c r="W47" s="221"/>
      <c r="X47" s="221"/>
      <c r="Y47" s="221"/>
      <c r="Z47" s="222"/>
    </row>
    <row r="48" spans="1:26" x14ac:dyDescent="0.25">
      <c r="A48" s="205"/>
      <c r="B48" s="226"/>
      <c r="C48" s="558" t="s">
        <v>26</v>
      </c>
      <c r="D48" s="559"/>
      <c r="E48" s="559"/>
      <c r="F48" s="559"/>
      <c r="G48" s="559"/>
      <c r="H48" s="559"/>
      <c r="I48" s="559"/>
      <c r="J48" s="559"/>
      <c r="K48" s="559"/>
      <c r="L48" s="559"/>
      <c r="M48" s="559"/>
      <c r="N48" s="559"/>
      <c r="O48" s="559"/>
      <c r="P48" s="559"/>
      <c r="Q48" s="559"/>
      <c r="R48" s="559"/>
      <c r="S48" s="559"/>
      <c r="T48" s="559"/>
      <c r="U48" s="559"/>
      <c r="V48" s="559"/>
      <c r="W48" s="559"/>
      <c r="X48" s="559"/>
      <c r="Y48" s="560"/>
      <c r="Z48" s="222"/>
    </row>
    <row r="49" spans="1:26" ht="15.75" thickBot="1" x14ac:dyDescent="0.3">
      <c r="A49" s="205"/>
      <c r="B49" s="220"/>
      <c r="C49" s="561"/>
      <c r="D49" s="562"/>
      <c r="E49" s="562"/>
      <c r="F49" s="562"/>
      <c r="G49" s="562"/>
      <c r="H49" s="562"/>
      <c r="I49" s="562"/>
      <c r="J49" s="562"/>
      <c r="K49" s="562"/>
      <c r="L49" s="562"/>
      <c r="M49" s="562"/>
      <c r="N49" s="562"/>
      <c r="O49" s="562"/>
      <c r="P49" s="562"/>
      <c r="Q49" s="562"/>
      <c r="R49" s="562"/>
      <c r="S49" s="562"/>
      <c r="T49" s="562"/>
      <c r="U49" s="562"/>
      <c r="V49" s="562"/>
      <c r="W49" s="562"/>
      <c r="X49" s="562"/>
      <c r="Y49" s="563"/>
      <c r="Z49" s="222"/>
    </row>
    <row r="50" spans="1:26" x14ac:dyDescent="0.25">
      <c r="A50" s="205"/>
      <c r="B50" s="220"/>
      <c r="C50" s="564" t="s">
        <v>27</v>
      </c>
      <c r="D50" s="565"/>
      <c r="E50" s="565"/>
      <c r="F50" s="565"/>
      <c r="G50" s="565"/>
      <c r="H50" s="565"/>
      <c r="I50" s="565"/>
      <c r="J50" s="565"/>
      <c r="K50" s="565"/>
      <c r="L50" s="565"/>
      <c r="M50" s="565"/>
      <c r="N50" s="565"/>
      <c r="O50" s="565"/>
      <c r="P50" s="565"/>
      <c r="Q50" s="565"/>
      <c r="R50" s="565"/>
      <c r="S50" s="565"/>
      <c r="T50" s="565"/>
      <c r="U50" s="565"/>
      <c r="V50" s="565"/>
      <c r="W50" s="565"/>
      <c r="X50" s="565"/>
      <c r="Y50" s="566"/>
      <c r="Z50" s="222"/>
    </row>
    <row r="51" spans="1:26" x14ac:dyDescent="0.25">
      <c r="A51" s="205"/>
      <c r="B51" s="220"/>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222"/>
    </row>
    <row r="52" spans="1:26" x14ac:dyDescent="0.25">
      <c r="A52" s="205"/>
      <c r="B52" s="220"/>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222"/>
    </row>
    <row r="53" spans="1:26" x14ac:dyDescent="0.25">
      <c r="A53" s="205"/>
      <c r="B53" s="220"/>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222"/>
    </row>
    <row r="54" spans="1:26" x14ac:dyDescent="0.25">
      <c r="A54" s="205"/>
      <c r="B54" s="220"/>
      <c r="C54" s="567"/>
      <c r="D54" s="568"/>
      <c r="E54" s="568"/>
      <c r="F54" s="568"/>
      <c r="G54" s="568"/>
      <c r="H54" s="568"/>
      <c r="I54" s="568"/>
      <c r="J54" s="568"/>
      <c r="K54" s="568"/>
      <c r="L54" s="568"/>
      <c r="M54" s="568"/>
      <c r="N54" s="568"/>
      <c r="O54" s="568"/>
      <c r="P54" s="568"/>
      <c r="Q54" s="568"/>
      <c r="R54" s="568"/>
      <c r="S54" s="568"/>
      <c r="T54" s="568"/>
      <c r="U54" s="568"/>
      <c r="V54" s="568"/>
      <c r="W54" s="568"/>
      <c r="X54" s="568"/>
      <c r="Y54" s="569"/>
      <c r="Z54" s="222"/>
    </row>
    <row r="55" spans="1:26" x14ac:dyDescent="0.25">
      <c r="A55" s="205"/>
      <c r="B55" s="220"/>
      <c r="C55" s="567"/>
      <c r="D55" s="568"/>
      <c r="E55" s="568"/>
      <c r="F55" s="568"/>
      <c r="G55" s="568"/>
      <c r="H55" s="568"/>
      <c r="I55" s="568"/>
      <c r="J55" s="568"/>
      <c r="K55" s="568"/>
      <c r="L55" s="568"/>
      <c r="M55" s="568"/>
      <c r="N55" s="568"/>
      <c r="O55" s="568"/>
      <c r="P55" s="568"/>
      <c r="Q55" s="568"/>
      <c r="R55" s="568"/>
      <c r="S55" s="568"/>
      <c r="T55" s="568"/>
      <c r="U55" s="568"/>
      <c r="V55" s="568"/>
      <c r="W55" s="568"/>
      <c r="X55" s="568"/>
      <c r="Y55" s="569"/>
      <c r="Z55" s="222"/>
    </row>
    <row r="56" spans="1:26" x14ac:dyDescent="0.25">
      <c r="A56" s="205"/>
      <c r="B56" s="220"/>
      <c r="C56" s="567"/>
      <c r="D56" s="568"/>
      <c r="E56" s="568"/>
      <c r="F56" s="568"/>
      <c r="G56" s="568"/>
      <c r="H56" s="568"/>
      <c r="I56" s="568"/>
      <c r="J56" s="568"/>
      <c r="K56" s="568"/>
      <c r="L56" s="568"/>
      <c r="M56" s="568"/>
      <c r="N56" s="568"/>
      <c r="O56" s="568"/>
      <c r="P56" s="568"/>
      <c r="Q56" s="568"/>
      <c r="R56" s="568"/>
      <c r="S56" s="568"/>
      <c r="T56" s="568"/>
      <c r="U56" s="568"/>
      <c r="V56" s="568"/>
      <c r="W56" s="568"/>
      <c r="X56" s="568"/>
      <c r="Y56" s="569"/>
      <c r="Z56" s="222"/>
    </row>
    <row r="57" spans="1:26" x14ac:dyDescent="0.25">
      <c r="A57" s="205"/>
      <c r="B57" s="220"/>
      <c r="C57" s="567"/>
      <c r="D57" s="568"/>
      <c r="E57" s="568"/>
      <c r="F57" s="568"/>
      <c r="G57" s="568"/>
      <c r="H57" s="568"/>
      <c r="I57" s="568"/>
      <c r="J57" s="568"/>
      <c r="K57" s="568"/>
      <c r="L57" s="568"/>
      <c r="M57" s="568"/>
      <c r="N57" s="568"/>
      <c r="O57" s="568"/>
      <c r="P57" s="568"/>
      <c r="Q57" s="568"/>
      <c r="R57" s="568"/>
      <c r="S57" s="568"/>
      <c r="T57" s="568"/>
      <c r="U57" s="568"/>
      <c r="V57" s="568"/>
      <c r="W57" s="568"/>
      <c r="X57" s="568"/>
      <c r="Y57" s="569"/>
      <c r="Z57" s="222"/>
    </row>
    <row r="58" spans="1:26" x14ac:dyDescent="0.25">
      <c r="A58" s="205"/>
      <c r="B58" s="220"/>
      <c r="C58" s="567"/>
      <c r="D58" s="568"/>
      <c r="E58" s="568"/>
      <c r="F58" s="568"/>
      <c r="G58" s="568"/>
      <c r="H58" s="568"/>
      <c r="I58" s="568"/>
      <c r="J58" s="568"/>
      <c r="K58" s="568"/>
      <c r="L58" s="568"/>
      <c r="M58" s="568"/>
      <c r="N58" s="568"/>
      <c r="O58" s="568"/>
      <c r="P58" s="568"/>
      <c r="Q58" s="568"/>
      <c r="R58" s="568"/>
      <c r="S58" s="568"/>
      <c r="T58" s="568"/>
      <c r="U58" s="568"/>
      <c r="V58" s="568"/>
      <c r="W58" s="568"/>
      <c r="X58" s="568"/>
      <c r="Y58" s="569"/>
      <c r="Z58" s="222"/>
    </row>
    <row r="59" spans="1:26" x14ac:dyDescent="0.25">
      <c r="A59" s="205"/>
      <c r="B59" s="220"/>
      <c r="C59" s="567"/>
      <c r="D59" s="568"/>
      <c r="E59" s="568"/>
      <c r="F59" s="568"/>
      <c r="G59" s="568"/>
      <c r="H59" s="568"/>
      <c r="I59" s="568"/>
      <c r="J59" s="568"/>
      <c r="K59" s="568"/>
      <c r="L59" s="568"/>
      <c r="M59" s="568"/>
      <c r="N59" s="568"/>
      <c r="O59" s="568"/>
      <c r="P59" s="568"/>
      <c r="Q59" s="568"/>
      <c r="R59" s="568"/>
      <c r="S59" s="568"/>
      <c r="T59" s="568"/>
      <c r="U59" s="568"/>
      <c r="V59" s="568"/>
      <c r="W59" s="568"/>
      <c r="X59" s="568"/>
      <c r="Y59" s="569"/>
      <c r="Z59" s="222"/>
    </row>
    <row r="60" spans="1:26" x14ac:dyDescent="0.25">
      <c r="A60" s="205"/>
      <c r="B60" s="220"/>
      <c r="C60" s="567"/>
      <c r="D60" s="568"/>
      <c r="E60" s="568"/>
      <c r="F60" s="568"/>
      <c r="G60" s="568"/>
      <c r="H60" s="568"/>
      <c r="I60" s="568"/>
      <c r="J60" s="568"/>
      <c r="K60" s="568"/>
      <c r="L60" s="568"/>
      <c r="M60" s="568"/>
      <c r="N60" s="568"/>
      <c r="O60" s="568"/>
      <c r="P60" s="568"/>
      <c r="Q60" s="568"/>
      <c r="R60" s="568"/>
      <c r="S60" s="568"/>
      <c r="T60" s="568"/>
      <c r="U60" s="568"/>
      <c r="V60" s="568"/>
      <c r="W60" s="568"/>
      <c r="X60" s="568"/>
      <c r="Y60" s="569"/>
      <c r="Z60" s="222"/>
    </row>
    <row r="61" spans="1:26" x14ac:dyDescent="0.25">
      <c r="A61" s="205"/>
      <c r="B61" s="220"/>
      <c r="C61" s="567"/>
      <c r="D61" s="568"/>
      <c r="E61" s="568"/>
      <c r="F61" s="568"/>
      <c r="G61" s="568"/>
      <c r="H61" s="568"/>
      <c r="I61" s="568"/>
      <c r="J61" s="568"/>
      <c r="K61" s="568"/>
      <c r="L61" s="568"/>
      <c r="M61" s="568"/>
      <c r="N61" s="568"/>
      <c r="O61" s="568"/>
      <c r="P61" s="568"/>
      <c r="Q61" s="568"/>
      <c r="R61" s="568"/>
      <c r="S61" s="568"/>
      <c r="T61" s="568"/>
      <c r="U61" s="568"/>
      <c r="V61" s="568"/>
      <c r="W61" s="568"/>
      <c r="X61" s="568"/>
      <c r="Y61" s="569"/>
      <c r="Z61" s="222"/>
    </row>
    <row r="62" spans="1:26" ht="15.75" thickBot="1" x14ac:dyDescent="0.3">
      <c r="A62" s="205"/>
      <c r="B62" s="220"/>
      <c r="C62" s="570"/>
      <c r="D62" s="571"/>
      <c r="E62" s="571"/>
      <c r="F62" s="571"/>
      <c r="G62" s="571"/>
      <c r="H62" s="571"/>
      <c r="I62" s="571"/>
      <c r="J62" s="571"/>
      <c r="K62" s="571"/>
      <c r="L62" s="571"/>
      <c r="M62" s="571"/>
      <c r="N62" s="571"/>
      <c r="O62" s="571"/>
      <c r="P62" s="571"/>
      <c r="Q62" s="571"/>
      <c r="R62" s="571"/>
      <c r="S62" s="571"/>
      <c r="T62" s="571"/>
      <c r="U62" s="571"/>
      <c r="V62" s="571"/>
      <c r="W62" s="571"/>
      <c r="X62" s="571"/>
      <c r="Y62" s="572"/>
      <c r="Z62" s="222"/>
    </row>
    <row r="63" spans="1:26" x14ac:dyDescent="0.25">
      <c r="A63" s="205"/>
      <c r="B63" s="236"/>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8"/>
    </row>
    <row r="64" spans="1:26" ht="15.75" thickBot="1" x14ac:dyDescent="0.3">
      <c r="A64" s="206"/>
      <c r="B64" s="239"/>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1"/>
    </row>
    <row r="65" spans="1:26" ht="15.75" x14ac:dyDescent="0.25">
      <c r="A65" s="206"/>
      <c r="B65" s="242"/>
      <c r="C65" s="573" t="s">
        <v>20</v>
      </c>
      <c r="D65" s="574"/>
      <c r="E65" s="574"/>
      <c r="F65" s="574"/>
      <c r="G65" s="575"/>
      <c r="H65" s="573" t="s">
        <v>34</v>
      </c>
      <c r="I65" s="575"/>
      <c r="J65" s="573" t="s">
        <v>35</v>
      </c>
      <c r="K65" s="574"/>
      <c r="L65" s="574"/>
      <c r="M65" s="575"/>
      <c r="N65" s="573" t="s">
        <v>33</v>
      </c>
      <c r="O65" s="574"/>
      <c r="P65" s="574"/>
      <c r="Q65" s="574"/>
      <c r="R65" s="574"/>
      <c r="S65" s="574"/>
      <c r="T65" s="574"/>
      <c r="U65" s="574"/>
      <c r="V65" s="574"/>
      <c r="W65" s="574"/>
      <c r="X65" s="574"/>
      <c r="Y65" s="575"/>
      <c r="Z65" s="243"/>
    </row>
    <row r="66" spans="1:26" ht="15.75" x14ac:dyDescent="0.25">
      <c r="A66" s="207"/>
      <c r="B66" s="244"/>
      <c r="C66" s="576"/>
      <c r="D66" s="577"/>
      <c r="E66" s="577"/>
      <c r="F66" s="577"/>
      <c r="G66" s="578"/>
      <c r="H66" s="576"/>
      <c r="I66" s="578"/>
      <c r="J66" s="576"/>
      <c r="K66" s="577"/>
      <c r="L66" s="577"/>
      <c r="M66" s="578"/>
      <c r="N66" s="576"/>
      <c r="O66" s="577"/>
      <c r="P66" s="577"/>
      <c r="Q66" s="577"/>
      <c r="R66" s="577"/>
      <c r="S66" s="577"/>
      <c r="T66" s="577"/>
      <c r="U66" s="577"/>
      <c r="V66" s="577"/>
      <c r="W66" s="577"/>
      <c r="X66" s="577"/>
      <c r="Y66" s="578"/>
      <c r="Z66" s="243"/>
    </row>
    <row r="67" spans="1:26" ht="16.5" thickBot="1" x14ac:dyDescent="0.3">
      <c r="A67" s="207"/>
      <c r="B67" s="244"/>
      <c r="C67" s="576"/>
      <c r="D67" s="577"/>
      <c r="E67" s="577"/>
      <c r="F67" s="577"/>
      <c r="G67" s="578"/>
      <c r="H67" s="576"/>
      <c r="I67" s="578"/>
      <c r="J67" s="576"/>
      <c r="K67" s="577"/>
      <c r="L67" s="577"/>
      <c r="M67" s="578"/>
      <c r="N67" s="576"/>
      <c r="O67" s="577"/>
      <c r="P67" s="577"/>
      <c r="Q67" s="577"/>
      <c r="R67" s="577"/>
      <c r="S67" s="577"/>
      <c r="T67" s="577"/>
      <c r="U67" s="577"/>
      <c r="V67" s="577"/>
      <c r="W67" s="577"/>
      <c r="X67" s="577"/>
      <c r="Y67" s="578"/>
      <c r="Z67" s="243"/>
    </row>
    <row r="68" spans="1:26" x14ac:dyDescent="0.25">
      <c r="A68" s="206"/>
      <c r="B68" s="242"/>
      <c r="C68" s="579" t="s">
        <v>420</v>
      </c>
      <c r="D68" s="580"/>
      <c r="E68" s="580"/>
      <c r="F68" s="580"/>
      <c r="G68" s="581"/>
      <c r="H68" s="550"/>
      <c r="I68" s="550"/>
      <c r="J68" s="550">
        <v>169</v>
      </c>
      <c r="K68" s="550"/>
      <c r="L68" s="550"/>
      <c r="M68" s="550"/>
      <c r="N68" s="550" t="s">
        <v>107</v>
      </c>
      <c r="O68" s="550"/>
      <c r="P68" s="550"/>
      <c r="Q68" s="550"/>
      <c r="R68" s="550"/>
      <c r="S68" s="550"/>
      <c r="T68" s="550"/>
      <c r="U68" s="550"/>
      <c r="V68" s="550"/>
      <c r="W68" s="550"/>
      <c r="X68" s="550"/>
      <c r="Y68" s="551"/>
      <c r="Z68" s="245"/>
    </row>
    <row r="69" spans="1:26" x14ac:dyDescent="0.25">
      <c r="A69" s="206"/>
      <c r="B69" s="242"/>
      <c r="C69" s="1236" t="s">
        <v>422</v>
      </c>
      <c r="D69" s="1237"/>
      <c r="E69" s="1237"/>
      <c r="F69" s="1237"/>
      <c r="G69" s="1414"/>
      <c r="H69" s="544"/>
      <c r="I69" s="544"/>
      <c r="J69" s="544">
        <v>230</v>
      </c>
      <c r="K69" s="544"/>
      <c r="L69" s="544"/>
      <c r="M69" s="544"/>
      <c r="N69" s="544" t="s">
        <v>107</v>
      </c>
      <c r="O69" s="544"/>
      <c r="P69" s="544"/>
      <c r="Q69" s="544"/>
      <c r="R69" s="544"/>
      <c r="S69" s="544"/>
      <c r="T69" s="544"/>
      <c r="U69" s="544"/>
      <c r="V69" s="544"/>
      <c r="W69" s="544"/>
      <c r="X69" s="544"/>
      <c r="Y69" s="545"/>
      <c r="Z69" s="245"/>
    </row>
    <row r="70" spans="1:26" x14ac:dyDescent="0.25">
      <c r="A70" s="206"/>
      <c r="B70" s="242"/>
      <c r="C70" s="579" t="s">
        <v>424</v>
      </c>
      <c r="D70" s="580"/>
      <c r="E70" s="580"/>
      <c r="F70" s="580"/>
      <c r="G70" s="581"/>
      <c r="H70" s="544"/>
      <c r="I70" s="544"/>
      <c r="J70" s="544">
        <v>196</v>
      </c>
      <c r="K70" s="544"/>
      <c r="L70" s="544"/>
      <c r="M70" s="544"/>
      <c r="N70" s="544" t="s">
        <v>107</v>
      </c>
      <c r="O70" s="544"/>
      <c r="P70" s="544"/>
      <c r="Q70" s="544"/>
      <c r="R70" s="544"/>
      <c r="S70" s="544"/>
      <c r="T70" s="544"/>
      <c r="U70" s="544"/>
      <c r="V70" s="544"/>
      <c r="W70" s="544"/>
      <c r="X70" s="544"/>
      <c r="Y70" s="545"/>
      <c r="Z70" s="245"/>
    </row>
    <row r="71" spans="1:26" x14ac:dyDescent="0.25">
      <c r="A71" s="206"/>
      <c r="B71" s="242"/>
      <c r="C71" s="579" t="s">
        <v>426</v>
      </c>
      <c r="D71" s="580"/>
      <c r="E71" s="580"/>
      <c r="F71" s="580"/>
      <c r="G71" s="581"/>
      <c r="H71" s="544"/>
      <c r="I71" s="544"/>
      <c r="J71" s="544">
        <v>188</v>
      </c>
      <c r="K71" s="544"/>
      <c r="L71" s="544"/>
      <c r="M71" s="544"/>
      <c r="N71" s="544" t="s">
        <v>107</v>
      </c>
      <c r="O71" s="544"/>
      <c r="P71" s="544"/>
      <c r="Q71" s="544"/>
      <c r="R71" s="544"/>
      <c r="S71" s="544"/>
      <c r="T71" s="544"/>
      <c r="U71" s="544"/>
      <c r="V71" s="544"/>
      <c r="W71" s="544"/>
      <c r="X71" s="544"/>
      <c r="Y71" s="545"/>
      <c r="Z71" s="245"/>
    </row>
    <row r="72" spans="1:26" x14ac:dyDescent="0.25">
      <c r="A72" s="206"/>
      <c r="B72" s="242"/>
      <c r="C72" s="1236" t="s">
        <v>428</v>
      </c>
      <c r="D72" s="1237"/>
      <c r="E72" s="1237"/>
      <c r="F72" s="1237"/>
      <c r="G72" s="1414"/>
      <c r="H72" s="544"/>
      <c r="I72" s="544"/>
      <c r="J72" s="544">
        <v>168</v>
      </c>
      <c r="K72" s="544"/>
      <c r="L72" s="544"/>
      <c r="M72" s="544"/>
      <c r="N72" s="544" t="s">
        <v>107</v>
      </c>
      <c r="O72" s="544"/>
      <c r="P72" s="544"/>
      <c r="Q72" s="544"/>
      <c r="R72" s="544"/>
      <c r="S72" s="544"/>
      <c r="T72" s="544"/>
      <c r="U72" s="544"/>
      <c r="V72" s="544"/>
      <c r="W72" s="544"/>
      <c r="X72" s="544"/>
      <c r="Y72" s="545"/>
      <c r="Z72" s="245"/>
    </row>
    <row r="73" spans="1:26" x14ac:dyDescent="0.25">
      <c r="A73" s="206"/>
      <c r="B73" s="242"/>
      <c r="C73" s="579" t="s">
        <v>430</v>
      </c>
      <c r="D73" s="580"/>
      <c r="E73" s="580"/>
      <c r="F73" s="580"/>
      <c r="G73" s="581"/>
      <c r="H73" s="544"/>
      <c r="I73" s="544"/>
      <c r="J73" s="544">
        <v>69</v>
      </c>
      <c r="K73" s="544"/>
      <c r="L73" s="544"/>
      <c r="M73" s="544"/>
      <c r="N73" s="544" t="s">
        <v>107</v>
      </c>
      <c r="O73" s="544"/>
      <c r="P73" s="544"/>
      <c r="Q73" s="544"/>
      <c r="R73" s="544"/>
      <c r="S73" s="544"/>
      <c r="T73" s="544"/>
      <c r="U73" s="544"/>
      <c r="V73" s="544"/>
      <c r="W73" s="544"/>
      <c r="X73" s="544"/>
      <c r="Y73" s="545"/>
      <c r="Z73" s="245"/>
    </row>
    <row r="74" spans="1:26" x14ac:dyDescent="0.25">
      <c r="A74" s="206"/>
      <c r="B74" s="242"/>
      <c r="C74" s="543"/>
      <c r="D74" s="544"/>
      <c r="E74" s="544"/>
      <c r="F74" s="544"/>
      <c r="G74" s="544"/>
      <c r="H74" s="544"/>
      <c r="I74" s="544"/>
      <c r="J74" s="544"/>
      <c r="K74" s="544"/>
      <c r="L74" s="544"/>
      <c r="M74" s="544"/>
      <c r="N74" s="544"/>
      <c r="O74" s="544"/>
      <c r="P74" s="544"/>
      <c r="Q74" s="544"/>
      <c r="R74" s="544"/>
      <c r="S74" s="544"/>
      <c r="T74" s="544"/>
      <c r="U74" s="544"/>
      <c r="V74" s="544"/>
      <c r="W74" s="544"/>
      <c r="X74" s="544"/>
      <c r="Y74" s="545"/>
      <c r="Z74" s="245"/>
    </row>
    <row r="75" spans="1:26" x14ac:dyDescent="0.25">
      <c r="A75" s="206"/>
      <c r="B75" s="242"/>
      <c r="C75" s="543"/>
      <c r="D75" s="544"/>
      <c r="E75" s="544"/>
      <c r="F75" s="544"/>
      <c r="G75" s="544"/>
      <c r="H75" s="544"/>
      <c r="I75" s="544"/>
      <c r="J75" s="544"/>
      <c r="K75" s="544"/>
      <c r="L75" s="544"/>
      <c r="M75" s="544"/>
      <c r="N75" s="544"/>
      <c r="O75" s="544"/>
      <c r="P75" s="544"/>
      <c r="Q75" s="544"/>
      <c r="R75" s="544"/>
      <c r="S75" s="544"/>
      <c r="T75" s="544"/>
      <c r="U75" s="544"/>
      <c r="V75" s="544"/>
      <c r="W75" s="544"/>
      <c r="X75" s="544"/>
      <c r="Y75" s="545"/>
      <c r="Z75" s="245"/>
    </row>
    <row r="76" spans="1:26" x14ac:dyDescent="0.25">
      <c r="A76" s="206"/>
      <c r="B76" s="242"/>
      <c r="C76" s="543"/>
      <c r="D76" s="544"/>
      <c r="E76" s="544"/>
      <c r="F76" s="544"/>
      <c r="G76" s="544"/>
      <c r="H76" s="544"/>
      <c r="I76" s="544"/>
      <c r="J76" s="544"/>
      <c r="K76" s="544"/>
      <c r="L76" s="544"/>
      <c r="M76" s="544"/>
      <c r="N76" s="544"/>
      <c r="O76" s="544"/>
      <c r="P76" s="544"/>
      <c r="Q76" s="544"/>
      <c r="R76" s="544"/>
      <c r="S76" s="544"/>
      <c r="T76" s="544"/>
      <c r="U76" s="544"/>
      <c r="V76" s="544"/>
      <c r="W76" s="544"/>
      <c r="X76" s="544"/>
      <c r="Y76" s="545"/>
      <c r="Z76" s="245"/>
    </row>
    <row r="77" spans="1:26" x14ac:dyDescent="0.25">
      <c r="A77" s="206"/>
      <c r="B77" s="242"/>
      <c r="C77" s="543"/>
      <c r="D77" s="544"/>
      <c r="E77" s="544"/>
      <c r="F77" s="544"/>
      <c r="G77" s="544"/>
      <c r="H77" s="544"/>
      <c r="I77" s="544"/>
      <c r="J77" s="544"/>
      <c r="K77" s="544"/>
      <c r="L77" s="544"/>
      <c r="M77" s="544"/>
      <c r="N77" s="544"/>
      <c r="O77" s="544"/>
      <c r="P77" s="544"/>
      <c r="Q77" s="544"/>
      <c r="R77" s="544"/>
      <c r="S77" s="544"/>
      <c r="T77" s="544"/>
      <c r="U77" s="544"/>
      <c r="V77" s="544"/>
      <c r="W77" s="544"/>
      <c r="X77" s="544"/>
      <c r="Y77" s="545"/>
      <c r="Z77" s="245"/>
    </row>
    <row r="78" spans="1:26" x14ac:dyDescent="0.25">
      <c r="A78" s="206"/>
      <c r="B78" s="242"/>
      <c r="C78" s="543"/>
      <c r="D78" s="544"/>
      <c r="E78" s="544"/>
      <c r="F78" s="544"/>
      <c r="G78" s="544"/>
      <c r="H78" s="544"/>
      <c r="I78" s="544"/>
      <c r="J78" s="544"/>
      <c r="K78" s="544"/>
      <c r="L78" s="544"/>
      <c r="M78" s="544"/>
      <c r="N78" s="544"/>
      <c r="O78" s="544"/>
      <c r="P78" s="544"/>
      <c r="Q78" s="544"/>
      <c r="R78" s="544"/>
      <c r="S78" s="544"/>
      <c r="T78" s="544"/>
      <c r="U78" s="544"/>
      <c r="V78" s="544"/>
      <c r="W78" s="544"/>
      <c r="X78" s="544"/>
      <c r="Y78" s="545"/>
      <c r="Z78" s="245"/>
    </row>
    <row r="79" spans="1:26" ht="15.75" thickBot="1" x14ac:dyDescent="0.3">
      <c r="A79" s="206"/>
      <c r="B79" s="242"/>
      <c r="C79" s="546"/>
      <c r="D79" s="547"/>
      <c r="E79" s="547"/>
      <c r="F79" s="547"/>
      <c r="G79" s="547"/>
      <c r="H79" s="547"/>
      <c r="I79" s="547"/>
      <c r="J79" s="547"/>
      <c r="K79" s="547"/>
      <c r="L79" s="547"/>
      <c r="M79" s="547"/>
      <c r="N79" s="547"/>
      <c r="O79" s="547"/>
      <c r="P79" s="547"/>
      <c r="Q79" s="547"/>
      <c r="R79" s="547"/>
      <c r="S79" s="547"/>
      <c r="T79" s="547"/>
      <c r="U79" s="547"/>
      <c r="V79" s="547"/>
      <c r="W79" s="547"/>
      <c r="X79" s="547"/>
      <c r="Y79" s="548"/>
      <c r="Z79" s="245"/>
    </row>
    <row r="80" spans="1:26" x14ac:dyDescent="0.25">
      <c r="A80" s="205"/>
      <c r="B80" s="246"/>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247"/>
    </row>
    <row r="81" spans="1:26" x14ac:dyDescent="0.25">
      <c r="A81" s="205"/>
      <c r="B81" s="205"/>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row>
    <row r="82" spans="1:26" x14ac:dyDescent="0.25">
      <c r="A82" s="205"/>
      <c r="B82" s="205"/>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row>
    <row r="83" spans="1:26" x14ac:dyDescent="0.25">
      <c r="A83" s="205"/>
      <c r="B83" s="205"/>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row>
    <row r="84" spans="1:26" x14ac:dyDescent="0.25">
      <c r="A84" s="205"/>
      <c r="B84" s="205"/>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row>
    <row r="85" spans="1:26" x14ac:dyDescent="0.25">
      <c r="A85" s="205"/>
      <c r="B85" s="205"/>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row>
    <row r="86" spans="1:26" x14ac:dyDescent="0.25">
      <c r="A86" s="205"/>
      <c r="B86" s="205"/>
      <c r="C86" s="205"/>
      <c r="D86" s="205"/>
      <c r="E86" s="205"/>
      <c r="F86" s="205"/>
      <c r="G86" s="205"/>
      <c r="H86" s="205"/>
      <c r="I86" s="205"/>
      <c r="J86" s="205"/>
      <c r="K86" s="205"/>
      <c r="L86" s="205"/>
      <c r="M86" s="205"/>
      <c r="N86" s="205"/>
      <c r="O86" s="205"/>
      <c r="P86" s="205"/>
      <c r="Q86" s="205"/>
      <c r="R86" s="205"/>
      <c r="S86" s="205"/>
      <c r="T86" s="205"/>
      <c r="U86" s="205"/>
      <c r="V86" s="205"/>
      <c r="W86" s="205"/>
      <c r="X86" s="205"/>
      <c r="Y86" s="205"/>
      <c r="Z86" s="205"/>
    </row>
    <row r="87" spans="1:26" x14ac:dyDescent="0.25">
      <c r="A87" s="205"/>
      <c r="B87" s="205"/>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row>
    <row r="88" spans="1:26" x14ac:dyDescent="0.25">
      <c r="A88" s="205"/>
      <c r="B88" s="205"/>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row>
    <row r="89" spans="1:26" x14ac:dyDescent="0.25">
      <c r="A89" s="205"/>
      <c r="B89" s="205"/>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row>
    <row r="90" spans="1:26" x14ac:dyDescent="0.25">
      <c r="A90" s="205"/>
      <c r="B90" s="205"/>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row>
    <row r="91" spans="1:26" x14ac:dyDescent="0.25">
      <c r="A91" s="205"/>
      <c r="B91" s="205"/>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row>
    <row r="92" spans="1:26" x14ac:dyDescent="0.25">
      <c r="A92" s="205"/>
      <c r="B92" s="205"/>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row>
    <row r="93" spans="1:26" x14ac:dyDescent="0.25">
      <c r="A93" s="205"/>
      <c r="B93" s="205"/>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row>
    <row r="94" spans="1:26" x14ac:dyDescent="0.25">
      <c r="A94" s="205"/>
      <c r="B94" s="205"/>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row>
    <row r="95" spans="1:26" x14ac:dyDescent="0.25">
      <c r="A95" s="205"/>
      <c r="B95" s="205"/>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row>
    <row r="96" spans="1:26" x14ac:dyDescent="0.25">
      <c r="A96" s="205"/>
      <c r="B96" s="205"/>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row>
    <row r="97" spans="1:26" x14ac:dyDescent="0.25">
      <c r="A97" s="205"/>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row>
    <row r="98" spans="1:26" x14ac:dyDescent="0.25">
      <c r="A98" s="205"/>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row>
    <row r="99" spans="1:26" x14ac:dyDescent="0.25">
      <c r="A99" s="205"/>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row>
    <row r="100" spans="1:26" x14ac:dyDescent="0.25">
      <c r="A100" s="205"/>
      <c r="B100" s="205"/>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row>
    <row r="101" spans="1:26" x14ac:dyDescent="0.25">
      <c r="A101" s="205"/>
      <c r="B101" s="205"/>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row>
    <row r="102" spans="1:26" x14ac:dyDescent="0.25">
      <c r="A102" s="205"/>
      <c r="B102" s="205"/>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row>
    <row r="103" spans="1:26" x14ac:dyDescent="0.25">
      <c r="A103" s="205"/>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row>
    <row r="104" spans="1:26" x14ac:dyDescent="0.25">
      <c r="A104" s="205"/>
      <c r="B104" s="205"/>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row>
    <row r="105" spans="1:26" x14ac:dyDescent="0.25">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row>
    <row r="106" spans="1:26" x14ac:dyDescent="0.25">
      <c r="A106" s="205"/>
      <c r="B106" s="205"/>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row>
    <row r="107" spans="1:26" x14ac:dyDescent="0.25">
      <c r="A107" s="205"/>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row>
    <row r="108" spans="1:26" x14ac:dyDescent="0.25">
      <c r="A108" s="205"/>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row>
    <row r="109" spans="1:26" x14ac:dyDescent="0.25">
      <c r="A109" s="205"/>
      <c r="B109" s="205"/>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row>
    <row r="110" spans="1:26" x14ac:dyDescent="0.25">
      <c r="A110" s="205"/>
      <c r="B110" s="205"/>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row>
    <row r="111" spans="1:26" x14ac:dyDescent="0.25">
      <c r="A111" s="205"/>
      <c r="B111" s="205"/>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row>
    <row r="112" spans="1:26" x14ac:dyDescent="0.25">
      <c r="A112" s="205"/>
      <c r="B112" s="205"/>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row>
    <row r="113" spans="1:26" x14ac:dyDescent="0.25">
      <c r="A113" s="205"/>
      <c r="B113" s="205"/>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row>
    <row r="114" spans="1:26" x14ac:dyDescent="0.25">
      <c r="A114" s="205"/>
      <c r="B114" s="205"/>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row>
    <row r="115" spans="1:26" x14ac:dyDescent="0.25">
      <c r="A115" s="205"/>
      <c r="B115" s="205"/>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row>
    <row r="116" spans="1:26" x14ac:dyDescent="0.25">
      <c r="A116" s="205"/>
      <c r="B116" s="205"/>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row>
    <row r="117" spans="1:26" x14ac:dyDescent="0.25">
      <c r="A117" s="205"/>
      <c r="B117" s="205"/>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row>
    <row r="118" spans="1:26" x14ac:dyDescent="0.25">
      <c r="A118" s="205"/>
      <c r="B118" s="205"/>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row>
    <row r="119" spans="1:26" x14ac:dyDescent="0.25">
      <c r="A119" s="205"/>
      <c r="B119" s="205"/>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row>
  </sheetData>
  <mergeCells count="123">
    <mergeCell ref="C70:G70"/>
    <mergeCell ref="H70:I70"/>
    <mergeCell ref="J70:M70"/>
    <mergeCell ref="N70:Y70"/>
    <mergeCell ref="C71:G71"/>
    <mergeCell ref="H71:I71"/>
    <mergeCell ref="C75:G75"/>
    <mergeCell ref="H75:I75"/>
    <mergeCell ref="J75:M75"/>
    <mergeCell ref="N75:Y75"/>
    <mergeCell ref="C74:G74"/>
    <mergeCell ref="H74:I74"/>
    <mergeCell ref="J74:M74"/>
    <mergeCell ref="N74:Y74"/>
    <mergeCell ref="J73:M73"/>
    <mergeCell ref="N73:Y73"/>
    <mergeCell ref="N72:Y72"/>
    <mergeCell ref="C73:G73"/>
    <mergeCell ref="H73:I73"/>
    <mergeCell ref="J71:M71"/>
    <mergeCell ref="N71:Y71"/>
    <mergeCell ref="C72:G72"/>
    <mergeCell ref="H72:I72"/>
    <mergeCell ref="J72:M72"/>
    <mergeCell ref="C43:G43"/>
    <mergeCell ref="K43:Y43"/>
    <mergeCell ref="C44:G44"/>
    <mergeCell ref="K44:Y44"/>
    <mergeCell ref="C40:G40"/>
    <mergeCell ref="C68:G68"/>
    <mergeCell ref="H68:I68"/>
    <mergeCell ref="J68:M68"/>
    <mergeCell ref="N68:Y68"/>
    <mergeCell ref="C48:Y49"/>
    <mergeCell ref="C50:Y62"/>
    <mergeCell ref="C65:G67"/>
    <mergeCell ref="C28:H28"/>
    <mergeCell ref="I28:J28"/>
    <mergeCell ref="K28:P28"/>
    <mergeCell ref="Q28:S28"/>
    <mergeCell ref="J65:M67"/>
    <mergeCell ref="N65:Y67"/>
    <mergeCell ref="C37:G37"/>
    <mergeCell ref="K37:Y37"/>
    <mergeCell ref="C38:G38"/>
    <mergeCell ref="K38:Y38"/>
    <mergeCell ref="C33:G33"/>
    <mergeCell ref="K33:Y33"/>
    <mergeCell ref="K40:Y40"/>
    <mergeCell ref="C45:G45"/>
    <mergeCell ref="K45:Y45"/>
    <mergeCell ref="K34:Y34"/>
    <mergeCell ref="C35:G35"/>
    <mergeCell ref="K35:Y35"/>
    <mergeCell ref="C41:G41"/>
    <mergeCell ref="K41:Y41"/>
    <mergeCell ref="C36:G36"/>
    <mergeCell ref="K36:Y36"/>
    <mergeCell ref="C39:G39"/>
    <mergeCell ref="K39:Y39"/>
    <mergeCell ref="C30:Y31"/>
    <mergeCell ref="C79:G79"/>
    <mergeCell ref="H79:I79"/>
    <mergeCell ref="J79:M79"/>
    <mergeCell ref="N79:Y79"/>
    <mergeCell ref="C76:G76"/>
    <mergeCell ref="H76:I76"/>
    <mergeCell ref="J76:M76"/>
    <mergeCell ref="N76:Y76"/>
    <mergeCell ref="C77:G77"/>
    <mergeCell ref="H77:I77"/>
    <mergeCell ref="J77:M77"/>
    <mergeCell ref="N77:Y77"/>
    <mergeCell ref="C78:G78"/>
    <mergeCell ref="H78:I78"/>
    <mergeCell ref="J78:M78"/>
    <mergeCell ref="N78:Y78"/>
    <mergeCell ref="H65:I67"/>
    <mergeCell ref="C69:G69"/>
    <mergeCell ref="H69:I69"/>
    <mergeCell ref="J69:M69"/>
    <mergeCell ref="N69:Y69"/>
    <mergeCell ref="C42:G42"/>
    <mergeCell ref="K42:Y42"/>
    <mergeCell ref="T13:Y13"/>
    <mergeCell ref="T14:Y14"/>
    <mergeCell ref="J24:P24"/>
    <mergeCell ref="Q24:Y24"/>
    <mergeCell ref="M20:S20"/>
    <mergeCell ref="T20:Y20"/>
    <mergeCell ref="M21:S21"/>
    <mergeCell ref="T21:Y21"/>
    <mergeCell ref="C26:H26"/>
    <mergeCell ref="I26:Y26"/>
    <mergeCell ref="C18:H18"/>
    <mergeCell ref="I18:Y18"/>
    <mergeCell ref="C20:H21"/>
    <mergeCell ref="I20:L21"/>
    <mergeCell ref="C24:I24"/>
    <mergeCell ref="C16:H16"/>
    <mergeCell ref="I16:Y16"/>
    <mergeCell ref="C32:G32"/>
    <mergeCell ref="K32:Y32"/>
    <mergeCell ref="U28:X28"/>
    <mergeCell ref="C34:G34"/>
    <mergeCell ref="B2:G4"/>
    <mergeCell ref="H2:Z2"/>
    <mergeCell ref="H3:O3"/>
    <mergeCell ref="P3:Z3"/>
    <mergeCell ref="H4:Z4"/>
    <mergeCell ref="C7:H8"/>
    <mergeCell ref="I7:Y8"/>
    <mergeCell ref="C23:I23"/>
    <mergeCell ref="J23:P23"/>
    <mergeCell ref="Q23:Y23"/>
    <mergeCell ref="I10:Q11"/>
    <mergeCell ref="R10:U10"/>
    <mergeCell ref="V10:Y10"/>
    <mergeCell ref="R11:U11"/>
    <mergeCell ref="V11:Y11"/>
    <mergeCell ref="C10:H11"/>
    <mergeCell ref="C13:H14"/>
    <mergeCell ref="I13:S14"/>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44053-EFF0-4591-A792-BF5FB10B5056}">
  <dimension ref="A1:Z80"/>
  <sheetViews>
    <sheetView topLeftCell="A47" workbookViewId="0">
      <selection activeCell="I10" sqref="I10:Q11"/>
    </sheetView>
  </sheetViews>
  <sheetFormatPr baseColWidth="10" defaultRowHeight="15" x14ac:dyDescent="0.25"/>
  <cols>
    <col min="2" max="2" width="2.42578125" customWidth="1"/>
    <col min="3" max="7" width="3.42578125" customWidth="1"/>
    <col min="8" max="10" width="14.28515625" customWidth="1"/>
    <col min="11" max="25" width="5.7109375" customWidth="1"/>
    <col min="26" max="26" width="2.28515625" customWidth="1"/>
  </cols>
  <sheetData>
    <row r="1" spans="1:26" ht="15.75" thickBot="1" x14ac:dyDescent="0.3">
      <c r="A1" s="251"/>
      <c r="B1" s="252"/>
      <c r="C1" s="252"/>
      <c r="D1" s="252"/>
      <c r="E1" s="252"/>
      <c r="F1" s="252"/>
      <c r="G1" s="250"/>
      <c r="H1" s="250"/>
      <c r="I1" s="250"/>
      <c r="J1" s="250"/>
      <c r="K1" s="250"/>
      <c r="L1" s="250"/>
      <c r="M1" s="250"/>
      <c r="N1" s="250"/>
      <c r="O1" s="250"/>
      <c r="P1" s="250"/>
      <c r="Q1" s="250"/>
      <c r="R1" s="250"/>
      <c r="S1" s="250"/>
      <c r="T1" s="250"/>
      <c r="U1" s="250"/>
      <c r="V1" s="250"/>
      <c r="W1" s="250"/>
      <c r="X1" s="250"/>
      <c r="Y1" s="250"/>
      <c r="Z1" s="250"/>
    </row>
    <row r="2" spans="1:26" ht="15.75" x14ac:dyDescent="0.25">
      <c r="A2" s="25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x14ac:dyDescent="0.25">
      <c r="A3" s="25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3">
      <c r="A4" s="25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x14ac:dyDescent="0.25">
      <c r="A5" s="251"/>
      <c r="B5" s="251"/>
      <c r="C5" s="251"/>
      <c r="D5" s="251"/>
      <c r="E5" s="251"/>
      <c r="F5" s="251"/>
      <c r="G5" s="251"/>
      <c r="H5" s="253"/>
      <c r="I5" s="253"/>
      <c r="J5" s="253"/>
      <c r="K5" s="253"/>
      <c r="L5" s="253"/>
      <c r="M5" s="253"/>
      <c r="N5" s="253"/>
      <c r="O5" s="253"/>
      <c r="P5" s="253"/>
      <c r="Q5" s="253"/>
      <c r="R5" s="253"/>
      <c r="S5" s="253"/>
      <c r="T5" s="253"/>
      <c r="U5" s="253"/>
      <c r="V5" s="253"/>
      <c r="W5" s="253"/>
      <c r="X5" s="253"/>
      <c r="Y5" s="253"/>
      <c r="Z5" s="253"/>
    </row>
    <row r="6" spans="1:26" ht="15.75" thickBot="1" x14ac:dyDescent="0.3">
      <c r="A6" s="250"/>
      <c r="B6" s="254"/>
      <c r="C6" s="255"/>
      <c r="D6" s="255"/>
      <c r="E6" s="255"/>
      <c r="F6" s="255"/>
      <c r="G6" s="255"/>
      <c r="H6" s="255"/>
      <c r="I6" s="256"/>
      <c r="J6" s="256"/>
      <c r="K6" s="256"/>
      <c r="L6" s="256"/>
      <c r="M6" s="256"/>
      <c r="N6" s="256"/>
      <c r="O6" s="256"/>
      <c r="P6" s="256"/>
      <c r="Q6" s="256"/>
      <c r="R6" s="257"/>
      <c r="S6" s="257"/>
      <c r="T6" s="257"/>
      <c r="U6" s="257"/>
      <c r="V6" s="257"/>
      <c r="W6" s="255"/>
      <c r="X6" s="255"/>
      <c r="Y6" s="255"/>
      <c r="Z6" s="258"/>
    </row>
    <row r="7" spans="1:26" x14ac:dyDescent="0.25">
      <c r="A7" s="250"/>
      <c r="B7" s="259"/>
      <c r="C7" s="638" t="s">
        <v>2</v>
      </c>
      <c r="D7" s="639"/>
      <c r="E7" s="639"/>
      <c r="F7" s="639"/>
      <c r="G7" s="639"/>
      <c r="H7" s="640"/>
      <c r="I7" s="665" t="s">
        <v>506</v>
      </c>
      <c r="J7" s="666"/>
      <c r="K7" s="666"/>
      <c r="L7" s="666"/>
      <c r="M7" s="666"/>
      <c r="N7" s="666"/>
      <c r="O7" s="666"/>
      <c r="P7" s="666"/>
      <c r="Q7" s="666"/>
      <c r="R7" s="666"/>
      <c r="S7" s="666"/>
      <c r="T7" s="666"/>
      <c r="U7" s="666"/>
      <c r="V7" s="666"/>
      <c r="W7" s="666"/>
      <c r="X7" s="666"/>
      <c r="Y7" s="667"/>
      <c r="Z7" s="260"/>
    </row>
    <row r="8" spans="1:26" ht="15.75" thickBot="1" x14ac:dyDescent="0.3">
      <c r="A8" s="250"/>
      <c r="B8" s="259"/>
      <c r="C8" s="641"/>
      <c r="D8" s="642"/>
      <c r="E8" s="642"/>
      <c r="F8" s="642"/>
      <c r="G8" s="642"/>
      <c r="H8" s="643"/>
      <c r="I8" s="668"/>
      <c r="J8" s="669"/>
      <c r="K8" s="669"/>
      <c r="L8" s="669"/>
      <c r="M8" s="669"/>
      <c r="N8" s="669"/>
      <c r="O8" s="669"/>
      <c r="P8" s="669"/>
      <c r="Q8" s="669"/>
      <c r="R8" s="669"/>
      <c r="S8" s="669"/>
      <c r="T8" s="669"/>
      <c r="U8" s="669"/>
      <c r="V8" s="669"/>
      <c r="W8" s="669"/>
      <c r="X8" s="669"/>
      <c r="Y8" s="670"/>
      <c r="Z8" s="260"/>
    </row>
    <row r="9" spans="1:26" ht="15.75" thickBot="1" x14ac:dyDescent="0.3">
      <c r="A9" s="250"/>
      <c r="B9" s="259"/>
      <c r="C9" s="261"/>
      <c r="D9" s="261"/>
      <c r="E9" s="261"/>
      <c r="F9" s="261"/>
      <c r="G9" s="261"/>
      <c r="H9" s="261"/>
      <c r="I9" s="262"/>
      <c r="J9" s="262"/>
      <c r="K9" s="262"/>
      <c r="L9" s="262"/>
      <c r="M9" s="262"/>
      <c r="N9" s="262"/>
      <c r="O9" s="262"/>
      <c r="P9" s="262"/>
      <c r="Q9" s="262"/>
      <c r="R9" s="263"/>
      <c r="S9" s="263"/>
      <c r="T9" s="263"/>
      <c r="U9" s="263"/>
      <c r="V9" s="263"/>
      <c r="W9" s="261"/>
      <c r="X9" s="261"/>
      <c r="Y9" s="261"/>
      <c r="Z9" s="260"/>
    </row>
    <row r="10" spans="1:26" ht="15.75" thickBot="1" x14ac:dyDescent="0.3">
      <c r="A10" s="250"/>
      <c r="B10" s="259"/>
      <c r="C10" s="638" t="s">
        <v>4</v>
      </c>
      <c r="D10" s="639"/>
      <c r="E10" s="639"/>
      <c r="F10" s="639"/>
      <c r="G10" s="639"/>
      <c r="H10" s="640"/>
      <c r="I10" s="677" t="s">
        <v>542</v>
      </c>
      <c r="J10" s="678"/>
      <c r="K10" s="678"/>
      <c r="L10" s="678"/>
      <c r="M10" s="678"/>
      <c r="N10" s="678"/>
      <c r="O10" s="678"/>
      <c r="P10" s="678"/>
      <c r="Q10" s="679"/>
      <c r="R10" s="674" t="s">
        <v>3</v>
      </c>
      <c r="S10" s="675"/>
      <c r="T10" s="675"/>
      <c r="U10" s="676"/>
      <c r="V10" s="608" t="s">
        <v>5</v>
      </c>
      <c r="W10" s="609"/>
      <c r="X10" s="609"/>
      <c r="Y10" s="610"/>
      <c r="Z10" s="260"/>
    </row>
    <row r="11" spans="1:26" ht="15.75" thickBot="1" x14ac:dyDescent="0.3">
      <c r="A11" s="250"/>
      <c r="B11" s="259"/>
      <c r="C11" s="641"/>
      <c r="D11" s="642"/>
      <c r="E11" s="642"/>
      <c r="F11" s="642"/>
      <c r="G11" s="642"/>
      <c r="H11" s="643"/>
      <c r="I11" s="680"/>
      <c r="J11" s="681"/>
      <c r="K11" s="681"/>
      <c r="L11" s="681"/>
      <c r="M11" s="681"/>
      <c r="N11" s="681"/>
      <c r="O11" s="681"/>
      <c r="P11" s="681"/>
      <c r="Q11" s="682"/>
      <c r="R11" s="683" t="s">
        <v>543</v>
      </c>
      <c r="S11" s="684"/>
      <c r="T11" s="684"/>
      <c r="U11" s="685"/>
      <c r="V11" s="671" t="s">
        <v>509</v>
      </c>
      <c r="W11" s="672"/>
      <c r="X11" s="672"/>
      <c r="Y11" s="673"/>
      <c r="Z11" s="260"/>
    </row>
    <row r="12" spans="1:26" ht="15.75" thickBot="1" x14ac:dyDescent="0.3">
      <c r="A12" s="250"/>
      <c r="B12" s="264"/>
      <c r="C12" s="265"/>
      <c r="D12" s="265"/>
      <c r="E12" s="265"/>
      <c r="F12" s="265"/>
      <c r="G12" s="265"/>
      <c r="H12" s="265"/>
      <c r="I12" s="265"/>
      <c r="J12" s="265"/>
      <c r="K12" s="265"/>
      <c r="L12" s="265"/>
      <c r="M12" s="265"/>
      <c r="N12" s="265"/>
      <c r="O12" s="265"/>
      <c r="P12" s="265"/>
      <c r="Q12" s="265"/>
      <c r="R12" s="265"/>
      <c r="S12" s="265"/>
      <c r="T12" s="265"/>
      <c r="U12" s="265"/>
      <c r="V12" s="265"/>
      <c r="W12" s="265"/>
      <c r="X12" s="265"/>
      <c r="Y12" s="265"/>
      <c r="Z12" s="266"/>
    </row>
    <row r="13" spans="1:26" ht="22.5" customHeight="1" x14ac:dyDescent="0.25">
      <c r="A13" s="250"/>
      <c r="B13" s="264"/>
      <c r="C13" s="638" t="s">
        <v>6</v>
      </c>
      <c r="D13" s="639"/>
      <c r="E13" s="639"/>
      <c r="F13" s="639"/>
      <c r="G13" s="639"/>
      <c r="H13" s="640"/>
      <c r="I13" s="644" t="s">
        <v>544</v>
      </c>
      <c r="J13" s="645"/>
      <c r="K13" s="645"/>
      <c r="L13" s="645"/>
      <c r="M13" s="645"/>
      <c r="N13" s="645"/>
      <c r="O13" s="645"/>
      <c r="P13" s="645"/>
      <c r="Q13" s="645"/>
      <c r="R13" s="645"/>
      <c r="S13" s="646"/>
      <c r="T13" s="638" t="s">
        <v>7</v>
      </c>
      <c r="U13" s="639"/>
      <c r="V13" s="639"/>
      <c r="W13" s="639"/>
      <c r="X13" s="639"/>
      <c r="Y13" s="640"/>
      <c r="Z13" s="266"/>
    </row>
    <row r="14" spans="1:26" ht="22.5" customHeight="1" thickBot="1" x14ac:dyDescent="0.3">
      <c r="A14" s="250"/>
      <c r="B14" s="264"/>
      <c r="C14" s="641"/>
      <c r="D14" s="642"/>
      <c r="E14" s="642"/>
      <c r="F14" s="642"/>
      <c r="G14" s="642"/>
      <c r="H14" s="643"/>
      <c r="I14" s="647"/>
      <c r="J14" s="648"/>
      <c r="K14" s="648"/>
      <c r="L14" s="648"/>
      <c r="M14" s="648"/>
      <c r="N14" s="648"/>
      <c r="O14" s="648"/>
      <c r="P14" s="648"/>
      <c r="Q14" s="648"/>
      <c r="R14" s="648"/>
      <c r="S14" s="649"/>
      <c r="T14" s="650" t="s">
        <v>45</v>
      </c>
      <c r="U14" s="651"/>
      <c r="V14" s="651"/>
      <c r="W14" s="651"/>
      <c r="X14" s="651"/>
      <c r="Y14" s="652"/>
      <c r="Z14" s="266"/>
    </row>
    <row r="15" spans="1:26" ht="15.75" thickBot="1" x14ac:dyDescent="0.3">
      <c r="A15" s="250"/>
      <c r="B15" s="264"/>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6"/>
    </row>
    <row r="16" spans="1:26" ht="45" customHeight="1" thickBot="1" x14ac:dyDescent="0.3">
      <c r="A16" s="250"/>
      <c r="B16" s="264"/>
      <c r="C16" s="601" t="s">
        <v>8</v>
      </c>
      <c r="D16" s="602"/>
      <c r="E16" s="602"/>
      <c r="F16" s="602"/>
      <c r="G16" s="602"/>
      <c r="H16" s="603"/>
      <c r="I16" s="604" t="s">
        <v>545</v>
      </c>
      <c r="J16" s="605"/>
      <c r="K16" s="605"/>
      <c r="L16" s="605"/>
      <c r="M16" s="605"/>
      <c r="N16" s="605"/>
      <c r="O16" s="605"/>
      <c r="P16" s="605"/>
      <c r="Q16" s="605"/>
      <c r="R16" s="605"/>
      <c r="S16" s="605"/>
      <c r="T16" s="605"/>
      <c r="U16" s="605"/>
      <c r="V16" s="605"/>
      <c r="W16" s="605"/>
      <c r="X16" s="605"/>
      <c r="Y16" s="606"/>
      <c r="Z16" s="266"/>
    </row>
    <row r="17" spans="1:26" ht="15.75" thickBot="1" x14ac:dyDescent="0.3">
      <c r="A17" s="249"/>
      <c r="B17" s="264"/>
      <c r="C17" s="263"/>
      <c r="D17" s="263"/>
      <c r="E17" s="263"/>
      <c r="F17" s="263"/>
      <c r="G17" s="263"/>
      <c r="H17" s="263"/>
      <c r="I17" s="267"/>
      <c r="J17" s="267"/>
      <c r="K17" s="267"/>
      <c r="L17" s="267"/>
      <c r="M17" s="267"/>
      <c r="N17" s="267"/>
      <c r="O17" s="267"/>
      <c r="P17" s="267"/>
      <c r="Q17" s="267"/>
      <c r="R17" s="267"/>
      <c r="S17" s="267"/>
      <c r="T17" s="267"/>
      <c r="U17" s="267"/>
      <c r="V17" s="267"/>
      <c r="W17" s="267"/>
      <c r="X17" s="267"/>
      <c r="Y17" s="267"/>
      <c r="Z17" s="266"/>
    </row>
    <row r="18" spans="1:26" ht="63" customHeight="1" thickBot="1" x14ac:dyDescent="0.3">
      <c r="A18" s="249"/>
      <c r="B18" s="264"/>
      <c r="C18" s="601" t="s">
        <v>9</v>
      </c>
      <c r="D18" s="602"/>
      <c r="E18" s="602"/>
      <c r="F18" s="602"/>
      <c r="G18" s="602"/>
      <c r="H18" s="603"/>
      <c r="I18" s="604" t="s">
        <v>546</v>
      </c>
      <c r="J18" s="605"/>
      <c r="K18" s="605"/>
      <c r="L18" s="605"/>
      <c r="M18" s="605"/>
      <c r="N18" s="605"/>
      <c r="O18" s="605"/>
      <c r="P18" s="605"/>
      <c r="Q18" s="605"/>
      <c r="R18" s="605"/>
      <c r="S18" s="605"/>
      <c r="T18" s="605"/>
      <c r="U18" s="605"/>
      <c r="V18" s="605"/>
      <c r="W18" s="605"/>
      <c r="X18" s="605"/>
      <c r="Y18" s="606"/>
      <c r="Z18" s="266"/>
    </row>
    <row r="19" spans="1:26" ht="15.75" thickBot="1" x14ac:dyDescent="0.3">
      <c r="A19" s="249"/>
      <c r="B19" s="264"/>
      <c r="C19" s="263"/>
      <c r="D19" s="263"/>
      <c r="E19" s="263"/>
      <c r="F19" s="263"/>
      <c r="G19" s="263"/>
      <c r="H19" s="263"/>
      <c r="I19" s="267"/>
      <c r="J19" s="267"/>
      <c r="K19" s="267"/>
      <c r="L19" s="267"/>
      <c r="M19" s="267"/>
      <c r="N19" s="267"/>
      <c r="O19" s="267"/>
      <c r="P19" s="267"/>
      <c r="Q19" s="267"/>
      <c r="R19" s="267"/>
      <c r="S19" s="267"/>
      <c r="T19" s="267"/>
      <c r="U19" s="267"/>
      <c r="V19" s="267"/>
      <c r="W19" s="267"/>
      <c r="X19" s="267"/>
      <c r="Y19" s="267"/>
      <c r="Z19" s="266"/>
    </row>
    <row r="20" spans="1:26" x14ac:dyDescent="0.25">
      <c r="A20" s="249"/>
      <c r="B20" s="264"/>
      <c r="C20" s="620" t="s">
        <v>10</v>
      </c>
      <c r="D20" s="621"/>
      <c r="E20" s="621"/>
      <c r="F20" s="621"/>
      <c r="G20" s="621"/>
      <c r="H20" s="622"/>
      <c r="I20" s="626" t="s">
        <v>513</v>
      </c>
      <c r="J20" s="627"/>
      <c r="K20" s="627"/>
      <c r="L20" s="628"/>
      <c r="M20" s="608" t="s">
        <v>11</v>
      </c>
      <c r="N20" s="609"/>
      <c r="O20" s="609"/>
      <c r="P20" s="609"/>
      <c r="Q20" s="609"/>
      <c r="R20" s="609"/>
      <c r="S20" s="610"/>
      <c r="T20" s="608" t="s">
        <v>12</v>
      </c>
      <c r="U20" s="609"/>
      <c r="V20" s="609"/>
      <c r="W20" s="609"/>
      <c r="X20" s="609"/>
      <c r="Y20" s="610"/>
      <c r="Z20" s="266"/>
    </row>
    <row r="21" spans="1:26" ht="15.75" thickBot="1" x14ac:dyDescent="0.3">
      <c r="A21" s="249"/>
      <c r="B21" s="264"/>
      <c r="C21" s="623"/>
      <c r="D21" s="624"/>
      <c r="E21" s="624"/>
      <c r="F21" s="624"/>
      <c r="G21" s="624"/>
      <c r="H21" s="625"/>
      <c r="I21" s="629"/>
      <c r="J21" s="630"/>
      <c r="K21" s="630"/>
      <c r="L21" s="631"/>
      <c r="M21" s="701" t="s">
        <v>70</v>
      </c>
      <c r="N21" s="702"/>
      <c r="O21" s="702"/>
      <c r="P21" s="702"/>
      <c r="Q21" s="702"/>
      <c r="R21" s="702"/>
      <c r="S21" s="703"/>
      <c r="T21" s="1386" t="s">
        <v>514</v>
      </c>
      <c r="U21" s="1387"/>
      <c r="V21" s="1387"/>
      <c r="W21" s="1387"/>
      <c r="X21" s="1387"/>
      <c r="Y21" s="1388"/>
      <c r="Z21" s="266"/>
    </row>
    <row r="22" spans="1:26" ht="15.75" thickBot="1" x14ac:dyDescent="0.3">
      <c r="A22" s="249"/>
      <c r="B22" s="264"/>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6"/>
    </row>
    <row r="23" spans="1:26" x14ac:dyDescent="0.25">
      <c r="A23" s="249"/>
      <c r="B23" s="264"/>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266"/>
    </row>
    <row r="24" spans="1:26" ht="15.75" thickBot="1" x14ac:dyDescent="0.3">
      <c r="A24" s="249"/>
      <c r="B24" s="264"/>
      <c r="C24" s="611" t="s">
        <v>515</v>
      </c>
      <c r="D24" s="612"/>
      <c r="E24" s="612"/>
      <c r="F24" s="612"/>
      <c r="G24" s="612"/>
      <c r="H24" s="612"/>
      <c r="I24" s="613"/>
      <c r="J24" s="611" t="s">
        <v>141</v>
      </c>
      <c r="K24" s="612"/>
      <c r="L24" s="612"/>
      <c r="M24" s="612"/>
      <c r="N24" s="612"/>
      <c r="O24" s="612"/>
      <c r="P24" s="613"/>
      <c r="Q24" s="1383" t="s">
        <v>385</v>
      </c>
      <c r="R24" s="1384"/>
      <c r="S24" s="1384"/>
      <c r="T24" s="1384"/>
      <c r="U24" s="1384"/>
      <c r="V24" s="1384"/>
      <c r="W24" s="1384"/>
      <c r="X24" s="1384"/>
      <c r="Y24" s="1385"/>
      <c r="Z24" s="266"/>
    </row>
    <row r="25" spans="1:26" ht="15.75" thickBot="1" x14ac:dyDescent="0.3">
      <c r="A25" s="249"/>
      <c r="B25" s="264"/>
      <c r="C25" s="265"/>
      <c r="D25" s="265"/>
      <c r="E25" s="265"/>
      <c r="F25" s="265"/>
      <c r="G25" s="265"/>
      <c r="H25" s="265"/>
      <c r="I25" s="265"/>
      <c r="J25" s="265"/>
      <c r="K25" s="265"/>
      <c r="L25" s="265"/>
      <c r="M25" s="265"/>
      <c r="N25" s="265"/>
      <c r="O25" s="265"/>
      <c r="P25" s="265" t="s">
        <v>665</v>
      </c>
      <c r="Q25" s="265"/>
      <c r="R25" s="265"/>
      <c r="S25" s="265"/>
      <c r="T25" s="265"/>
      <c r="U25" s="265"/>
      <c r="V25" s="265"/>
      <c r="W25" s="265"/>
      <c r="X25" s="265"/>
      <c r="Y25" s="265"/>
      <c r="Z25" s="266"/>
    </row>
    <row r="26" spans="1:26" ht="30" customHeight="1" thickBot="1" x14ac:dyDescent="0.3">
      <c r="A26" s="249"/>
      <c r="B26" s="264"/>
      <c r="C26" s="601" t="s">
        <v>16</v>
      </c>
      <c r="D26" s="602"/>
      <c r="E26" s="602"/>
      <c r="F26" s="602"/>
      <c r="G26" s="602"/>
      <c r="H26" s="603"/>
      <c r="I26" s="604" t="s">
        <v>547</v>
      </c>
      <c r="J26" s="605"/>
      <c r="K26" s="605"/>
      <c r="L26" s="605"/>
      <c r="M26" s="605"/>
      <c r="N26" s="605"/>
      <c r="O26" s="605"/>
      <c r="P26" s="605"/>
      <c r="Q26" s="605"/>
      <c r="R26" s="605"/>
      <c r="S26" s="605"/>
      <c r="T26" s="605"/>
      <c r="U26" s="605"/>
      <c r="V26" s="605"/>
      <c r="W26" s="605"/>
      <c r="X26" s="605"/>
      <c r="Y26" s="606"/>
      <c r="Z26" s="266"/>
    </row>
    <row r="27" spans="1:26" ht="15.75" thickBot="1" x14ac:dyDescent="0.3">
      <c r="A27" s="249"/>
      <c r="B27" s="264"/>
      <c r="C27" s="263"/>
      <c r="D27" s="263"/>
      <c r="E27" s="263"/>
      <c r="F27" s="263"/>
      <c r="G27" s="263"/>
      <c r="H27" s="263"/>
      <c r="I27" s="267"/>
      <c r="J27" s="267"/>
      <c r="K27" s="267"/>
      <c r="L27" s="267"/>
      <c r="M27" s="267"/>
      <c r="N27" s="267"/>
      <c r="O27" s="267"/>
      <c r="P27" s="267"/>
      <c r="Q27" s="267"/>
      <c r="R27" s="267"/>
      <c r="S27" s="267"/>
      <c r="T27" s="267"/>
      <c r="U27" s="267"/>
      <c r="V27" s="267"/>
      <c r="W27" s="267"/>
      <c r="X27" s="267"/>
      <c r="Y27" s="267"/>
      <c r="Z27" s="266"/>
    </row>
    <row r="28" spans="1:26" ht="15.75" thickBot="1" x14ac:dyDescent="0.3">
      <c r="A28" s="249"/>
      <c r="B28" s="264"/>
      <c r="C28" s="601" t="s">
        <v>17</v>
      </c>
      <c r="D28" s="602"/>
      <c r="E28" s="602"/>
      <c r="F28" s="602"/>
      <c r="G28" s="602"/>
      <c r="H28" s="603"/>
      <c r="I28" s="607" t="s">
        <v>107</v>
      </c>
      <c r="J28" s="604"/>
      <c r="K28" s="601" t="s">
        <v>18</v>
      </c>
      <c r="L28" s="602"/>
      <c r="M28" s="602"/>
      <c r="N28" s="602"/>
      <c r="O28" s="602"/>
      <c r="P28" s="603"/>
      <c r="Q28" s="619" t="s">
        <v>38</v>
      </c>
      <c r="R28" s="617"/>
      <c r="S28" s="618"/>
      <c r="T28" s="268"/>
      <c r="U28" s="617" t="s">
        <v>39</v>
      </c>
      <c r="V28" s="617"/>
      <c r="W28" s="617"/>
      <c r="X28" s="618"/>
      <c r="Y28" s="269"/>
      <c r="Z28" s="266"/>
    </row>
    <row r="29" spans="1:26" ht="15.75" thickBot="1" x14ac:dyDescent="0.3">
      <c r="A29" s="249"/>
      <c r="B29" s="264"/>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6"/>
    </row>
    <row r="30" spans="1:26" x14ac:dyDescent="0.25">
      <c r="A30" s="249"/>
      <c r="B30" s="270"/>
      <c r="C30" s="892" t="s">
        <v>19</v>
      </c>
      <c r="D30" s="893"/>
      <c r="E30" s="893"/>
      <c r="F30" s="893"/>
      <c r="G30" s="893"/>
      <c r="H30" s="893"/>
      <c r="I30" s="893"/>
      <c r="J30" s="893"/>
      <c r="K30" s="893"/>
      <c r="L30" s="893"/>
      <c r="M30" s="893"/>
      <c r="N30" s="893"/>
      <c r="O30" s="893"/>
      <c r="P30" s="893"/>
      <c r="Q30" s="893"/>
      <c r="R30" s="893"/>
      <c r="S30" s="893"/>
      <c r="T30" s="893"/>
      <c r="U30" s="893"/>
      <c r="V30" s="893"/>
      <c r="W30" s="893"/>
      <c r="X30" s="893"/>
      <c r="Y30" s="894"/>
      <c r="Z30" s="266"/>
    </row>
    <row r="31" spans="1:26" ht="15.75" thickBot="1" x14ac:dyDescent="0.3">
      <c r="A31" s="249"/>
      <c r="B31" s="270"/>
      <c r="C31" s="1421"/>
      <c r="D31" s="1422"/>
      <c r="E31" s="1422"/>
      <c r="F31" s="1422"/>
      <c r="G31" s="1422"/>
      <c r="H31" s="1422"/>
      <c r="I31" s="1422"/>
      <c r="J31" s="1422"/>
      <c r="K31" s="1422"/>
      <c r="L31" s="1422"/>
      <c r="M31" s="1422"/>
      <c r="N31" s="1422"/>
      <c r="O31" s="1422"/>
      <c r="P31" s="1422"/>
      <c r="Q31" s="1422"/>
      <c r="R31" s="1422"/>
      <c r="S31" s="1422"/>
      <c r="T31" s="1422"/>
      <c r="U31" s="1422"/>
      <c r="V31" s="1422"/>
      <c r="W31" s="1422"/>
      <c r="X31" s="1422"/>
      <c r="Y31" s="1423"/>
      <c r="Z31" s="266"/>
    </row>
    <row r="32" spans="1:26" ht="34.5" customHeight="1" x14ac:dyDescent="0.25">
      <c r="A32" s="249"/>
      <c r="B32" s="270"/>
      <c r="C32" s="892" t="s">
        <v>20</v>
      </c>
      <c r="D32" s="893"/>
      <c r="E32" s="893"/>
      <c r="F32" s="893"/>
      <c r="G32" s="894"/>
      <c r="H32" s="541" t="s">
        <v>518</v>
      </c>
      <c r="I32" s="541" t="s">
        <v>548</v>
      </c>
      <c r="J32" s="541" t="s">
        <v>23</v>
      </c>
      <c r="K32" s="1424" t="s">
        <v>24</v>
      </c>
      <c r="L32" s="893"/>
      <c r="M32" s="893"/>
      <c r="N32" s="893"/>
      <c r="O32" s="893"/>
      <c r="P32" s="893"/>
      <c r="Q32" s="893"/>
      <c r="R32" s="893"/>
      <c r="S32" s="893"/>
      <c r="T32" s="893"/>
      <c r="U32" s="893"/>
      <c r="V32" s="893"/>
      <c r="W32" s="893"/>
      <c r="X32" s="893"/>
      <c r="Y32" s="894"/>
      <c r="Z32" s="266"/>
    </row>
    <row r="33" spans="1:26" ht="26.25" customHeight="1" x14ac:dyDescent="0.25">
      <c r="A33" s="249"/>
      <c r="B33" s="270"/>
      <c r="C33" s="579" t="s">
        <v>420</v>
      </c>
      <c r="D33" s="580"/>
      <c r="E33" s="580"/>
      <c r="F33" s="580"/>
      <c r="G33" s="581"/>
      <c r="H33" s="271">
        <v>5</v>
      </c>
      <c r="I33" s="272">
        <v>0</v>
      </c>
      <c r="J33" s="272">
        <v>5</v>
      </c>
      <c r="K33" s="1415" t="s">
        <v>549</v>
      </c>
      <c r="L33" s="1416"/>
      <c r="M33" s="1416"/>
      <c r="N33" s="1416"/>
      <c r="O33" s="1416"/>
      <c r="P33" s="1416"/>
      <c r="Q33" s="1416"/>
      <c r="R33" s="1416"/>
      <c r="S33" s="1416"/>
      <c r="T33" s="1416"/>
      <c r="U33" s="1416"/>
      <c r="V33" s="1416"/>
      <c r="W33" s="1416"/>
      <c r="X33" s="1416"/>
      <c r="Y33" s="1417"/>
      <c r="Z33" s="266"/>
    </row>
    <row r="34" spans="1:26" ht="26.25" customHeight="1" x14ac:dyDescent="0.25">
      <c r="A34" s="249"/>
      <c r="B34" s="270"/>
      <c r="C34" s="1236" t="s">
        <v>422</v>
      </c>
      <c r="D34" s="1237"/>
      <c r="E34" s="1237"/>
      <c r="F34" s="1237"/>
      <c r="G34" s="1414"/>
      <c r="H34" s="271">
        <v>4</v>
      </c>
      <c r="I34" s="272">
        <v>0</v>
      </c>
      <c r="J34" s="272">
        <v>4</v>
      </c>
      <c r="K34" s="1415" t="s">
        <v>550</v>
      </c>
      <c r="L34" s="1416"/>
      <c r="M34" s="1416"/>
      <c r="N34" s="1416"/>
      <c r="O34" s="1416"/>
      <c r="P34" s="1416"/>
      <c r="Q34" s="1416"/>
      <c r="R34" s="1416"/>
      <c r="S34" s="1416"/>
      <c r="T34" s="1416"/>
      <c r="U34" s="1416"/>
      <c r="V34" s="1416"/>
      <c r="W34" s="1416"/>
      <c r="X34" s="1416"/>
      <c r="Y34" s="1417"/>
      <c r="Z34" s="266"/>
    </row>
    <row r="35" spans="1:26" ht="26.25" customHeight="1" x14ac:dyDescent="0.25">
      <c r="A35" s="249"/>
      <c r="B35" s="270"/>
      <c r="C35" s="579" t="s">
        <v>424</v>
      </c>
      <c r="D35" s="580"/>
      <c r="E35" s="580"/>
      <c r="F35" s="580"/>
      <c r="G35" s="581"/>
      <c r="H35" s="271">
        <v>1</v>
      </c>
      <c r="I35" s="272">
        <v>1</v>
      </c>
      <c r="J35" s="272">
        <v>2</v>
      </c>
      <c r="K35" s="1415" t="s">
        <v>551</v>
      </c>
      <c r="L35" s="1416"/>
      <c r="M35" s="1416"/>
      <c r="N35" s="1416"/>
      <c r="O35" s="1416"/>
      <c r="P35" s="1416"/>
      <c r="Q35" s="1416"/>
      <c r="R35" s="1416"/>
      <c r="S35" s="1416"/>
      <c r="T35" s="1416"/>
      <c r="U35" s="1416"/>
      <c r="V35" s="1416"/>
      <c r="W35" s="1416"/>
      <c r="X35" s="1416"/>
      <c r="Y35" s="1417"/>
      <c r="Z35" s="266"/>
    </row>
    <row r="36" spans="1:26" ht="26.25" customHeight="1" x14ac:dyDescent="0.25">
      <c r="A36" s="249"/>
      <c r="B36" s="270"/>
      <c r="C36" s="579" t="s">
        <v>426</v>
      </c>
      <c r="D36" s="580"/>
      <c r="E36" s="580"/>
      <c r="F36" s="580"/>
      <c r="G36" s="581"/>
      <c r="H36" s="271">
        <v>5</v>
      </c>
      <c r="I36" s="272">
        <v>1</v>
      </c>
      <c r="J36" s="272">
        <v>6</v>
      </c>
      <c r="K36" s="1415" t="s">
        <v>552</v>
      </c>
      <c r="L36" s="1416"/>
      <c r="M36" s="1416"/>
      <c r="N36" s="1416"/>
      <c r="O36" s="1416"/>
      <c r="P36" s="1416"/>
      <c r="Q36" s="1416"/>
      <c r="R36" s="1416"/>
      <c r="S36" s="1416"/>
      <c r="T36" s="1416"/>
      <c r="U36" s="1416"/>
      <c r="V36" s="1416"/>
      <c r="W36" s="1416"/>
      <c r="X36" s="1416"/>
      <c r="Y36" s="1417"/>
      <c r="Z36" s="266"/>
    </row>
    <row r="37" spans="1:26" ht="26.25" customHeight="1" x14ac:dyDescent="0.25">
      <c r="A37" s="249"/>
      <c r="B37" s="270"/>
      <c r="C37" s="1236" t="s">
        <v>428</v>
      </c>
      <c r="D37" s="1237"/>
      <c r="E37" s="1237"/>
      <c r="F37" s="1237"/>
      <c r="G37" s="1414"/>
      <c r="H37" s="271">
        <v>4</v>
      </c>
      <c r="I37" s="272">
        <v>2</v>
      </c>
      <c r="J37" s="272">
        <v>6</v>
      </c>
      <c r="K37" s="1415" t="s">
        <v>553</v>
      </c>
      <c r="L37" s="1416"/>
      <c r="M37" s="1416"/>
      <c r="N37" s="1416"/>
      <c r="O37" s="1416"/>
      <c r="P37" s="1416"/>
      <c r="Q37" s="1416"/>
      <c r="R37" s="1416"/>
      <c r="S37" s="1416"/>
      <c r="T37" s="1416"/>
      <c r="U37" s="1416"/>
      <c r="V37" s="1416"/>
      <c r="W37" s="1416"/>
      <c r="X37" s="1416"/>
      <c r="Y37" s="1417"/>
      <c r="Z37" s="266"/>
    </row>
    <row r="38" spans="1:26" ht="26.25" customHeight="1" x14ac:dyDescent="0.25">
      <c r="A38" s="249"/>
      <c r="B38" s="270"/>
      <c r="C38" s="579" t="s">
        <v>430</v>
      </c>
      <c r="D38" s="580"/>
      <c r="E38" s="580"/>
      <c r="F38" s="580"/>
      <c r="G38" s="581"/>
      <c r="H38" s="271">
        <v>2</v>
      </c>
      <c r="I38" s="272">
        <v>3</v>
      </c>
      <c r="J38" s="272">
        <v>5</v>
      </c>
      <c r="K38" s="1415" t="s">
        <v>554</v>
      </c>
      <c r="L38" s="1416"/>
      <c r="M38" s="1416"/>
      <c r="N38" s="1416"/>
      <c r="O38" s="1416"/>
      <c r="P38" s="1416"/>
      <c r="Q38" s="1416"/>
      <c r="R38" s="1416"/>
      <c r="S38" s="1416"/>
      <c r="T38" s="1416"/>
      <c r="U38" s="1416"/>
      <c r="V38" s="1416"/>
      <c r="W38" s="1416"/>
      <c r="X38" s="1416"/>
      <c r="Y38" s="1417"/>
      <c r="Z38" s="266"/>
    </row>
    <row r="39" spans="1:26" ht="19.5" customHeight="1" x14ac:dyDescent="0.25">
      <c r="A39" s="249"/>
      <c r="B39" s="270"/>
      <c r="C39" s="579" t="s">
        <v>432</v>
      </c>
      <c r="D39" s="580"/>
      <c r="E39" s="580"/>
      <c r="F39" s="580"/>
      <c r="G39" s="581"/>
      <c r="H39" s="273"/>
      <c r="I39" s="273"/>
      <c r="J39" s="274"/>
      <c r="K39" s="582"/>
      <c r="L39" s="583"/>
      <c r="M39" s="583"/>
      <c r="N39" s="583"/>
      <c r="O39" s="583"/>
      <c r="P39" s="583"/>
      <c r="Q39" s="583"/>
      <c r="R39" s="583"/>
      <c r="S39" s="583"/>
      <c r="T39" s="583"/>
      <c r="U39" s="583"/>
      <c r="V39" s="583"/>
      <c r="W39" s="583"/>
      <c r="X39" s="583"/>
      <c r="Y39" s="584"/>
      <c r="Z39" s="266"/>
    </row>
    <row r="40" spans="1:26" ht="19.5" customHeight="1" x14ac:dyDescent="0.25">
      <c r="A40" s="249"/>
      <c r="B40" s="270"/>
      <c r="C40" s="1236" t="s">
        <v>433</v>
      </c>
      <c r="D40" s="1237"/>
      <c r="E40" s="1237"/>
      <c r="F40" s="1237"/>
      <c r="G40" s="1414"/>
      <c r="H40" s="273"/>
      <c r="I40" s="273"/>
      <c r="J40" s="274"/>
      <c r="K40" s="582"/>
      <c r="L40" s="583"/>
      <c r="M40" s="583"/>
      <c r="N40" s="583"/>
      <c r="O40" s="583"/>
      <c r="P40" s="583"/>
      <c r="Q40" s="583"/>
      <c r="R40" s="583"/>
      <c r="S40" s="583"/>
      <c r="T40" s="583"/>
      <c r="U40" s="583"/>
      <c r="V40" s="583"/>
      <c r="W40" s="583"/>
      <c r="X40" s="583"/>
      <c r="Y40" s="584"/>
      <c r="Z40" s="266"/>
    </row>
    <row r="41" spans="1:26" ht="19.5" customHeight="1" x14ac:dyDescent="0.25">
      <c r="A41" s="249"/>
      <c r="B41" s="270"/>
      <c r="C41" s="579" t="s">
        <v>434</v>
      </c>
      <c r="D41" s="580"/>
      <c r="E41" s="580"/>
      <c r="F41" s="580"/>
      <c r="G41" s="581"/>
      <c r="H41" s="273"/>
      <c r="I41" s="273"/>
      <c r="J41" s="274"/>
      <c r="K41" s="582"/>
      <c r="L41" s="583"/>
      <c r="M41" s="583"/>
      <c r="N41" s="583"/>
      <c r="O41" s="583"/>
      <c r="P41" s="583"/>
      <c r="Q41" s="583"/>
      <c r="R41" s="583"/>
      <c r="S41" s="583"/>
      <c r="T41" s="583"/>
      <c r="U41" s="583"/>
      <c r="V41" s="583"/>
      <c r="W41" s="583"/>
      <c r="X41" s="583"/>
      <c r="Y41" s="584"/>
      <c r="Z41" s="266"/>
    </row>
    <row r="42" spans="1:26" ht="19.5" customHeight="1" x14ac:dyDescent="0.25">
      <c r="A42" s="249"/>
      <c r="B42" s="270"/>
      <c r="C42" s="579" t="s">
        <v>435</v>
      </c>
      <c r="D42" s="580"/>
      <c r="E42" s="580"/>
      <c r="F42" s="580"/>
      <c r="G42" s="581"/>
      <c r="H42" s="273"/>
      <c r="I42" s="273"/>
      <c r="J42" s="274"/>
      <c r="K42" s="582"/>
      <c r="L42" s="583"/>
      <c r="M42" s="583"/>
      <c r="N42" s="583"/>
      <c r="O42" s="583"/>
      <c r="P42" s="583"/>
      <c r="Q42" s="583"/>
      <c r="R42" s="583"/>
      <c r="S42" s="583"/>
      <c r="T42" s="583"/>
      <c r="U42" s="583"/>
      <c r="V42" s="583"/>
      <c r="W42" s="583"/>
      <c r="X42" s="583"/>
      <c r="Y42" s="584"/>
      <c r="Z42" s="266"/>
    </row>
    <row r="43" spans="1:26" ht="19.5" customHeight="1" x14ac:dyDescent="0.25">
      <c r="A43" s="249"/>
      <c r="B43" s="270"/>
      <c r="C43" s="1236" t="s">
        <v>436</v>
      </c>
      <c r="D43" s="1237"/>
      <c r="E43" s="1237"/>
      <c r="F43" s="1237"/>
      <c r="G43" s="1414"/>
      <c r="H43" s="273"/>
      <c r="I43" s="273"/>
      <c r="J43" s="274"/>
      <c r="K43" s="582"/>
      <c r="L43" s="583"/>
      <c r="M43" s="583"/>
      <c r="N43" s="583"/>
      <c r="O43" s="583"/>
      <c r="P43" s="583"/>
      <c r="Q43" s="583"/>
      <c r="R43" s="583"/>
      <c r="S43" s="583"/>
      <c r="T43" s="583"/>
      <c r="U43" s="583"/>
      <c r="V43" s="583"/>
      <c r="W43" s="583"/>
      <c r="X43" s="583"/>
      <c r="Y43" s="584"/>
      <c r="Z43" s="266"/>
    </row>
    <row r="44" spans="1:26" ht="19.5" customHeight="1" thickBot="1" x14ac:dyDescent="0.3">
      <c r="A44" s="249"/>
      <c r="B44" s="270"/>
      <c r="C44" s="579" t="s">
        <v>416</v>
      </c>
      <c r="D44" s="580"/>
      <c r="E44" s="580"/>
      <c r="F44" s="580"/>
      <c r="G44" s="581"/>
      <c r="H44" s="275"/>
      <c r="I44" s="275"/>
      <c r="J44" s="274"/>
      <c r="K44" s="585"/>
      <c r="L44" s="586"/>
      <c r="M44" s="586"/>
      <c r="N44" s="586"/>
      <c r="O44" s="586"/>
      <c r="P44" s="586"/>
      <c r="Q44" s="586"/>
      <c r="R44" s="586"/>
      <c r="S44" s="586"/>
      <c r="T44" s="586"/>
      <c r="U44" s="586"/>
      <c r="V44" s="586"/>
      <c r="W44" s="586"/>
      <c r="X44" s="586"/>
      <c r="Y44" s="587"/>
      <c r="Z44" s="266"/>
    </row>
    <row r="45" spans="1:26" ht="15.75" thickBot="1" x14ac:dyDescent="0.3">
      <c r="A45" s="249"/>
      <c r="B45" s="270"/>
      <c r="C45" s="552" t="s">
        <v>25</v>
      </c>
      <c r="D45" s="553"/>
      <c r="E45" s="553"/>
      <c r="F45" s="553"/>
      <c r="G45" s="554"/>
      <c r="H45" s="276">
        <f>SUM(H33:H44)</f>
        <v>21</v>
      </c>
      <c r="I45" s="276">
        <f>SUM(I33:I44)</f>
        <v>7</v>
      </c>
      <c r="J45" s="542">
        <f>SUM(H45:I45)</f>
        <v>28</v>
      </c>
      <c r="K45" s="555"/>
      <c r="L45" s="556"/>
      <c r="M45" s="556"/>
      <c r="N45" s="556"/>
      <c r="O45" s="556"/>
      <c r="P45" s="556"/>
      <c r="Q45" s="556"/>
      <c r="R45" s="556"/>
      <c r="S45" s="556"/>
      <c r="T45" s="556"/>
      <c r="U45" s="556"/>
      <c r="V45" s="556"/>
      <c r="W45" s="556"/>
      <c r="X45" s="556"/>
      <c r="Y45" s="557"/>
      <c r="Z45" s="266"/>
    </row>
    <row r="46" spans="1:26" x14ac:dyDescent="0.25">
      <c r="A46" s="249"/>
      <c r="B46" s="270"/>
      <c r="C46" s="265"/>
      <c r="D46" s="265"/>
      <c r="E46" s="265"/>
      <c r="F46" s="265"/>
      <c r="G46" s="265"/>
      <c r="H46" s="277"/>
      <c r="I46" s="277"/>
      <c r="J46" s="278"/>
      <c r="K46" s="265"/>
      <c r="L46" s="265"/>
      <c r="M46" s="265"/>
      <c r="N46" s="265"/>
      <c r="O46" s="265"/>
      <c r="P46" s="265"/>
      <c r="Q46" s="265"/>
      <c r="R46" s="265"/>
      <c r="S46" s="265"/>
      <c r="T46" s="265"/>
      <c r="U46" s="265"/>
      <c r="V46" s="265"/>
      <c r="W46" s="265"/>
      <c r="X46" s="265"/>
      <c r="Y46" s="265"/>
      <c r="Z46" s="266"/>
    </row>
    <row r="47" spans="1:26" ht="15.75" thickBot="1" x14ac:dyDescent="0.3">
      <c r="A47" s="249"/>
      <c r="B47" s="270"/>
      <c r="C47" s="265"/>
      <c r="D47" s="265"/>
      <c r="E47" s="265"/>
      <c r="F47" s="265"/>
      <c r="G47" s="265"/>
      <c r="H47" s="277"/>
      <c r="I47" s="277"/>
      <c r="J47" s="278"/>
      <c r="K47" s="265"/>
      <c r="L47" s="265"/>
      <c r="M47" s="265"/>
      <c r="N47" s="265"/>
      <c r="O47" s="265"/>
      <c r="P47" s="265"/>
      <c r="Q47" s="265"/>
      <c r="R47" s="265"/>
      <c r="S47" s="265"/>
      <c r="T47" s="265"/>
      <c r="U47" s="265"/>
      <c r="V47" s="265"/>
      <c r="W47" s="265"/>
      <c r="X47" s="265"/>
      <c r="Y47" s="265"/>
      <c r="Z47" s="266"/>
    </row>
    <row r="48" spans="1:26" x14ac:dyDescent="0.25">
      <c r="A48" s="249"/>
      <c r="B48" s="270"/>
      <c r="C48" s="558" t="s">
        <v>26</v>
      </c>
      <c r="D48" s="559"/>
      <c r="E48" s="559"/>
      <c r="F48" s="559"/>
      <c r="G48" s="559"/>
      <c r="H48" s="559"/>
      <c r="I48" s="559"/>
      <c r="J48" s="559"/>
      <c r="K48" s="559"/>
      <c r="L48" s="559"/>
      <c r="M48" s="559"/>
      <c r="N48" s="559"/>
      <c r="O48" s="559"/>
      <c r="P48" s="559"/>
      <c r="Q48" s="559"/>
      <c r="R48" s="559"/>
      <c r="S48" s="559"/>
      <c r="T48" s="559"/>
      <c r="U48" s="559"/>
      <c r="V48" s="559"/>
      <c r="W48" s="559"/>
      <c r="X48" s="559"/>
      <c r="Y48" s="560"/>
      <c r="Z48" s="266"/>
    </row>
    <row r="49" spans="1:26" ht="15.75" thickBot="1" x14ac:dyDescent="0.3">
      <c r="A49" s="249"/>
      <c r="B49" s="264"/>
      <c r="C49" s="561"/>
      <c r="D49" s="562"/>
      <c r="E49" s="562"/>
      <c r="F49" s="562"/>
      <c r="G49" s="562"/>
      <c r="H49" s="562"/>
      <c r="I49" s="562"/>
      <c r="J49" s="562"/>
      <c r="K49" s="562"/>
      <c r="L49" s="562"/>
      <c r="M49" s="562"/>
      <c r="N49" s="562"/>
      <c r="O49" s="562"/>
      <c r="P49" s="562"/>
      <c r="Q49" s="562"/>
      <c r="R49" s="562"/>
      <c r="S49" s="562"/>
      <c r="T49" s="562"/>
      <c r="U49" s="562"/>
      <c r="V49" s="562"/>
      <c r="W49" s="562"/>
      <c r="X49" s="562"/>
      <c r="Y49" s="563"/>
      <c r="Z49" s="266"/>
    </row>
    <row r="50" spans="1:26" x14ac:dyDescent="0.25">
      <c r="A50" s="249"/>
      <c r="B50" s="264"/>
      <c r="C50" s="564" t="s">
        <v>27</v>
      </c>
      <c r="D50" s="565"/>
      <c r="E50" s="565"/>
      <c r="F50" s="565"/>
      <c r="G50" s="565"/>
      <c r="H50" s="565"/>
      <c r="I50" s="565"/>
      <c r="J50" s="565"/>
      <c r="K50" s="565"/>
      <c r="L50" s="565"/>
      <c r="M50" s="565"/>
      <c r="N50" s="565"/>
      <c r="O50" s="565"/>
      <c r="P50" s="565"/>
      <c r="Q50" s="565"/>
      <c r="R50" s="565"/>
      <c r="S50" s="565"/>
      <c r="T50" s="565"/>
      <c r="U50" s="565"/>
      <c r="V50" s="565"/>
      <c r="W50" s="565"/>
      <c r="X50" s="565"/>
      <c r="Y50" s="566"/>
      <c r="Z50" s="266"/>
    </row>
    <row r="51" spans="1:26" x14ac:dyDescent="0.25">
      <c r="A51" s="249"/>
      <c r="B51" s="264"/>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266"/>
    </row>
    <row r="52" spans="1:26" x14ac:dyDescent="0.25">
      <c r="A52" s="249"/>
      <c r="B52" s="264"/>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266"/>
    </row>
    <row r="53" spans="1:26" x14ac:dyDescent="0.25">
      <c r="A53" s="249"/>
      <c r="B53" s="264"/>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266"/>
    </row>
    <row r="54" spans="1:26" x14ac:dyDescent="0.25">
      <c r="A54" s="249"/>
      <c r="B54" s="264"/>
      <c r="C54" s="567"/>
      <c r="D54" s="568"/>
      <c r="E54" s="568"/>
      <c r="F54" s="568"/>
      <c r="G54" s="568"/>
      <c r="H54" s="568"/>
      <c r="I54" s="568"/>
      <c r="J54" s="568"/>
      <c r="K54" s="568"/>
      <c r="L54" s="568"/>
      <c r="M54" s="568"/>
      <c r="N54" s="568"/>
      <c r="O54" s="568"/>
      <c r="P54" s="568"/>
      <c r="Q54" s="568"/>
      <c r="R54" s="568"/>
      <c r="S54" s="568"/>
      <c r="T54" s="568"/>
      <c r="U54" s="568"/>
      <c r="V54" s="568"/>
      <c r="W54" s="568"/>
      <c r="X54" s="568"/>
      <c r="Y54" s="569"/>
      <c r="Z54" s="266"/>
    </row>
    <row r="55" spans="1:26" x14ac:dyDescent="0.25">
      <c r="A55" s="249"/>
      <c r="B55" s="264"/>
      <c r="C55" s="567"/>
      <c r="D55" s="568"/>
      <c r="E55" s="568"/>
      <c r="F55" s="568"/>
      <c r="G55" s="568"/>
      <c r="H55" s="568"/>
      <c r="I55" s="568"/>
      <c r="J55" s="568"/>
      <c r="K55" s="568"/>
      <c r="L55" s="568"/>
      <c r="M55" s="568"/>
      <c r="N55" s="568"/>
      <c r="O55" s="568"/>
      <c r="P55" s="568"/>
      <c r="Q55" s="568"/>
      <c r="R55" s="568"/>
      <c r="S55" s="568"/>
      <c r="T55" s="568"/>
      <c r="U55" s="568"/>
      <c r="V55" s="568"/>
      <c r="W55" s="568"/>
      <c r="X55" s="568"/>
      <c r="Y55" s="569"/>
      <c r="Z55" s="266"/>
    </row>
    <row r="56" spans="1:26" x14ac:dyDescent="0.25">
      <c r="A56" s="249"/>
      <c r="B56" s="264"/>
      <c r="C56" s="567"/>
      <c r="D56" s="568"/>
      <c r="E56" s="568"/>
      <c r="F56" s="568"/>
      <c r="G56" s="568"/>
      <c r="H56" s="568"/>
      <c r="I56" s="568"/>
      <c r="J56" s="568"/>
      <c r="K56" s="568"/>
      <c r="L56" s="568"/>
      <c r="M56" s="568"/>
      <c r="N56" s="568"/>
      <c r="O56" s="568"/>
      <c r="P56" s="568"/>
      <c r="Q56" s="568"/>
      <c r="R56" s="568"/>
      <c r="S56" s="568"/>
      <c r="T56" s="568"/>
      <c r="U56" s="568"/>
      <c r="V56" s="568"/>
      <c r="W56" s="568"/>
      <c r="X56" s="568"/>
      <c r="Y56" s="569"/>
      <c r="Z56" s="266"/>
    </row>
    <row r="57" spans="1:26" x14ac:dyDescent="0.25">
      <c r="A57" s="249"/>
      <c r="B57" s="264"/>
      <c r="C57" s="567"/>
      <c r="D57" s="568"/>
      <c r="E57" s="568"/>
      <c r="F57" s="568"/>
      <c r="G57" s="568"/>
      <c r="H57" s="568"/>
      <c r="I57" s="568"/>
      <c r="J57" s="568"/>
      <c r="K57" s="568"/>
      <c r="L57" s="568"/>
      <c r="M57" s="568"/>
      <c r="N57" s="568"/>
      <c r="O57" s="568"/>
      <c r="P57" s="568"/>
      <c r="Q57" s="568"/>
      <c r="R57" s="568"/>
      <c r="S57" s="568"/>
      <c r="T57" s="568"/>
      <c r="U57" s="568"/>
      <c r="V57" s="568"/>
      <c r="W57" s="568"/>
      <c r="X57" s="568"/>
      <c r="Y57" s="569"/>
      <c r="Z57" s="266"/>
    </row>
    <row r="58" spans="1:26" x14ac:dyDescent="0.25">
      <c r="A58" s="249"/>
      <c r="B58" s="264"/>
      <c r="C58" s="567"/>
      <c r="D58" s="568"/>
      <c r="E58" s="568"/>
      <c r="F58" s="568"/>
      <c r="G58" s="568"/>
      <c r="H58" s="568"/>
      <c r="I58" s="568"/>
      <c r="J58" s="568"/>
      <c r="K58" s="568"/>
      <c r="L58" s="568"/>
      <c r="M58" s="568"/>
      <c r="N58" s="568"/>
      <c r="O58" s="568"/>
      <c r="P58" s="568"/>
      <c r="Q58" s="568"/>
      <c r="R58" s="568"/>
      <c r="S58" s="568"/>
      <c r="T58" s="568"/>
      <c r="U58" s="568"/>
      <c r="V58" s="568"/>
      <c r="W58" s="568"/>
      <c r="X58" s="568"/>
      <c r="Y58" s="569"/>
      <c r="Z58" s="266"/>
    </row>
    <row r="59" spans="1:26" x14ac:dyDescent="0.25">
      <c r="A59" s="249"/>
      <c r="B59" s="264"/>
      <c r="C59" s="567"/>
      <c r="D59" s="568"/>
      <c r="E59" s="568"/>
      <c r="F59" s="568"/>
      <c r="G59" s="568"/>
      <c r="H59" s="568"/>
      <c r="I59" s="568"/>
      <c r="J59" s="568"/>
      <c r="K59" s="568"/>
      <c r="L59" s="568"/>
      <c r="M59" s="568"/>
      <c r="N59" s="568"/>
      <c r="O59" s="568"/>
      <c r="P59" s="568"/>
      <c r="Q59" s="568"/>
      <c r="R59" s="568"/>
      <c r="S59" s="568"/>
      <c r="T59" s="568"/>
      <c r="U59" s="568"/>
      <c r="V59" s="568"/>
      <c r="W59" s="568"/>
      <c r="X59" s="568"/>
      <c r="Y59" s="569"/>
      <c r="Z59" s="266"/>
    </row>
    <row r="60" spans="1:26" x14ac:dyDescent="0.25">
      <c r="A60" s="249"/>
      <c r="B60" s="264"/>
      <c r="C60" s="567"/>
      <c r="D60" s="568"/>
      <c r="E60" s="568"/>
      <c r="F60" s="568"/>
      <c r="G60" s="568"/>
      <c r="H60" s="568"/>
      <c r="I60" s="568"/>
      <c r="J60" s="568"/>
      <c r="K60" s="568"/>
      <c r="L60" s="568"/>
      <c r="M60" s="568"/>
      <c r="N60" s="568"/>
      <c r="O60" s="568"/>
      <c r="P60" s="568"/>
      <c r="Q60" s="568"/>
      <c r="R60" s="568"/>
      <c r="S60" s="568"/>
      <c r="T60" s="568"/>
      <c r="U60" s="568"/>
      <c r="V60" s="568"/>
      <c r="W60" s="568"/>
      <c r="X60" s="568"/>
      <c r="Y60" s="569"/>
      <c r="Z60" s="266"/>
    </row>
    <row r="61" spans="1:26" x14ac:dyDescent="0.25">
      <c r="A61" s="249"/>
      <c r="B61" s="264"/>
      <c r="C61" s="567"/>
      <c r="D61" s="568"/>
      <c r="E61" s="568"/>
      <c r="F61" s="568"/>
      <c r="G61" s="568"/>
      <c r="H61" s="568"/>
      <c r="I61" s="568"/>
      <c r="J61" s="568"/>
      <c r="K61" s="568"/>
      <c r="L61" s="568"/>
      <c r="M61" s="568"/>
      <c r="N61" s="568"/>
      <c r="O61" s="568"/>
      <c r="P61" s="568"/>
      <c r="Q61" s="568"/>
      <c r="R61" s="568"/>
      <c r="S61" s="568"/>
      <c r="T61" s="568"/>
      <c r="U61" s="568"/>
      <c r="V61" s="568"/>
      <c r="W61" s="568"/>
      <c r="X61" s="568"/>
      <c r="Y61" s="569"/>
      <c r="Z61" s="266"/>
    </row>
    <row r="62" spans="1:26" ht="15.75" thickBot="1" x14ac:dyDescent="0.3">
      <c r="A62" s="249"/>
      <c r="B62" s="264"/>
      <c r="C62" s="570"/>
      <c r="D62" s="571"/>
      <c r="E62" s="571"/>
      <c r="F62" s="571"/>
      <c r="G62" s="571"/>
      <c r="H62" s="571"/>
      <c r="I62" s="571"/>
      <c r="J62" s="571"/>
      <c r="K62" s="571"/>
      <c r="L62" s="571"/>
      <c r="M62" s="571"/>
      <c r="N62" s="571"/>
      <c r="O62" s="571"/>
      <c r="P62" s="571"/>
      <c r="Q62" s="571"/>
      <c r="R62" s="571"/>
      <c r="S62" s="571"/>
      <c r="T62" s="571"/>
      <c r="U62" s="571"/>
      <c r="V62" s="571"/>
      <c r="W62" s="571"/>
      <c r="X62" s="571"/>
      <c r="Y62" s="572"/>
      <c r="Z62" s="266"/>
    </row>
    <row r="63" spans="1:26" x14ac:dyDescent="0.25">
      <c r="A63" s="249"/>
      <c r="B63" s="279"/>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1"/>
    </row>
    <row r="64" spans="1:26" ht="15.75" thickBot="1" x14ac:dyDescent="0.3">
      <c r="A64" s="250"/>
      <c r="B64" s="282"/>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4"/>
    </row>
    <row r="65" spans="1:26" ht="15.75" x14ac:dyDescent="0.25">
      <c r="A65" s="250"/>
      <c r="B65" s="285"/>
      <c r="C65" s="573" t="s">
        <v>20</v>
      </c>
      <c r="D65" s="574"/>
      <c r="E65" s="574"/>
      <c r="F65" s="574"/>
      <c r="G65" s="575"/>
      <c r="H65" s="573" t="s">
        <v>34</v>
      </c>
      <c r="I65" s="575"/>
      <c r="J65" s="573" t="s">
        <v>35</v>
      </c>
      <c r="K65" s="574"/>
      <c r="L65" s="574"/>
      <c r="M65" s="575"/>
      <c r="N65" s="573" t="s">
        <v>33</v>
      </c>
      <c r="O65" s="574"/>
      <c r="P65" s="574"/>
      <c r="Q65" s="574"/>
      <c r="R65" s="574"/>
      <c r="S65" s="574"/>
      <c r="T65" s="574"/>
      <c r="U65" s="574"/>
      <c r="V65" s="574"/>
      <c r="W65" s="574"/>
      <c r="X65" s="574"/>
      <c r="Y65" s="575"/>
      <c r="Z65" s="286"/>
    </row>
    <row r="66" spans="1:26" ht="15.75" x14ac:dyDescent="0.25">
      <c r="A66" s="251"/>
      <c r="B66" s="287"/>
      <c r="C66" s="576"/>
      <c r="D66" s="577"/>
      <c r="E66" s="577"/>
      <c r="F66" s="577"/>
      <c r="G66" s="578"/>
      <c r="H66" s="576"/>
      <c r="I66" s="578"/>
      <c r="J66" s="576"/>
      <c r="K66" s="577"/>
      <c r="L66" s="577"/>
      <c r="M66" s="578"/>
      <c r="N66" s="576"/>
      <c r="O66" s="577"/>
      <c r="P66" s="577"/>
      <c r="Q66" s="577"/>
      <c r="R66" s="577"/>
      <c r="S66" s="577"/>
      <c r="T66" s="577"/>
      <c r="U66" s="577"/>
      <c r="V66" s="577"/>
      <c r="W66" s="577"/>
      <c r="X66" s="577"/>
      <c r="Y66" s="578"/>
      <c r="Z66" s="286"/>
    </row>
    <row r="67" spans="1:26" ht="16.5" thickBot="1" x14ac:dyDescent="0.3">
      <c r="A67" s="251"/>
      <c r="B67" s="287"/>
      <c r="C67" s="864"/>
      <c r="D67" s="865"/>
      <c r="E67" s="865"/>
      <c r="F67" s="865"/>
      <c r="G67" s="866"/>
      <c r="H67" s="576"/>
      <c r="I67" s="578"/>
      <c r="J67" s="576"/>
      <c r="K67" s="577"/>
      <c r="L67" s="577"/>
      <c r="M67" s="578"/>
      <c r="N67" s="576"/>
      <c r="O67" s="577"/>
      <c r="P67" s="577"/>
      <c r="Q67" s="577"/>
      <c r="R67" s="577"/>
      <c r="S67" s="577"/>
      <c r="T67" s="577"/>
      <c r="U67" s="577"/>
      <c r="V67" s="577"/>
      <c r="W67" s="577"/>
      <c r="X67" s="577"/>
      <c r="Y67" s="578"/>
      <c r="Z67" s="286"/>
    </row>
    <row r="68" spans="1:26" x14ac:dyDescent="0.25">
      <c r="A68" s="250"/>
      <c r="B68" s="285"/>
      <c r="C68" s="579" t="s">
        <v>420</v>
      </c>
      <c r="D68" s="580"/>
      <c r="E68" s="580"/>
      <c r="F68" s="580"/>
      <c r="G68" s="581"/>
      <c r="H68" s="550"/>
      <c r="I68" s="550"/>
      <c r="J68" s="550">
        <v>5</v>
      </c>
      <c r="K68" s="550"/>
      <c r="L68" s="550"/>
      <c r="M68" s="550"/>
      <c r="N68" s="550" t="s">
        <v>107</v>
      </c>
      <c r="O68" s="550"/>
      <c r="P68" s="550"/>
      <c r="Q68" s="550"/>
      <c r="R68" s="550"/>
      <c r="S68" s="550"/>
      <c r="T68" s="550"/>
      <c r="U68" s="550"/>
      <c r="V68" s="550"/>
      <c r="W68" s="550"/>
      <c r="X68" s="550"/>
      <c r="Y68" s="551"/>
      <c r="Z68" s="288"/>
    </row>
    <row r="69" spans="1:26" x14ac:dyDescent="0.25">
      <c r="A69" s="250"/>
      <c r="B69" s="285"/>
      <c r="C69" s="1236" t="s">
        <v>422</v>
      </c>
      <c r="D69" s="1237"/>
      <c r="E69" s="1237"/>
      <c r="F69" s="1237"/>
      <c r="G69" s="1414"/>
      <c r="H69" s="544"/>
      <c r="I69" s="544"/>
      <c r="J69" s="544">
        <v>4</v>
      </c>
      <c r="K69" s="544"/>
      <c r="L69" s="544"/>
      <c r="M69" s="544"/>
      <c r="N69" s="544" t="s">
        <v>107</v>
      </c>
      <c r="O69" s="544"/>
      <c r="P69" s="544"/>
      <c r="Q69" s="544"/>
      <c r="R69" s="544"/>
      <c r="S69" s="544"/>
      <c r="T69" s="544"/>
      <c r="U69" s="544"/>
      <c r="V69" s="544"/>
      <c r="W69" s="544"/>
      <c r="X69" s="544"/>
      <c r="Y69" s="545"/>
      <c r="Z69" s="288"/>
    </row>
    <row r="70" spans="1:26" x14ac:dyDescent="0.25">
      <c r="A70" s="250"/>
      <c r="B70" s="285"/>
      <c r="C70" s="579" t="s">
        <v>424</v>
      </c>
      <c r="D70" s="580"/>
      <c r="E70" s="580"/>
      <c r="F70" s="580"/>
      <c r="G70" s="581"/>
      <c r="H70" s="544"/>
      <c r="I70" s="544"/>
      <c r="J70" s="544">
        <v>2</v>
      </c>
      <c r="K70" s="544"/>
      <c r="L70" s="544"/>
      <c r="M70" s="544"/>
      <c r="N70" s="544" t="s">
        <v>107</v>
      </c>
      <c r="O70" s="544"/>
      <c r="P70" s="544"/>
      <c r="Q70" s="544"/>
      <c r="R70" s="544"/>
      <c r="S70" s="544"/>
      <c r="T70" s="544"/>
      <c r="U70" s="544"/>
      <c r="V70" s="544"/>
      <c r="W70" s="544"/>
      <c r="X70" s="544"/>
      <c r="Y70" s="545"/>
      <c r="Z70" s="288"/>
    </row>
    <row r="71" spans="1:26" x14ac:dyDescent="0.25">
      <c r="A71" s="250"/>
      <c r="B71" s="285"/>
      <c r="C71" s="579" t="s">
        <v>426</v>
      </c>
      <c r="D71" s="580"/>
      <c r="E71" s="580"/>
      <c r="F71" s="580"/>
      <c r="G71" s="581"/>
      <c r="H71" s="544"/>
      <c r="I71" s="544"/>
      <c r="J71" s="544">
        <v>6</v>
      </c>
      <c r="K71" s="544"/>
      <c r="L71" s="544"/>
      <c r="M71" s="544"/>
      <c r="N71" s="544" t="s">
        <v>107</v>
      </c>
      <c r="O71" s="544"/>
      <c r="P71" s="544"/>
      <c r="Q71" s="544"/>
      <c r="R71" s="544"/>
      <c r="S71" s="544"/>
      <c r="T71" s="544"/>
      <c r="U71" s="544"/>
      <c r="V71" s="544"/>
      <c r="W71" s="544"/>
      <c r="X71" s="544"/>
      <c r="Y71" s="545"/>
      <c r="Z71" s="288"/>
    </row>
    <row r="72" spans="1:26" x14ac:dyDescent="0.25">
      <c r="A72" s="250"/>
      <c r="B72" s="285"/>
      <c r="C72" s="1236" t="s">
        <v>428</v>
      </c>
      <c r="D72" s="1237"/>
      <c r="E72" s="1237"/>
      <c r="F72" s="1237"/>
      <c r="G72" s="1414"/>
      <c r="H72" s="544"/>
      <c r="I72" s="544"/>
      <c r="J72" s="544">
        <v>6</v>
      </c>
      <c r="K72" s="544"/>
      <c r="L72" s="544"/>
      <c r="M72" s="544"/>
      <c r="N72" s="544" t="s">
        <v>107</v>
      </c>
      <c r="O72" s="544"/>
      <c r="P72" s="544"/>
      <c r="Q72" s="544"/>
      <c r="R72" s="544"/>
      <c r="S72" s="544"/>
      <c r="T72" s="544"/>
      <c r="U72" s="544"/>
      <c r="V72" s="544"/>
      <c r="W72" s="544"/>
      <c r="X72" s="544"/>
      <c r="Y72" s="545"/>
      <c r="Z72" s="288"/>
    </row>
    <row r="73" spans="1:26" x14ac:dyDescent="0.25">
      <c r="A73" s="250"/>
      <c r="B73" s="285"/>
      <c r="C73" s="579" t="s">
        <v>430</v>
      </c>
      <c r="D73" s="580"/>
      <c r="E73" s="580"/>
      <c r="F73" s="580"/>
      <c r="G73" s="581"/>
      <c r="H73" s="544"/>
      <c r="I73" s="544"/>
      <c r="J73" s="544">
        <v>5</v>
      </c>
      <c r="K73" s="544"/>
      <c r="L73" s="544"/>
      <c r="M73" s="544"/>
      <c r="N73" s="544" t="s">
        <v>107</v>
      </c>
      <c r="O73" s="544"/>
      <c r="P73" s="544"/>
      <c r="Q73" s="544"/>
      <c r="R73" s="544"/>
      <c r="S73" s="544"/>
      <c r="T73" s="544"/>
      <c r="U73" s="544"/>
      <c r="V73" s="544"/>
      <c r="W73" s="544"/>
      <c r="X73" s="544"/>
      <c r="Y73" s="545"/>
      <c r="Z73" s="288"/>
    </row>
    <row r="74" spans="1:26" x14ac:dyDescent="0.25">
      <c r="A74" s="250"/>
      <c r="B74" s="285"/>
      <c r="C74" s="543"/>
      <c r="D74" s="544"/>
      <c r="E74" s="544"/>
      <c r="F74" s="544"/>
      <c r="G74" s="544"/>
      <c r="H74" s="544"/>
      <c r="I74" s="544"/>
      <c r="J74" s="544"/>
      <c r="K74" s="544"/>
      <c r="L74" s="544"/>
      <c r="M74" s="544"/>
      <c r="N74" s="544"/>
      <c r="O74" s="544"/>
      <c r="P74" s="544"/>
      <c r="Q74" s="544"/>
      <c r="R74" s="544"/>
      <c r="S74" s="544"/>
      <c r="T74" s="544"/>
      <c r="U74" s="544"/>
      <c r="V74" s="544"/>
      <c r="W74" s="544"/>
      <c r="X74" s="544"/>
      <c r="Y74" s="545"/>
      <c r="Z74" s="288"/>
    </row>
    <row r="75" spans="1:26" x14ac:dyDescent="0.25">
      <c r="A75" s="250"/>
      <c r="B75" s="285"/>
      <c r="C75" s="543"/>
      <c r="D75" s="544"/>
      <c r="E75" s="544"/>
      <c r="F75" s="544"/>
      <c r="G75" s="544"/>
      <c r="H75" s="544"/>
      <c r="I75" s="544"/>
      <c r="J75" s="544"/>
      <c r="K75" s="544"/>
      <c r="L75" s="544"/>
      <c r="M75" s="544"/>
      <c r="N75" s="544"/>
      <c r="O75" s="544"/>
      <c r="P75" s="544"/>
      <c r="Q75" s="544"/>
      <c r="R75" s="544"/>
      <c r="S75" s="544"/>
      <c r="T75" s="544"/>
      <c r="U75" s="544"/>
      <c r="V75" s="544"/>
      <c r="W75" s="544"/>
      <c r="X75" s="544"/>
      <c r="Y75" s="545"/>
      <c r="Z75" s="288"/>
    </row>
    <row r="76" spans="1:26" x14ac:dyDescent="0.25">
      <c r="A76" s="250"/>
      <c r="B76" s="285"/>
      <c r="C76" s="543"/>
      <c r="D76" s="544"/>
      <c r="E76" s="544"/>
      <c r="F76" s="544"/>
      <c r="G76" s="544"/>
      <c r="H76" s="544"/>
      <c r="I76" s="544"/>
      <c r="J76" s="544"/>
      <c r="K76" s="544"/>
      <c r="L76" s="544"/>
      <c r="M76" s="544"/>
      <c r="N76" s="544"/>
      <c r="O76" s="544"/>
      <c r="P76" s="544"/>
      <c r="Q76" s="544"/>
      <c r="R76" s="544"/>
      <c r="S76" s="544"/>
      <c r="T76" s="544"/>
      <c r="U76" s="544"/>
      <c r="V76" s="544"/>
      <c r="W76" s="544"/>
      <c r="X76" s="544"/>
      <c r="Y76" s="545"/>
      <c r="Z76" s="288"/>
    </row>
    <row r="77" spans="1:26" x14ac:dyDescent="0.25">
      <c r="A77" s="250"/>
      <c r="B77" s="285"/>
      <c r="C77" s="543"/>
      <c r="D77" s="544"/>
      <c r="E77" s="544"/>
      <c r="F77" s="544"/>
      <c r="G77" s="544"/>
      <c r="H77" s="544"/>
      <c r="I77" s="544"/>
      <c r="J77" s="544"/>
      <c r="K77" s="544"/>
      <c r="L77" s="544"/>
      <c r="M77" s="544"/>
      <c r="N77" s="544"/>
      <c r="O77" s="544"/>
      <c r="P77" s="544"/>
      <c r="Q77" s="544"/>
      <c r="R77" s="544"/>
      <c r="S77" s="544"/>
      <c r="T77" s="544"/>
      <c r="U77" s="544"/>
      <c r="V77" s="544"/>
      <c r="W77" s="544"/>
      <c r="X77" s="544"/>
      <c r="Y77" s="545"/>
      <c r="Z77" s="288"/>
    </row>
    <row r="78" spans="1:26" x14ac:dyDescent="0.25">
      <c r="A78" s="250"/>
      <c r="B78" s="285"/>
      <c r="C78" s="543"/>
      <c r="D78" s="544"/>
      <c r="E78" s="544"/>
      <c r="F78" s="544"/>
      <c r="G78" s="544"/>
      <c r="H78" s="544"/>
      <c r="I78" s="544"/>
      <c r="J78" s="544"/>
      <c r="K78" s="544"/>
      <c r="L78" s="544"/>
      <c r="M78" s="544"/>
      <c r="N78" s="544"/>
      <c r="O78" s="544"/>
      <c r="P78" s="544"/>
      <c r="Q78" s="544"/>
      <c r="R78" s="544"/>
      <c r="S78" s="544"/>
      <c r="T78" s="544"/>
      <c r="U78" s="544"/>
      <c r="V78" s="544"/>
      <c r="W78" s="544"/>
      <c r="X78" s="544"/>
      <c r="Y78" s="545"/>
      <c r="Z78" s="288"/>
    </row>
    <row r="79" spans="1:26" ht="15.75" thickBot="1" x14ac:dyDescent="0.3">
      <c r="A79" s="250"/>
      <c r="B79" s="285"/>
      <c r="C79" s="546"/>
      <c r="D79" s="547"/>
      <c r="E79" s="547"/>
      <c r="F79" s="547"/>
      <c r="G79" s="547"/>
      <c r="H79" s="547"/>
      <c r="I79" s="547"/>
      <c r="J79" s="547"/>
      <c r="K79" s="547"/>
      <c r="L79" s="547"/>
      <c r="M79" s="547"/>
      <c r="N79" s="547"/>
      <c r="O79" s="547"/>
      <c r="P79" s="547"/>
      <c r="Q79" s="547"/>
      <c r="R79" s="547"/>
      <c r="S79" s="547"/>
      <c r="T79" s="547"/>
      <c r="U79" s="547"/>
      <c r="V79" s="547"/>
      <c r="W79" s="547"/>
      <c r="X79" s="547"/>
      <c r="Y79" s="548"/>
      <c r="Z79" s="288"/>
    </row>
    <row r="80" spans="1:26" x14ac:dyDescent="0.25">
      <c r="A80" s="249"/>
      <c r="B80" s="289"/>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90"/>
    </row>
  </sheetData>
  <mergeCells count="123">
    <mergeCell ref="C78:G78"/>
    <mergeCell ref="H78:I78"/>
    <mergeCell ref="J78:M78"/>
    <mergeCell ref="N78:Y78"/>
    <mergeCell ref="C79:G79"/>
    <mergeCell ref="H79:I79"/>
    <mergeCell ref="J79:M79"/>
    <mergeCell ref="N79:Y79"/>
    <mergeCell ref="C71:G71"/>
    <mergeCell ref="H71:I71"/>
    <mergeCell ref="J71:M71"/>
    <mergeCell ref="N71:Y71"/>
    <mergeCell ref="C72:G72"/>
    <mergeCell ref="H72:I72"/>
    <mergeCell ref="J72:M72"/>
    <mergeCell ref="N72:Y72"/>
    <mergeCell ref="C73:G73"/>
    <mergeCell ref="H73:I73"/>
    <mergeCell ref="J73:M73"/>
    <mergeCell ref="N73:Y73"/>
    <mergeCell ref="C76:G76"/>
    <mergeCell ref="H76:I76"/>
    <mergeCell ref="J76:M76"/>
    <mergeCell ref="N76:Y76"/>
    <mergeCell ref="C42:G42"/>
    <mergeCell ref="K42:Y42"/>
    <mergeCell ref="C43:G43"/>
    <mergeCell ref="K43:Y43"/>
    <mergeCell ref="C44:G44"/>
    <mergeCell ref="K44:Y44"/>
    <mergeCell ref="C70:G70"/>
    <mergeCell ref="H70:I70"/>
    <mergeCell ref="J70:M70"/>
    <mergeCell ref="N70:Y70"/>
    <mergeCell ref="C68:G68"/>
    <mergeCell ref="H68:I68"/>
    <mergeCell ref="J68:M68"/>
    <mergeCell ref="N68:Y68"/>
    <mergeCell ref="C69:G69"/>
    <mergeCell ref="H69:I69"/>
    <mergeCell ref="J69:M69"/>
    <mergeCell ref="N69:Y69"/>
    <mergeCell ref="C45:G45"/>
    <mergeCell ref="K45:Y45"/>
    <mergeCell ref="C48:Y49"/>
    <mergeCell ref="C50:Y62"/>
    <mergeCell ref="C65:G67"/>
    <mergeCell ref="H65:I67"/>
    <mergeCell ref="C39:G39"/>
    <mergeCell ref="K39:Y39"/>
    <mergeCell ref="C40:G40"/>
    <mergeCell ref="K40:Y40"/>
    <mergeCell ref="C41:G41"/>
    <mergeCell ref="K41:Y41"/>
    <mergeCell ref="C36:G36"/>
    <mergeCell ref="K36:Y36"/>
    <mergeCell ref="C37:G37"/>
    <mergeCell ref="K37:Y37"/>
    <mergeCell ref="C38:G38"/>
    <mergeCell ref="K38:Y38"/>
    <mergeCell ref="C33:G33"/>
    <mergeCell ref="K33:Y33"/>
    <mergeCell ref="C34:G34"/>
    <mergeCell ref="K34:Y34"/>
    <mergeCell ref="C35:G35"/>
    <mergeCell ref="K35:Y35"/>
    <mergeCell ref="C30:Y31"/>
    <mergeCell ref="C32:G32"/>
    <mergeCell ref="K32:Y32"/>
    <mergeCell ref="C28:H28"/>
    <mergeCell ref="I28:J28"/>
    <mergeCell ref="K28:P28"/>
    <mergeCell ref="Q28:S28"/>
    <mergeCell ref="U28:X28"/>
    <mergeCell ref="C23:I23"/>
    <mergeCell ref="J23:P23"/>
    <mergeCell ref="Q23:Y23"/>
    <mergeCell ref="C24:I24"/>
    <mergeCell ref="B2:G4"/>
    <mergeCell ref="H2:Z2"/>
    <mergeCell ref="H3:O3"/>
    <mergeCell ref="P3:Z3"/>
    <mergeCell ref="H4:Z4"/>
    <mergeCell ref="C13:H14"/>
    <mergeCell ref="I13:S14"/>
    <mergeCell ref="T13:Y13"/>
    <mergeCell ref="T14:Y14"/>
    <mergeCell ref="C77:G77"/>
    <mergeCell ref="H77:I77"/>
    <mergeCell ref="J77:M77"/>
    <mergeCell ref="N77:Y77"/>
    <mergeCell ref="C74:G74"/>
    <mergeCell ref="H74:I74"/>
    <mergeCell ref="J74:M74"/>
    <mergeCell ref="N74:Y74"/>
    <mergeCell ref="C75:G75"/>
    <mergeCell ref="H75:I75"/>
    <mergeCell ref="J75:M75"/>
    <mergeCell ref="N75:Y75"/>
    <mergeCell ref="J65:M67"/>
    <mergeCell ref="N65:Y67"/>
    <mergeCell ref="C7:H8"/>
    <mergeCell ref="I7:Y8"/>
    <mergeCell ref="J24:P24"/>
    <mergeCell ref="Q24:Y24"/>
    <mergeCell ref="C18:H18"/>
    <mergeCell ref="I18:Y18"/>
    <mergeCell ref="C20:H21"/>
    <mergeCell ref="I20:L21"/>
    <mergeCell ref="M20:S20"/>
    <mergeCell ref="T20:Y20"/>
    <mergeCell ref="M21:S21"/>
    <mergeCell ref="T21:Y21"/>
    <mergeCell ref="C10:H11"/>
    <mergeCell ref="I10:Q11"/>
    <mergeCell ref="R10:U10"/>
    <mergeCell ref="V10:Y10"/>
    <mergeCell ref="R11:U11"/>
    <mergeCell ref="V11:Y11"/>
    <mergeCell ref="C16:H16"/>
    <mergeCell ref="I16:Y16"/>
    <mergeCell ref="C26:H26"/>
    <mergeCell ref="I26:Y26"/>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72"/>
  <sheetViews>
    <sheetView topLeftCell="A39" workbookViewId="0">
      <selection activeCell="J35" sqref="J35:J3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9" width="16.1406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31" width="3.7109375" style="3"/>
    <col min="32" max="32" width="11.28515625" style="3" bestFit="1" customWidth="1"/>
    <col min="33"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325</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677" t="s">
        <v>326</v>
      </c>
      <c r="J10" s="678"/>
      <c r="K10" s="678"/>
      <c r="L10" s="678"/>
      <c r="M10" s="678"/>
      <c r="N10" s="678"/>
      <c r="O10" s="678"/>
      <c r="P10" s="678"/>
      <c r="Q10" s="679"/>
      <c r="R10" s="674" t="s">
        <v>3</v>
      </c>
      <c r="S10" s="675"/>
      <c r="T10" s="675"/>
      <c r="U10" s="676"/>
      <c r="V10" s="608" t="s">
        <v>5</v>
      </c>
      <c r="W10" s="609"/>
      <c r="X10" s="609"/>
      <c r="Y10" s="610"/>
      <c r="Z10" s="11"/>
    </row>
    <row r="11" spans="1:26" ht="28.5" customHeight="1" thickBot="1" x14ac:dyDescent="0.25">
      <c r="B11" s="10"/>
      <c r="C11" s="641"/>
      <c r="D11" s="642"/>
      <c r="E11" s="642"/>
      <c r="F11" s="642"/>
      <c r="G11" s="642"/>
      <c r="H11" s="643"/>
      <c r="I11" s="680"/>
      <c r="J11" s="681"/>
      <c r="K11" s="681"/>
      <c r="L11" s="681"/>
      <c r="M11" s="681"/>
      <c r="N11" s="681"/>
      <c r="O11" s="681"/>
      <c r="P11" s="681"/>
      <c r="Q11" s="682"/>
      <c r="R11" s="683" t="s">
        <v>321</v>
      </c>
      <c r="S11" s="684"/>
      <c r="T11" s="684"/>
      <c r="U11" s="685"/>
      <c r="V11" s="671" t="s">
        <v>209</v>
      </c>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918" t="s">
        <v>320</v>
      </c>
      <c r="J13" s="919"/>
      <c r="K13" s="919"/>
      <c r="L13" s="919"/>
      <c r="M13" s="919"/>
      <c r="N13" s="919"/>
      <c r="O13" s="919"/>
      <c r="P13" s="919"/>
      <c r="Q13" s="919"/>
      <c r="R13" s="919"/>
      <c r="S13" s="920"/>
      <c r="T13" s="1428" t="s">
        <v>7</v>
      </c>
      <c r="U13" s="1429"/>
      <c r="V13" s="1429"/>
      <c r="W13" s="1429"/>
      <c r="X13" s="1429"/>
      <c r="Y13" s="1430"/>
      <c r="Z13" s="17"/>
    </row>
    <row r="14" spans="1:26" ht="30" customHeight="1" thickBot="1" x14ac:dyDescent="0.25">
      <c r="B14" s="15"/>
      <c r="C14" s="641"/>
      <c r="D14" s="642"/>
      <c r="E14" s="642"/>
      <c r="F14" s="642"/>
      <c r="G14" s="642"/>
      <c r="H14" s="643"/>
      <c r="I14" s="921"/>
      <c r="J14" s="922"/>
      <c r="K14" s="922"/>
      <c r="L14" s="922"/>
      <c r="M14" s="922"/>
      <c r="N14" s="922"/>
      <c r="O14" s="922"/>
      <c r="P14" s="922"/>
      <c r="Q14" s="922"/>
      <c r="R14" s="922"/>
      <c r="S14" s="923"/>
      <c r="T14" s="650" t="s">
        <v>67</v>
      </c>
      <c r="U14" s="651"/>
      <c r="V14" s="651"/>
      <c r="W14" s="651"/>
      <c r="X14" s="651"/>
      <c r="Y14" s="652"/>
      <c r="Z14" s="17"/>
    </row>
    <row r="15" spans="1:26" ht="15" thickBot="1" x14ac:dyDescent="0.25">
      <c r="B15" s="15"/>
      <c r="C15" s="16"/>
      <c r="D15" s="16"/>
      <c r="E15" s="16"/>
      <c r="F15" s="16"/>
      <c r="G15" s="16"/>
      <c r="H15" s="16"/>
      <c r="I15" s="97"/>
      <c r="J15" s="97"/>
      <c r="K15" s="97"/>
      <c r="L15" s="97"/>
      <c r="M15" s="97"/>
      <c r="N15" s="97"/>
      <c r="O15" s="97"/>
      <c r="P15" s="97"/>
      <c r="Q15" s="97"/>
      <c r="R15" s="97"/>
      <c r="S15" s="97"/>
      <c r="T15" s="97"/>
      <c r="U15" s="97"/>
      <c r="V15" s="97"/>
      <c r="W15" s="97"/>
      <c r="X15" s="97"/>
      <c r="Y15" s="97"/>
      <c r="Z15" s="17"/>
    </row>
    <row r="16" spans="1:26" ht="57.75" customHeight="1" thickBot="1" x14ac:dyDescent="0.25">
      <c r="B16" s="15"/>
      <c r="C16" s="601" t="s">
        <v>8</v>
      </c>
      <c r="D16" s="602"/>
      <c r="E16" s="602"/>
      <c r="F16" s="602"/>
      <c r="G16" s="602"/>
      <c r="H16" s="603"/>
      <c r="I16" s="908" t="s">
        <v>322</v>
      </c>
      <c r="J16" s="909"/>
      <c r="K16" s="909"/>
      <c r="L16" s="909"/>
      <c r="M16" s="909"/>
      <c r="N16" s="909"/>
      <c r="O16" s="909"/>
      <c r="P16" s="909"/>
      <c r="Q16" s="909"/>
      <c r="R16" s="909"/>
      <c r="S16" s="909"/>
      <c r="T16" s="909"/>
      <c r="U16" s="909"/>
      <c r="V16" s="909"/>
      <c r="W16" s="909"/>
      <c r="X16" s="909"/>
      <c r="Y16" s="910"/>
      <c r="Z16" s="17"/>
    </row>
    <row r="17" spans="2:26" ht="16.5" customHeight="1" thickBot="1" x14ac:dyDescent="0.25">
      <c r="B17" s="15"/>
      <c r="C17" s="14"/>
      <c r="D17" s="14"/>
      <c r="E17" s="14"/>
      <c r="F17" s="14"/>
      <c r="G17" s="14"/>
      <c r="H17" s="14"/>
      <c r="I17" s="98"/>
      <c r="J17" s="98"/>
      <c r="K17" s="98"/>
      <c r="L17" s="98"/>
      <c r="M17" s="98"/>
      <c r="N17" s="98"/>
      <c r="O17" s="98"/>
      <c r="P17" s="98"/>
      <c r="Q17" s="98"/>
      <c r="R17" s="98"/>
      <c r="S17" s="98"/>
      <c r="T17" s="98"/>
      <c r="U17" s="98"/>
      <c r="V17" s="98"/>
      <c r="W17" s="98"/>
      <c r="X17" s="98"/>
      <c r="Y17" s="98"/>
      <c r="Z17" s="17"/>
    </row>
    <row r="18" spans="2:26" ht="52.5" customHeight="1" thickBot="1" x14ac:dyDescent="0.25">
      <c r="B18" s="15"/>
      <c r="C18" s="601" t="s">
        <v>9</v>
      </c>
      <c r="D18" s="602"/>
      <c r="E18" s="602"/>
      <c r="F18" s="602"/>
      <c r="G18" s="602"/>
      <c r="H18" s="603"/>
      <c r="I18" s="1425" t="s">
        <v>323</v>
      </c>
      <c r="J18" s="1426"/>
      <c r="K18" s="1426"/>
      <c r="L18" s="1426"/>
      <c r="M18" s="1426"/>
      <c r="N18" s="1426"/>
      <c r="O18" s="1426"/>
      <c r="P18" s="1426"/>
      <c r="Q18" s="1426"/>
      <c r="R18" s="1426"/>
      <c r="S18" s="1426"/>
      <c r="T18" s="1426"/>
      <c r="U18" s="1426"/>
      <c r="V18" s="1426"/>
      <c r="W18" s="1426"/>
      <c r="X18" s="1426"/>
      <c r="Y18" s="1427"/>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17"/>
    </row>
    <row r="21" spans="2:26" s="1" customFormat="1" ht="30.75" customHeight="1" thickBot="1" x14ac:dyDescent="0.25">
      <c r="B21" s="15"/>
      <c r="C21" s="623"/>
      <c r="D21" s="624"/>
      <c r="E21" s="624"/>
      <c r="F21" s="624"/>
      <c r="G21" s="624"/>
      <c r="H21" s="625"/>
      <c r="I21" s="629"/>
      <c r="J21" s="630"/>
      <c r="K21" s="630"/>
      <c r="L21" s="631"/>
      <c r="M21" s="701" t="s">
        <v>70</v>
      </c>
      <c r="N21" s="702"/>
      <c r="O21" s="702"/>
      <c r="P21" s="702"/>
      <c r="Q21" s="702"/>
      <c r="R21" s="702"/>
      <c r="S21" s="703"/>
      <c r="T21" s="796" t="s">
        <v>71</v>
      </c>
      <c r="U21" s="794"/>
      <c r="V21" s="794"/>
      <c r="W21" s="794"/>
      <c r="X21" s="794"/>
      <c r="Y21" s="795"/>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15.75" customHeight="1" thickBot="1" x14ac:dyDescent="0.25">
      <c r="B24" s="15"/>
      <c r="C24" s="611" t="s">
        <v>327</v>
      </c>
      <c r="D24" s="612"/>
      <c r="E24" s="612"/>
      <c r="F24" s="612"/>
      <c r="G24" s="612"/>
      <c r="H24" s="612"/>
      <c r="I24" s="613"/>
      <c r="J24" s="611" t="s">
        <v>139</v>
      </c>
      <c r="K24" s="612"/>
      <c r="L24" s="612"/>
      <c r="M24" s="612"/>
      <c r="N24" s="612"/>
      <c r="O24" s="612"/>
      <c r="P24" s="613"/>
      <c r="Q24" s="614" t="s">
        <v>315</v>
      </c>
      <c r="R24" s="615"/>
      <c r="S24" s="615"/>
      <c r="T24" s="615"/>
      <c r="U24" s="615"/>
      <c r="V24" s="615"/>
      <c r="W24" s="615"/>
      <c r="X24" s="615"/>
      <c r="Y24" s="616"/>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t="s">
        <v>324</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1363">
        <v>4</v>
      </c>
      <c r="J28" s="1364"/>
      <c r="K28" s="601" t="s">
        <v>18</v>
      </c>
      <c r="L28" s="602"/>
      <c r="M28" s="602"/>
      <c r="N28" s="602"/>
      <c r="O28" s="602"/>
      <c r="P28" s="603"/>
      <c r="Q28" s="619" t="s">
        <v>38</v>
      </c>
      <c r="R28" s="617"/>
      <c r="S28" s="618"/>
      <c r="T28" s="47" t="s">
        <v>77</v>
      </c>
      <c r="U28" s="617" t="s">
        <v>39</v>
      </c>
      <c r="V28" s="617"/>
      <c r="W28" s="617"/>
      <c r="X28" s="618"/>
      <c r="Y28" s="55"/>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ht="51" customHeight="1" x14ac:dyDescent="0.2">
      <c r="B32" s="20"/>
      <c r="C32" s="1045" t="s">
        <v>20</v>
      </c>
      <c r="D32" s="1046"/>
      <c r="E32" s="1046"/>
      <c r="F32" s="1046"/>
      <c r="G32" s="1047"/>
      <c r="H32" s="444" t="s">
        <v>328</v>
      </c>
      <c r="I32" s="444" t="s">
        <v>329</v>
      </c>
      <c r="J32" s="444" t="s">
        <v>23</v>
      </c>
      <c r="K32" s="1098" t="s">
        <v>24</v>
      </c>
      <c r="L32" s="1046"/>
      <c r="M32" s="1046"/>
      <c r="N32" s="1046"/>
      <c r="O32" s="1046"/>
      <c r="P32" s="1046"/>
      <c r="Q32" s="1046"/>
      <c r="R32" s="1046"/>
      <c r="S32" s="1046"/>
      <c r="T32" s="1046"/>
      <c r="U32" s="1046"/>
      <c r="V32" s="1046"/>
      <c r="W32" s="1046"/>
      <c r="X32" s="1046"/>
      <c r="Y32" s="1047"/>
      <c r="Z32" s="17"/>
    </row>
    <row r="33" spans="2:26" s="19" customFormat="1" ht="106.5" customHeight="1" x14ac:dyDescent="0.2">
      <c r="B33" s="20"/>
      <c r="C33" s="579" t="s">
        <v>36</v>
      </c>
      <c r="D33" s="580"/>
      <c r="E33" s="580"/>
      <c r="F33" s="580"/>
      <c r="G33" s="581"/>
      <c r="H33" s="21">
        <v>4</v>
      </c>
      <c r="I33" s="21">
        <v>2</v>
      </c>
      <c r="J33" s="22">
        <f>((H33+I33)/H33)-1</f>
        <v>0.5</v>
      </c>
      <c r="K33" s="1402" t="s">
        <v>330</v>
      </c>
      <c r="L33" s="1403"/>
      <c r="M33" s="1403"/>
      <c r="N33" s="1403"/>
      <c r="O33" s="1403"/>
      <c r="P33" s="1403"/>
      <c r="Q33" s="1403"/>
      <c r="R33" s="1403"/>
      <c r="S33" s="1403"/>
      <c r="T33" s="1403"/>
      <c r="U33" s="1403"/>
      <c r="V33" s="1403"/>
      <c r="W33" s="1403"/>
      <c r="X33" s="1403"/>
      <c r="Y33" s="1404"/>
      <c r="Z33" s="17"/>
    </row>
    <row r="34" spans="2:26" s="19" customFormat="1" ht="90.75" customHeight="1" x14ac:dyDescent="0.2">
      <c r="B34" s="20"/>
      <c r="C34" s="1352" t="s">
        <v>93</v>
      </c>
      <c r="D34" s="1353"/>
      <c r="E34" s="1353"/>
      <c r="F34" s="1353"/>
      <c r="G34" s="1354"/>
      <c r="H34" s="103">
        <v>3</v>
      </c>
      <c r="I34" s="103">
        <v>4</v>
      </c>
      <c r="J34" s="104">
        <f>((I34+H34)/I34)-1</f>
        <v>0.75</v>
      </c>
      <c r="K34" s="1402" t="s">
        <v>331</v>
      </c>
      <c r="L34" s="1403"/>
      <c r="M34" s="1403"/>
      <c r="N34" s="1403"/>
      <c r="O34" s="1403"/>
      <c r="P34" s="1403"/>
      <c r="Q34" s="1403"/>
      <c r="R34" s="1403"/>
      <c r="S34" s="1403"/>
      <c r="T34" s="1403"/>
      <c r="U34" s="1403"/>
      <c r="V34" s="1403"/>
      <c r="W34" s="1403"/>
      <c r="X34" s="1403"/>
      <c r="Y34" s="1404"/>
      <c r="Z34" s="17"/>
    </row>
    <row r="35" spans="2:26" s="19" customFormat="1" x14ac:dyDescent="0.2">
      <c r="B35" s="20"/>
      <c r="C35" s="1352" t="s">
        <v>94</v>
      </c>
      <c r="D35" s="1353"/>
      <c r="E35" s="1353"/>
      <c r="F35" s="1353"/>
      <c r="G35" s="1354"/>
      <c r="H35" s="23"/>
      <c r="I35" s="23"/>
      <c r="J35" s="22"/>
      <c r="K35" s="582"/>
      <c r="L35" s="583"/>
      <c r="M35" s="583"/>
      <c r="N35" s="583"/>
      <c r="O35" s="583"/>
      <c r="P35" s="583"/>
      <c r="Q35" s="583"/>
      <c r="R35" s="583"/>
      <c r="S35" s="583"/>
      <c r="T35" s="583"/>
      <c r="U35" s="583"/>
      <c r="V35" s="583"/>
      <c r="W35" s="583"/>
      <c r="X35" s="583"/>
      <c r="Y35" s="584"/>
      <c r="Z35" s="17"/>
    </row>
    <row r="36" spans="2:26" s="19" customFormat="1" ht="15" thickBot="1" x14ac:dyDescent="0.25">
      <c r="B36" s="20"/>
      <c r="C36" s="1352" t="s">
        <v>95</v>
      </c>
      <c r="D36" s="1353"/>
      <c r="E36" s="1353"/>
      <c r="F36" s="1353"/>
      <c r="G36" s="1354"/>
      <c r="H36" s="23"/>
      <c r="I36" s="23"/>
      <c r="J36" s="22"/>
      <c r="K36" s="582"/>
      <c r="L36" s="583"/>
      <c r="M36" s="583"/>
      <c r="N36" s="583"/>
      <c r="O36" s="583"/>
      <c r="P36" s="583"/>
      <c r="Q36" s="583"/>
      <c r="R36" s="583"/>
      <c r="S36" s="583"/>
      <c r="T36" s="583"/>
      <c r="U36" s="583"/>
      <c r="V36" s="583"/>
      <c r="W36" s="583"/>
      <c r="X36" s="583"/>
      <c r="Y36" s="584"/>
      <c r="Z36" s="17"/>
    </row>
    <row r="37" spans="2:26" s="19" customFormat="1" ht="15.75" customHeight="1" thickBot="1" x14ac:dyDescent="0.3">
      <c r="B37" s="20"/>
      <c r="C37" s="552" t="s">
        <v>25</v>
      </c>
      <c r="D37" s="553"/>
      <c r="E37" s="553"/>
      <c r="F37" s="553"/>
      <c r="G37" s="554"/>
      <c r="H37" s="25"/>
      <c r="I37" s="25"/>
      <c r="J37" s="26"/>
      <c r="K37" s="555"/>
      <c r="L37" s="556"/>
      <c r="M37" s="556"/>
      <c r="N37" s="556"/>
      <c r="O37" s="556"/>
      <c r="P37" s="556"/>
      <c r="Q37" s="556"/>
      <c r="R37" s="556"/>
      <c r="S37" s="556"/>
      <c r="T37" s="556"/>
      <c r="U37" s="556"/>
      <c r="V37" s="556"/>
      <c r="W37" s="556"/>
      <c r="X37" s="556"/>
      <c r="Y37" s="557"/>
      <c r="Z37" s="17"/>
    </row>
    <row r="38" spans="2:26" s="19" customFormat="1" x14ac:dyDescent="0.2">
      <c r="B38" s="20"/>
      <c r="C38" s="16"/>
      <c r="D38" s="16"/>
      <c r="E38" s="16"/>
      <c r="F38" s="16"/>
      <c r="G38" s="16"/>
      <c r="H38" s="27"/>
      <c r="I38" s="27"/>
      <c r="J38" s="28"/>
      <c r="K38" s="16"/>
      <c r="L38" s="16"/>
      <c r="M38" s="16"/>
      <c r="N38" s="16"/>
      <c r="O38" s="16"/>
      <c r="P38" s="16"/>
      <c r="Q38" s="16"/>
      <c r="R38" s="16"/>
      <c r="S38" s="16"/>
      <c r="T38" s="16"/>
      <c r="U38" s="16"/>
      <c r="V38" s="16"/>
      <c r="W38" s="16"/>
      <c r="X38" s="16"/>
      <c r="Y38" s="16"/>
      <c r="Z38" s="17"/>
    </row>
    <row r="39" spans="2:26" s="19" customFormat="1" ht="15" thickBot="1" x14ac:dyDescent="0.25">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x14ac:dyDescent="0.2">
      <c r="B40" s="20"/>
      <c r="C40" s="558" t="s">
        <v>26</v>
      </c>
      <c r="D40" s="559"/>
      <c r="E40" s="559"/>
      <c r="F40" s="559"/>
      <c r="G40" s="559"/>
      <c r="H40" s="559"/>
      <c r="I40" s="559"/>
      <c r="J40" s="559"/>
      <c r="K40" s="559"/>
      <c r="L40" s="559"/>
      <c r="M40" s="559"/>
      <c r="N40" s="559"/>
      <c r="O40" s="559"/>
      <c r="P40" s="559"/>
      <c r="Q40" s="559"/>
      <c r="R40" s="559"/>
      <c r="S40" s="559"/>
      <c r="T40" s="559"/>
      <c r="U40" s="559"/>
      <c r="V40" s="559"/>
      <c r="W40" s="559"/>
      <c r="X40" s="559"/>
      <c r="Y40" s="560"/>
      <c r="Z40" s="17"/>
    </row>
    <row r="41" spans="2:26" ht="15" thickBot="1" x14ac:dyDescent="0.25">
      <c r="B41" s="15"/>
      <c r="C41" s="561"/>
      <c r="D41" s="562"/>
      <c r="E41" s="562"/>
      <c r="F41" s="562"/>
      <c r="G41" s="562"/>
      <c r="H41" s="562"/>
      <c r="I41" s="562"/>
      <c r="J41" s="562"/>
      <c r="K41" s="562"/>
      <c r="L41" s="562"/>
      <c r="M41" s="562"/>
      <c r="N41" s="562"/>
      <c r="O41" s="562"/>
      <c r="P41" s="562"/>
      <c r="Q41" s="562"/>
      <c r="R41" s="562"/>
      <c r="S41" s="562"/>
      <c r="T41" s="562"/>
      <c r="U41" s="562"/>
      <c r="V41" s="562"/>
      <c r="W41" s="562"/>
      <c r="X41" s="562"/>
      <c r="Y41" s="563"/>
      <c r="Z41" s="17"/>
    </row>
    <row r="42" spans="2:26" x14ac:dyDescent="0.2">
      <c r="B42" s="15"/>
      <c r="C42" s="740" t="s">
        <v>27</v>
      </c>
      <c r="D42" s="741"/>
      <c r="E42" s="741"/>
      <c r="F42" s="741"/>
      <c r="G42" s="741"/>
      <c r="H42" s="741"/>
      <c r="I42" s="741"/>
      <c r="J42" s="741"/>
      <c r="K42" s="741"/>
      <c r="L42" s="741"/>
      <c r="M42" s="741"/>
      <c r="N42" s="741"/>
      <c r="O42" s="741"/>
      <c r="P42" s="741"/>
      <c r="Q42" s="741"/>
      <c r="R42" s="741"/>
      <c r="S42" s="741"/>
      <c r="T42" s="741"/>
      <c r="U42" s="741"/>
      <c r="V42" s="741"/>
      <c r="W42" s="741"/>
      <c r="X42" s="741"/>
      <c r="Y42" s="742"/>
      <c r="Z42" s="17"/>
    </row>
    <row r="43" spans="2:26" x14ac:dyDescent="0.2">
      <c r="B43" s="15"/>
      <c r="C43" s="743"/>
      <c r="D43" s="744"/>
      <c r="E43" s="744"/>
      <c r="F43" s="744"/>
      <c r="G43" s="744"/>
      <c r="H43" s="744"/>
      <c r="I43" s="744"/>
      <c r="J43" s="744"/>
      <c r="K43" s="744"/>
      <c r="L43" s="744"/>
      <c r="M43" s="744"/>
      <c r="N43" s="744"/>
      <c r="O43" s="744"/>
      <c r="P43" s="744"/>
      <c r="Q43" s="744"/>
      <c r="R43" s="744"/>
      <c r="S43" s="744"/>
      <c r="T43" s="744"/>
      <c r="U43" s="744"/>
      <c r="V43" s="744"/>
      <c r="W43" s="744"/>
      <c r="X43" s="744"/>
      <c r="Y43" s="745"/>
      <c r="Z43" s="17"/>
    </row>
    <row r="44" spans="2:26" x14ac:dyDescent="0.2">
      <c r="B44" s="15"/>
      <c r="C44" s="743"/>
      <c r="D44" s="744"/>
      <c r="E44" s="744"/>
      <c r="F44" s="744"/>
      <c r="G44" s="744"/>
      <c r="H44" s="744"/>
      <c r="I44" s="744"/>
      <c r="J44" s="744"/>
      <c r="K44" s="744"/>
      <c r="L44" s="744"/>
      <c r="M44" s="744"/>
      <c r="N44" s="744"/>
      <c r="O44" s="744"/>
      <c r="P44" s="744"/>
      <c r="Q44" s="744"/>
      <c r="R44" s="744"/>
      <c r="S44" s="744"/>
      <c r="T44" s="744"/>
      <c r="U44" s="744"/>
      <c r="V44" s="744"/>
      <c r="W44" s="744"/>
      <c r="X44" s="744"/>
      <c r="Y44" s="745"/>
      <c r="Z44" s="17"/>
    </row>
    <row r="45" spans="2:26" x14ac:dyDescent="0.2">
      <c r="B45" s="15"/>
      <c r="C45" s="743"/>
      <c r="D45" s="744"/>
      <c r="E45" s="744"/>
      <c r="F45" s="744"/>
      <c r="G45" s="744"/>
      <c r="H45" s="744"/>
      <c r="I45" s="744"/>
      <c r="J45" s="744"/>
      <c r="K45" s="744"/>
      <c r="L45" s="744"/>
      <c r="M45" s="744"/>
      <c r="N45" s="744"/>
      <c r="O45" s="744"/>
      <c r="P45" s="744"/>
      <c r="Q45" s="744"/>
      <c r="R45" s="744"/>
      <c r="S45" s="744"/>
      <c r="T45" s="744"/>
      <c r="U45" s="744"/>
      <c r="V45" s="744"/>
      <c r="W45" s="744"/>
      <c r="X45" s="744"/>
      <c r="Y45" s="745"/>
      <c r="Z45" s="17"/>
    </row>
    <row r="46" spans="2:26" x14ac:dyDescent="0.2">
      <c r="B46" s="15"/>
      <c r="C46" s="743"/>
      <c r="D46" s="744"/>
      <c r="E46" s="744"/>
      <c r="F46" s="744"/>
      <c r="G46" s="744"/>
      <c r="H46" s="744"/>
      <c r="I46" s="744"/>
      <c r="J46" s="744"/>
      <c r="K46" s="744"/>
      <c r="L46" s="744"/>
      <c r="M46" s="744"/>
      <c r="N46" s="744"/>
      <c r="O46" s="744"/>
      <c r="P46" s="744"/>
      <c r="Q46" s="744"/>
      <c r="R46" s="744"/>
      <c r="S46" s="744"/>
      <c r="T46" s="744"/>
      <c r="U46" s="744"/>
      <c r="V46" s="744"/>
      <c r="W46" s="744"/>
      <c r="X46" s="744"/>
      <c r="Y46" s="745"/>
      <c r="Z46" s="17"/>
    </row>
    <row r="47" spans="2:26" x14ac:dyDescent="0.2">
      <c r="B47" s="15"/>
      <c r="C47" s="743"/>
      <c r="D47" s="744"/>
      <c r="E47" s="744"/>
      <c r="F47" s="744"/>
      <c r="G47" s="744"/>
      <c r="H47" s="744"/>
      <c r="I47" s="744"/>
      <c r="J47" s="744"/>
      <c r="K47" s="744"/>
      <c r="L47" s="744"/>
      <c r="M47" s="744"/>
      <c r="N47" s="744"/>
      <c r="O47" s="744"/>
      <c r="P47" s="744"/>
      <c r="Q47" s="744"/>
      <c r="R47" s="744"/>
      <c r="S47" s="744"/>
      <c r="T47" s="744"/>
      <c r="U47" s="744"/>
      <c r="V47" s="744"/>
      <c r="W47" s="744"/>
      <c r="X47" s="744"/>
      <c r="Y47" s="745"/>
      <c r="Z47" s="17"/>
    </row>
    <row r="48" spans="2:26" x14ac:dyDescent="0.2">
      <c r="B48" s="15"/>
      <c r="C48" s="743"/>
      <c r="D48" s="744"/>
      <c r="E48" s="744"/>
      <c r="F48" s="744"/>
      <c r="G48" s="744"/>
      <c r="H48" s="744"/>
      <c r="I48" s="744"/>
      <c r="J48" s="744"/>
      <c r="K48" s="744"/>
      <c r="L48" s="744"/>
      <c r="M48" s="744"/>
      <c r="N48" s="744"/>
      <c r="O48" s="744"/>
      <c r="P48" s="744"/>
      <c r="Q48" s="744"/>
      <c r="R48" s="744"/>
      <c r="S48" s="744"/>
      <c r="T48" s="744"/>
      <c r="U48" s="744"/>
      <c r="V48" s="744"/>
      <c r="W48" s="744"/>
      <c r="X48" s="744"/>
      <c r="Y48" s="745"/>
      <c r="Z48" s="17"/>
    </row>
    <row r="49" spans="1:32" x14ac:dyDescent="0.2">
      <c r="B49" s="15"/>
      <c r="C49" s="743"/>
      <c r="D49" s="744"/>
      <c r="E49" s="744"/>
      <c r="F49" s="744"/>
      <c r="G49" s="744"/>
      <c r="H49" s="744"/>
      <c r="I49" s="744"/>
      <c r="J49" s="744"/>
      <c r="K49" s="744"/>
      <c r="L49" s="744"/>
      <c r="M49" s="744"/>
      <c r="N49" s="744"/>
      <c r="O49" s="744"/>
      <c r="P49" s="744"/>
      <c r="Q49" s="744"/>
      <c r="R49" s="744"/>
      <c r="S49" s="744"/>
      <c r="T49" s="744"/>
      <c r="U49" s="744"/>
      <c r="V49" s="744"/>
      <c r="W49" s="744"/>
      <c r="X49" s="744"/>
      <c r="Y49" s="745"/>
      <c r="Z49" s="17"/>
    </row>
    <row r="50" spans="1:32" x14ac:dyDescent="0.2">
      <c r="B50" s="15"/>
      <c r="C50" s="743"/>
      <c r="D50" s="744"/>
      <c r="E50" s="744"/>
      <c r="F50" s="744"/>
      <c r="G50" s="744"/>
      <c r="H50" s="744"/>
      <c r="I50" s="744"/>
      <c r="J50" s="744"/>
      <c r="K50" s="744"/>
      <c r="L50" s="744"/>
      <c r="M50" s="744"/>
      <c r="N50" s="744"/>
      <c r="O50" s="744"/>
      <c r="P50" s="744"/>
      <c r="Q50" s="744"/>
      <c r="R50" s="744"/>
      <c r="S50" s="744"/>
      <c r="T50" s="744"/>
      <c r="U50" s="744"/>
      <c r="V50" s="744"/>
      <c r="W50" s="744"/>
      <c r="X50" s="744"/>
      <c r="Y50" s="745"/>
      <c r="Z50" s="17"/>
    </row>
    <row r="51" spans="1:32" x14ac:dyDescent="0.2">
      <c r="B51" s="15"/>
      <c r="C51" s="743"/>
      <c r="D51" s="744"/>
      <c r="E51" s="744"/>
      <c r="F51" s="744"/>
      <c r="G51" s="744"/>
      <c r="H51" s="744"/>
      <c r="I51" s="744"/>
      <c r="J51" s="744"/>
      <c r="K51" s="744"/>
      <c r="L51" s="744"/>
      <c r="M51" s="744"/>
      <c r="N51" s="744"/>
      <c r="O51" s="744"/>
      <c r="P51" s="744"/>
      <c r="Q51" s="744"/>
      <c r="R51" s="744"/>
      <c r="S51" s="744"/>
      <c r="T51" s="744"/>
      <c r="U51" s="744"/>
      <c r="V51" s="744"/>
      <c r="W51" s="744"/>
      <c r="X51" s="744"/>
      <c r="Y51" s="745"/>
      <c r="Z51" s="17"/>
    </row>
    <row r="52" spans="1:32" x14ac:dyDescent="0.2">
      <c r="B52" s="15"/>
      <c r="C52" s="743"/>
      <c r="D52" s="744"/>
      <c r="E52" s="744"/>
      <c r="F52" s="744"/>
      <c r="G52" s="744"/>
      <c r="H52" s="744"/>
      <c r="I52" s="744"/>
      <c r="J52" s="744"/>
      <c r="K52" s="744"/>
      <c r="L52" s="744"/>
      <c r="M52" s="744"/>
      <c r="N52" s="744"/>
      <c r="O52" s="744"/>
      <c r="P52" s="744"/>
      <c r="Q52" s="744"/>
      <c r="R52" s="744"/>
      <c r="S52" s="744"/>
      <c r="T52" s="744"/>
      <c r="U52" s="744"/>
      <c r="V52" s="744"/>
      <c r="W52" s="744"/>
      <c r="X52" s="744"/>
      <c r="Y52" s="745"/>
      <c r="Z52" s="17"/>
    </row>
    <row r="53" spans="1:32" x14ac:dyDescent="0.2">
      <c r="B53" s="15"/>
      <c r="C53" s="743"/>
      <c r="D53" s="744"/>
      <c r="E53" s="744"/>
      <c r="F53" s="744"/>
      <c r="G53" s="744"/>
      <c r="H53" s="744"/>
      <c r="I53" s="744"/>
      <c r="J53" s="744"/>
      <c r="K53" s="744"/>
      <c r="L53" s="744"/>
      <c r="M53" s="744"/>
      <c r="N53" s="744"/>
      <c r="O53" s="744"/>
      <c r="P53" s="744"/>
      <c r="Q53" s="744"/>
      <c r="R53" s="744"/>
      <c r="S53" s="744"/>
      <c r="T53" s="744"/>
      <c r="U53" s="744"/>
      <c r="V53" s="744"/>
      <c r="W53" s="744"/>
      <c r="X53" s="744"/>
      <c r="Y53" s="745"/>
      <c r="Z53" s="17"/>
    </row>
    <row r="54" spans="1:32" ht="15" thickBot="1" x14ac:dyDescent="0.25">
      <c r="B54" s="15"/>
      <c r="C54" s="746"/>
      <c r="D54" s="747"/>
      <c r="E54" s="747"/>
      <c r="F54" s="747"/>
      <c r="G54" s="747"/>
      <c r="H54" s="747"/>
      <c r="I54" s="747"/>
      <c r="J54" s="747"/>
      <c r="K54" s="747"/>
      <c r="L54" s="747"/>
      <c r="M54" s="747"/>
      <c r="N54" s="747"/>
      <c r="O54" s="747"/>
      <c r="P54" s="747"/>
      <c r="Q54" s="747"/>
      <c r="R54" s="747"/>
      <c r="S54" s="747"/>
      <c r="T54" s="747"/>
      <c r="U54" s="747"/>
      <c r="V54" s="747"/>
      <c r="W54" s="747"/>
      <c r="X54" s="747"/>
      <c r="Y54" s="748"/>
      <c r="Z54" s="17"/>
      <c r="AF54" s="3">
        <v>2</v>
      </c>
    </row>
    <row r="55" spans="1:32" x14ac:dyDescent="0.2">
      <c r="B55" s="29"/>
      <c r="C55" s="30"/>
      <c r="D55" s="30"/>
      <c r="E55" s="30"/>
      <c r="F55" s="30"/>
      <c r="G55" s="30"/>
      <c r="H55" s="30"/>
      <c r="I55" s="30"/>
      <c r="J55" s="30"/>
      <c r="K55" s="30"/>
      <c r="L55" s="30"/>
      <c r="M55" s="30"/>
      <c r="N55" s="30"/>
      <c r="O55" s="30"/>
      <c r="P55" s="30"/>
      <c r="Q55" s="30"/>
      <c r="R55" s="30"/>
      <c r="S55" s="30"/>
      <c r="T55" s="30"/>
      <c r="U55" s="30"/>
      <c r="V55" s="30"/>
      <c r="W55" s="30"/>
      <c r="X55" s="30"/>
      <c r="Y55" s="30"/>
      <c r="Z55" s="31"/>
      <c r="AF55" s="3">
        <v>3</v>
      </c>
    </row>
    <row r="56" spans="1:32" ht="15" thickBot="1" x14ac:dyDescent="0.25">
      <c r="B56" s="32"/>
      <c r="C56" s="33"/>
      <c r="D56" s="33"/>
      <c r="E56" s="33"/>
      <c r="F56" s="33"/>
      <c r="G56" s="33"/>
      <c r="H56" s="33"/>
      <c r="I56" s="33"/>
      <c r="J56" s="33"/>
      <c r="K56" s="33"/>
      <c r="L56" s="33"/>
      <c r="M56" s="33"/>
      <c r="N56" s="33"/>
      <c r="O56" s="33"/>
      <c r="P56" s="33"/>
      <c r="Q56" s="33"/>
      <c r="R56" s="33"/>
      <c r="S56" s="33"/>
      <c r="T56" s="33"/>
      <c r="U56" s="33"/>
      <c r="V56" s="33"/>
      <c r="W56" s="33"/>
      <c r="X56" s="33"/>
      <c r="Y56" s="33"/>
      <c r="Z56" s="34"/>
      <c r="AF56" s="156">
        <f>+AF54/AF55</f>
        <v>0.66666666666666663</v>
      </c>
    </row>
    <row r="57" spans="1:32" ht="14.25" customHeight="1" x14ac:dyDescent="0.2">
      <c r="B57" s="35"/>
      <c r="C57" s="573" t="s">
        <v>20</v>
      </c>
      <c r="D57" s="574"/>
      <c r="E57" s="574"/>
      <c r="F57" s="574"/>
      <c r="G57" s="575"/>
      <c r="H57" s="573" t="s">
        <v>34</v>
      </c>
      <c r="I57" s="575"/>
      <c r="J57" s="573" t="s">
        <v>35</v>
      </c>
      <c r="K57" s="574"/>
      <c r="L57" s="574"/>
      <c r="M57" s="575"/>
      <c r="N57" s="573" t="s">
        <v>33</v>
      </c>
      <c r="O57" s="574"/>
      <c r="P57" s="574"/>
      <c r="Q57" s="574"/>
      <c r="R57" s="574"/>
      <c r="S57" s="574"/>
      <c r="T57" s="574"/>
      <c r="U57" s="574"/>
      <c r="V57" s="574"/>
      <c r="W57" s="574"/>
      <c r="X57" s="574"/>
      <c r="Y57" s="575"/>
      <c r="Z57" s="36"/>
    </row>
    <row r="58" spans="1:32" ht="14.25" customHeight="1" x14ac:dyDescent="0.2">
      <c r="A58" s="1"/>
      <c r="B58" s="37"/>
      <c r="C58" s="576"/>
      <c r="D58" s="577"/>
      <c r="E58" s="577"/>
      <c r="F58" s="577"/>
      <c r="G58" s="578"/>
      <c r="H58" s="576"/>
      <c r="I58" s="578"/>
      <c r="J58" s="576"/>
      <c r="K58" s="577"/>
      <c r="L58" s="577"/>
      <c r="M58" s="578"/>
      <c r="N58" s="576"/>
      <c r="O58" s="577"/>
      <c r="P58" s="577"/>
      <c r="Q58" s="577"/>
      <c r="R58" s="577"/>
      <c r="S58" s="577"/>
      <c r="T58" s="577"/>
      <c r="U58" s="577"/>
      <c r="V58" s="577"/>
      <c r="W58" s="577"/>
      <c r="X58" s="577"/>
      <c r="Y58" s="578"/>
      <c r="Z58" s="36"/>
    </row>
    <row r="59" spans="1:32" ht="15" customHeight="1" thickBot="1" x14ac:dyDescent="0.25">
      <c r="A59" s="1"/>
      <c r="B59" s="37"/>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36"/>
    </row>
    <row r="60" spans="1:32" ht="21" customHeight="1" x14ac:dyDescent="0.2">
      <c r="B60" s="35"/>
      <c r="C60" s="1431" t="s">
        <v>36</v>
      </c>
      <c r="D60" s="1432"/>
      <c r="E60" s="1432"/>
      <c r="F60" s="1432"/>
      <c r="G60" s="1432"/>
      <c r="H60" s="1020">
        <v>0.67</v>
      </c>
      <c r="I60" s="1021"/>
      <c r="J60" s="1020">
        <v>0.5</v>
      </c>
      <c r="K60" s="1021"/>
      <c r="L60" s="1021"/>
      <c r="M60" s="1021"/>
      <c r="N60" s="1230" t="s">
        <v>332</v>
      </c>
      <c r="O60" s="1231"/>
      <c r="P60" s="1231"/>
      <c r="Q60" s="1231"/>
      <c r="R60" s="1231"/>
      <c r="S60" s="1231"/>
      <c r="T60" s="1231"/>
      <c r="U60" s="1231"/>
      <c r="V60" s="1231"/>
      <c r="W60" s="1231"/>
      <c r="X60" s="1231"/>
      <c r="Y60" s="1232"/>
      <c r="Z60" s="38"/>
    </row>
    <row r="61" spans="1:32" ht="21" customHeight="1" x14ac:dyDescent="0.2">
      <c r="B61" s="35"/>
      <c r="C61" s="1433" t="s">
        <v>93</v>
      </c>
      <c r="D61" s="1434"/>
      <c r="E61" s="1434"/>
      <c r="F61" s="1434"/>
      <c r="G61" s="1434"/>
      <c r="H61" s="1022">
        <v>1</v>
      </c>
      <c r="I61" s="1023"/>
      <c r="J61" s="1022">
        <v>0.75</v>
      </c>
      <c r="K61" s="1023"/>
      <c r="L61" s="1023"/>
      <c r="M61" s="1023"/>
      <c r="N61" s="1233"/>
      <c r="O61" s="1234"/>
      <c r="P61" s="1234"/>
      <c r="Q61" s="1234"/>
      <c r="R61" s="1234"/>
      <c r="S61" s="1234"/>
      <c r="T61" s="1234"/>
      <c r="U61" s="1234"/>
      <c r="V61" s="1234"/>
      <c r="W61" s="1234"/>
      <c r="X61" s="1234"/>
      <c r="Y61" s="1235"/>
      <c r="Z61" s="38"/>
    </row>
    <row r="62" spans="1:32" x14ac:dyDescent="0.2">
      <c r="B62" s="35"/>
      <c r="C62" s="543"/>
      <c r="D62" s="544"/>
      <c r="E62" s="544"/>
      <c r="F62" s="544"/>
      <c r="G62" s="544"/>
      <c r="H62" s="544"/>
      <c r="I62" s="544"/>
      <c r="J62" s="544"/>
      <c r="K62" s="544"/>
      <c r="L62" s="544"/>
      <c r="M62" s="544"/>
      <c r="N62" s="544"/>
      <c r="O62" s="544"/>
      <c r="P62" s="544"/>
      <c r="Q62" s="544"/>
      <c r="R62" s="544"/>
      <c r="S62" s="544"/>
      <c r="T62" s="544"/>
      <c r="U62" s="544"/>
      <c r="V62" s="544"/>
      <c r="W62" s="544"/>
      <c r="X62" s="544"/>
      <c r="Y62" s="545"/>
      <c r="Z62" s="38"/>
    </row>
    <row r="63" spans="1:32" x14ac:dyDescent="0.2">
      <c r="B63" s="35"/>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38"/>
    </row>
    <row r="64" spans="1:32" x14ac:dyDescent="0.2">
      <c r="B64" s="35"/>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38"/>
    </row>
    <row r="65" spans="2:26" x14ac:dyDescent="0.2">
      <c r="B65" s="35"/>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38"/>
    </row>
    <row r="66" spans="2:26" x14ac:dyDescent="0.2">
      <c r="B66" s="35"/>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38"/>
    </row>
    <row r="67" spans="2:26" x14ac:dyDescent="0.2">
      <c r="B67" s="35"/>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38"/>
    </row>
    <row r="68" spans="2:26" x14ac:dyDescent="0.2">
      <c r="B68" s="35"/>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38"/>
    </row>
    <row r="69" spans="2:26" x14ac:dyDescent="0.2">
      <c r="B69" s="35"/>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38"/>
    </row>
    <row r="70" spans="2:26" x14ac:dyDescent="0.2">
      <c r="B70" s="35"/>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38"/>
    </row>
    <row r="71" spans="2:26" ht="15" thickBot="1" x14ac:dyDescent="0.25">
      <c r="B71" s="35"/>
      <c r="C71" s="546"/>
      <c r="D71" s="547"/>
      <c r="E71" s="547"/>
      <c r="F71" s="547"/>
      <c r="G71" s="547"/>
      <c r="H71" s="547"/>
      <c r="I71" s="547"/>
      <c r="J71" s="547"/>
      <c r="K71" s="547"/>
      <c r="L71" s="547"/>
      <c r="M71" s="547"/>
      <c r="N71" s="547"/>
      <c r="O71" s="547"/>
      <c r="P71" s="547"/>
      <c r="Q71" s="547"/>
      <c r="R71" s="547"/>
      <c r="S71" s="547"/>
      <c r="T71" s="547"/>
      <c r="U71" s="547"/>
      <c r="V71" s="547"/>
      <c r="W71" s="547"/>
      <c r="X71" s="547"/>
      <c r="Y71" s="548"/>
      <c r="Z71" s="38"/>
    </row>
    <row r="72" spans="2:26" x14ac:dyDescent="0.2">
      <c r="B72" s="39"/>
      <c r="C72" s="30"/>
      <c r="D72" s="30"/>
      <c r="E72" s="30"/>
      <c r="F72" s="30"/>
      <c r="G72" s="30"/>
      <c r="H72" s="30"/>
      <c r="I72" s="30"/>
      <c r="J72" s="30"/>
      <c r="K72" s="30"/>
      <c r="L72" s="30"/>
      <c r="M72" s="30"/>
      <c r="N72" s="30"/>
      <c r="O72" s="30"/>
      <c r="P72" s="30"/>
      <c r="Q72" s="30"/>
      <c r="R72" s="30"/>
      <c r="S72" s="30"/>
      <c r="T72" s="30"/>
      <c r="U72" s="30"/>
      <c r="V72" s="30"/>
      <c r="W72" s="30"/>
      <c r="X72" s="30"/>
      <c r="Y72" s="30"/>
      <c r="Z72" s="40"/>
    </row>
  </sheetData>
  <mergeCells count="106">
    <mergeCell ref="C71:G71"/>
    <mergeCell ref="H71:I71"/>
    <mergeCell ref="J71:M71"/>
    <mergeCell ref="N71:Y71"/>
    <mergeCell ref="C69:G69"/>
    <mergeCell ref="H69:I69"/>
    <mergeCell ref="J69:M69"/>
    <mergeCell ref="N69:Y69"/>
    <mergeCell ref="C70:G70"/>
    <mergeCell ref="H70:I70"/>
    <mergeCell ref="J70:M70"/>
    <mergeCell ref="N70:Y70"/>
    <mergeCell ref="C67:G67"/>
    <mergeCell ref="H67:I67"/>
    <mergeCell ref="J67:M67"/>
    <mergeCell ref="N67:Y67"/>
    <mergeCell ref="C68:G68"/>
    <mergeCell ref="H68:I68"/>
    <mergeCell ref="J68:M68"/>
    <mergeCell ref="N68:Y68"/>
    <mergeCell ref="C65:G65"/>
    <mergeCell ref="H65:I65"/>
    <mergeCell ref="J65:M65"/>
    <mergeCell ref="N65:Y65"/>
    <mergeCell ref="C66:G66"/>
    <mergeCell ref="H66:I66"/>
    <mergeCell ref="J66:M66"/>
    <mergeCell ref="N66:Y66"/>
    <mergeCell ref="C63:G63"/>
    <mergeCell ref="H63:I63"/>
    <mergeCell ref="J63:M63"/>
    <mergeCell ref="N63:Y63"/>
    <mergeCell ref="C64:G64"/>
    <mergeCell ref="H64:I64"/>
    <mergeCell ref="J64:M64"/>
    <mergeCell ref="N64:Y64"/>
    <mergeCell ref="C61:G61"/>
    <mergeCell ref="H61:I61"/>
    <mergeCell ref="J61:M61"/>
    <mergeCell ref="C62:G62"/>
    <mergeCell ref="H62:I62"/>
    <mergeCell ref="J62:M62"/>
    <mergeCell ref="N62:Y62"/>
    <mergeCell ref="N60:Y61"/>
    <mergeCell ref="C57:G59"/>
    <mergeCell ref="H57:I59"/>
    <mergeCell ref="J57:M59"/>
    <mergeCell ref="N57:Y59"/>
    <mergeCell ref="C60:G60"/>
    <mergeCell ref="H60:I60"/>
    <mergeCell ref="J60:M60"/>
    <mergeCell ref="C36:G36"/>
    <mergeCell ref="K36:Y36"/>
    <mergeCell ref="C37:G37"/>
    <mergeCell ref="K37:Y37"/>
    <mergeCell ref="C40:Y41"/>
    <mergeCell ref="C42:Y54"/>
    <mergeCell ref="C33:G33"/>
    <mergeCell ref="K33:Y33"/>
    <mergeCell ref="C34:G34"/>
    <mergeCell ref="K34:Y34"/>
    <mergeCell ref="C35:G35"/>
    <mergeCell ref="K35:Y35"/>
    <mergeCell ref="C30:Y31"/>
    <mergeCell ref="C32:G32"/>
    <mergeCell ref="K32:Y32"/>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73"/>
  <sheetViews>
    <sheetView topLeftCell="A37" workbookViewId="0">
      <selection activeCell="J36" sqref="J36:J37"/>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9" width="16.285156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5.28515625" style="3" customWidth="1"/>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325</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1435" t="s">
        <v>333</v>
      </c>
      <c r="J10" s="1436"/>
      <c r="K10" s="1436"/>
      <c r="L10" s="1436"/>
      <c r="M10" s="1436"/>
      <c r="N10" s="1436"/>
      <c r="O10" s="1436"/>
      <c r="P10" s="1436"/>
      <c r="Q10" s="1437"/>
      <c r="R10" s="1441" t="s">
        <v>3</v>
      </c>
      <c r="S10" s="1442"/>
      <c r="T10" s="1442"/>
      <c r="U10" s="1443"/>
      <c r="V10" s="1444" t="s">
        <v>5</v>
      </c>
      <c r="W10" s="1445"/>
      <c r="X10" s="1445"/>
      <c r="Y10" s="1446"/>
      <c r="Z10" s="11"/>
    </row>
    <row r="11" spans="1:26" ht="28.5" customHeight="1" thickBot="1" x14ac:dyDescent="0.25">
      <c r="B11" s="10"/>
      <c r="C11" s="641"/>
      <c r="D11" s="642"/>
      <c r="E11" s="642"/>
      <c r="F11" s="642"/>
      <c r="G11" s="642"/>
      <c r="H11" s="643"/>
      <c r="I11" s="1438"/>
      <c r="J11" s="1439"/>
      <c r="K11" s="1439"/>
      <c r="L11" s="1439"/>
      <c r="M11" s="1439"/>
      <c r="N11" s="1439"/>
      <c r="O11" s="1439"/>
      <c r="P11" s="1439"/>
      <c r="Q11" s="1440"/>
      <c r="R11" s="683" t="s">
        <v>334</v>
      </c>
      <c r="S11" s="684"/>
      <c r="T11" s="684"/>
      <c r="U11" s="685"/>
      <c r="V11" s="671" t="s">
        <v>65</v>
      </c>
      <c r="W11" s="672"/>
      <c r="X11" s="672"/>
      <c r="Y11" s="673"/>
      <c r="Z11" s="11"/>
    </row>
    <row r="12" spans="1:26" ht="15" thickBot="1" x14ac:dyDescent="0.25">
      <c r="B12" s="15"/>
      <c r="C12" s="16"/>
      <c r="D12" s="16"/>
      <c r="E12" s="16"/>
      <c r="F12" s="16"/>
      <c r="G12" s="16"/>
      <c r="H12" s="16"/>
      <c r="I12" s="97"/>
      <c r="J12" s="97"/>
      <c r="K12" s="97"/>
      <c r="L12" s="97"/>
      <c r="M12" s="97"/>
      <c r="N12" s="97"/>
      <c r="O12" s="97"/>
      <c r="P12" s="97"/>
      <c r="Q12" s="97"/>
      <c r="R12" s="97"/>
      <c r="S12" s="97"/>
      <c r="T12" s="97"/>
      <c r="U12" s="97"/>
      <c r="V12" s="97"/>
      <c r="W12" s="97"/>
      <c r="X12" s="97"/>
      <c r="Y12" s="97"/>
      <c r="Z12" s="17"/>
    </row>
    <row r="13" spans="1:26" ht="15" customHeight="1" x14ac:dyDescent="0.2">
      <c r="B13" s="15"/>
      <c r="C13" s="638" t="s">
        <v>6</v>
      </c>
      <c r="D13" s="639"/>
      <c r="E13" s="639"/>
      <c r="F13" s="639"/>
      <c r="G13" s="639"/>
      <c r="H13" s="640"/>
      <c r="I13" s="918" t="s">
        <v>335</v>
      </c>
      <c r="J13" s="919"/>
      <c r="K13" s="919"/>
      <c r="L13" s="919"/>
      <c r="M13" s="919"/>
      <c r="N13" s="919"/>
      <c r="O13" s="919"/>
      <c r="P13" s="919"/>
      <c r="Q13" s="919"/>
      <c r="R13" s="919"/>
      <c r="S13" s="920"/>
      <c r="T13" s="1428" t="s">
        <v>7</v>
      </c>
      <c r="U13" s="1429"/>
      <c r="V13" s="1429"/>
      <c r="W13" s="1429"/>
      <c r="X13" s="1429"/>
      <c r="Y13" s="1430"/>
      <c r="Z13" s="17"/>
    </row>
    <row r="14" spans="1:26" ht="30" customHeight="1" thickBot="1" x14ac:dyDescent="0.25">
      <c r="B14" s="15"/>
      <c r="C14" s="641"/>
      <c r="D14" s="642"/>
      <c r="E14" s="642"/>
      <c r="F14" s="642"/>
      <c r="G14" s="642"/>
      <c r="H14" s="643"/>
      <c r="I14" s="921"/>
      <c r="J14" s="922"/>
      <c r="K14" s="922"/>
      <c r="L14" s="922"/>
      <c r="M14" s="922"/>
      <c r="N14" s="922"/>
      <c r="O14" s="922"/>
      <c r="P14" s="922"/>
      <c r="Q14" s="922"/>
      <c r="R14" s="922"/>
      <c r="S14" s="923"/>
      <c r="T14" s="650" t="s">
        <v>67</v>
      </c>
      <c r="U14" s="651"/>
      <c r="V14" s="651"/>
      <c r="W14" s="651"/>
      <c r="X14" s="651"/>
      <c r="Y14" s="652"/>
      <c r="Z14" s="17"/>
    </row>
    <row r="15" spans="1:26" ht="15" thickBot="1" x14ac:dyDescent="0.25">
      <c r="B15" s="15"/>
      <c r="C15" s="16"/>
      <c r="D15" s="16"/>
      <c r="E15" s="16"/>
      <c r="F15" s="16"/>
      <c r="G15" s="16"/>
      <c r="H15" s="16"/>
      <c r="I15" s="97"/>
      <c r="J15" s="97"/>
      <c r="K15" s="97"/>
      <c r="L15" s="97"/>
      <c r="M15" s="97"/>
      <c r="N15" s="97"/>
      <c r="O15" s="97"/>
      <c r="P15" s="97"/>
      <c r="Q15" s="97"/>
      <c r="R15" s="97"/>
      <c r="S15" s="97"/>
      <c r="T15" s="97"/>
      <c r="U15" s="97"/>
      <c r="V15" s="97"/>
      <c r="W15" s="97"/>
      <c r="X15" s="97"/>
      <c r="Y15" s="97"/>
      <c r="Z15" s="17"/>
    </row>
    <row r="16" spans="1:26" ht="57.75" customHeight="1" thickBot="1" x14ac:dyDescent="0.25">
      <c r="B16" s="15"/>
      <c r="C16" s="601" t="s">
        <v>8</v>
      </c>
      <c r="D16" s="602"/>
      <c r="E16" s="602"/>
      <c r="F16" s="602"/>
      <c r="G16" s="602"/>
      <c r="H16" s="603"/>
      <c r="I16" s="908" t="s">
        <v>336</v>
      </c>
      <c r="J16" s="909"/>
      <c r="K16" s="909"/>
      <c r="L16" s="909"/>
      <c r="M16" s="909"/>
      <c r="N16" s="909"/>
      <c r="O16" s="909"/>
      <c r="P16" s="909"/>
      <c r="Q16" s="909"/>
      <c r="R16" s="909"/>
      <c r="S16" s="909"/>
      <c r="T16" s="909"/>
      <c r="U16" s="909"/>
      <c r="V16" s="909"/>
      <c r="W16" s="909"/>
      <c r="X16" s="909"/>
      <c r="Y16" s="91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01" t="s">
        <v>9</v>
      </c>
      <c r="D18" s="602"/>
      <c r="E18" s="602"/>
      <c r="F18" s="602"/>
      <c r="G18" s="602"/>
      <c r="H18" s="603"/>
      <c r="I18" s="1364" t="s">
        <v>337</v>
      </c>
      <c r="J18" s="1365"/>
      <c r="K18" s="1365"/>
      <c r="L18" s="1365"/>
      <c r="M18" s="1365"/>
      <c r="N18" s="1365"/>
      <c r="O18" s="1365"/>
      <c r="P18" s="1365"/>
      <c r="Q18" s="1365"/>
      <c r="R18" s="1365"/>
      <c r="S18" s="1365"/>
      <c r="T18" s="1365"/>
      <c r="U18" s="1365"/>
      <c r="V18" s="1365"/>
      <c r="W18" s="1365"/>
      <c r="X18" s="1365"/>
      <c r="Y18" s="1366"/>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17"/>
    </row>
    <row r="21" spans="2:26" s="1" customFormat="1" ht="30.75" customHeight="1" thickBot="1" x14ac:dyDescent="0.25">
      <c r="B21" s="15"/>
      <c r="C21" s="623"/>
      <c r="D21" s="624"/>
      <c r="E21" s="624"/>
      <c r="F21" s="624"/>
      <c r="G21" s="624"/>
      <c r="H21" s="625"/>
      <c r="I21" s="629"/>
      <c r="J21" s="630"/>
      <c r="K21" s="630"/>
      <c r="L21" s="631"/>
      <c r="M21" s="701" t="s">
        <v>70</v>
      </c>
      <c r="N21" s="702"/>
      <c r="O21" s="702"/>
      <c r="P21" s="702"/>
      <c r="Q21" s="702"/>
      <c r="R21" s="702"/>
      <c r="S21" s="703"/>
      <c r="T21" s="796" t="s">
        <v>71</v>
      </c>
      <c r="U21" s="794"/>
      <c r="V21" s="794"/>
      <c r="W21" s="794"/>
      <c r="X21" s="794"/>
      <c r="Y21" s="795"/>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15.75" customHeight="1" thickBot="1" x14ac:dyDescent="0.25">
      <c r="B24" s="15"/>
      <c r="C24" s="611" t="s">
        <v>327</v>
      </c>
      <c r="D24" s="612"/>
      <c r="E24" s="612"/>
      <c r="F24" s="612"/>
      <c r="G24" s="612"/>
      <c r="H24" s="612"/>
      <c r="I24" s="613"/>
      <c r="J24" s="611" t="s">
        <v>139</v>
      </c>
      <c r="K24" s="612"/>
      <c r="L24" s="612"/>
      <c r="M24" s="612"/>
      <c r="N24" s="612"/>
      <c r="O24" s="612"/>
      <c r="P24" s="613"/>
      <c r="Q24" s="614" t="s">
        <v>315</v>
      </c>
      <c r="R24" s="615"/>
      <c r="S24" s="615"/>
      <c r="T24" s="615"/>
      <c r="U24" s="615"/>
      <c r="V24" s="615"/>
      <c r="W24" s="615"/>
      <c r="X24" s="615"/>
      <c r="Y24" s="616"/>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t="s">
        <v>338</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1363">
        <v>2</v>
      </c>
      <c r="J28" s="1364"/>
      <c r="K28" s="601" t="s">
        <v>18</v>
      </c>
      <c r="L28" s="602"/>
      <c r="M28" s="602"/>
      <c r="N28" s="602"/>
      <c r="O28" s="602"/>
      <c r="P28" s="603"/>
      <c r="Q28" s="619" t="s">
        <v>38</v>
      </c>
      <c r="R28" s="617"/>
      <c r="S28" s="618"/>
      <c r="T28" s="47" t="s">
        <v>56</v>
      </c>
      <c r="U28" s="617" t="s">
        <v>39</v>
      </c>
      <c r="V28" s="617"/>
      <c r="W28" s="617"/>
      <c r="X28" s="618"/>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x14ac:dyDescent="0.2">
      <c r="B32" s="20"/>
      <c r="C32" s="591" t="s">
        <v>20</v>
      </c>
      <c r="D32" s="592"/>
      <c r="E32" s="592"/>
      <c r="F32" s="592"/>
      <c r="G32" s="593"/>
      <c r="H32" s="597" t="s">
        <v>339</v>
      </c>
      <c r="I32" s="597" t="s">
        <v>340</v>
      </c>
      <c r="J32" s="597" t="s">
        <v>23</v>
      </c>
      <c r="K32" s="599" t="s">
        <v>24</v>
      </c>
      <c r="L32" s="592"/>
      <c r="M32" s="592"/>
      <c r="N32" s="592"/>
      <c r="O32" s="592"/>
      <c r="P32" s="592"/>
      <c r="Q32" s="592"/>
      <c r="R32" s="592"/>
      <c r="S32" s="592"/>
      <c r="T32" s="592"/>
      <c r="U32" s="592"/>
      <c r="V32" s="592"/>
      <c r="W32" s="592"/>
      <c r="X32" s="592"/>
      <c r="Y32" s="593"/>
      <c r="Z32" s="17"/>
    </row>
    <row r="33" spans="2:26" s="19" customFormat="1" ht="60.75" customHeight="1" thickBot="1" x14ac:dyDescent="0.25">
      <c r="B33" s="20"/>
      <c r="C33" s="594"/>
      <c r="D33" s="595"/>
      <c r="E33" s="595"/>
      <c r="F33" s="595"/>
      <c r="G33" s="596"/>
      <c r="H33" s="598"/>
      <c r="I33" s="598"/>
      <c r="J33" s="598"/>
      <c r="K33" s="600"/>
      <c r="L33" s="595"/>
      <c r="M33" s="595"/>
      <c r="N33" s="595"/>
      <c r="O33" s="595"/>
      <c r="P33" s="595"/>
      <c r="Q33" s="595"/>
      <c r="R33" s="595"/>
      <c r="S33" s="595"/>
      <c r="T33" s="595"/>
      <c r="U33" s="595"/>
      <c r="V33" s="595"/>
      <c r="W33" s="595"/>
      <c r="X33" s="595"/>
      <c r="Y33" s="596"/>
      <c r="Z33" s="17"/>
    </row>
    <row r="34" spans="2:26" s="19" customFormat="1" ht="43.5" customHeight="1" x14ac:dyDescent="0.2">
      <c r="B34" s="20"/>
      <c r="C34" s="579" t="s">
        <v>36</v>
      </c>
      <c r="D34" s="580"/>
      <c r="E34" s="580"/>
      <c r="F34" s="580"/>
      <c r="G34" s="581"/>
      <c r="H34" s="21">
        <v>2</v>
      </c>
      <c r="I34" s="21">
        <v>2</v>
      </c>
      <c r="J34" s="22">
        <f>I34/H34</f>
        <v>1</v>
      </c>
      <c r="K34" s="1447" t="s">
        <v>341</v>
      </c>
      <c r="L34" s="1448"/>
      <c r="M34" s="1448"/>
      <c r="N34" s="1448"/>
      <c r="O34" s="1448"/>
      <c r="P34" s="1448"/>
      <c r="Q34" s="1448"/>
      <c r="R34" s="1448"/>
      <c r="S34" s="1448"/>
      <c r="T34" s="1448"/>
      <c r="U34" s="1448"/>
      <c r="V34" s="1448"/>
      <c r="W34" s="1448"/>
      <c r="X34" s="1448"/>
      <c r="Y34" s="1449"/>
      <c r="Z34" s="17"/>
    </row>
    <row r="35" spans="2:26" s="19" customFormat="1" ht="84.75" customHeight="1" x14ac:dyDescent="0.2">
      <c r="B35" s="20"/>
      <c r="C35" s="1352" t="s">
        <v>93</v>
      </c>
      <c r="D35" s="1353"/>
      <c r="E35" s="1353"/>
      <c r="F35" s="1353"/>
      <c r="G35" s="1354"/>
      <c r="H35" s="103">
        <v>2</v>
      </c>
      <c r="I35" s="103">
        <v>2</v>
      </c>
      <c r="J35" s="104">
        <f t="shared" ref="J35" si="0">+H35/I35</f>
        <v>1</v>
      </c>
      <c r="K35" s="1450" t="s">
        <v>342</v>
      </c>
      <c r="L35" s="1451"/>
      <c r="M35" s="1451"/>
      <c r="N35" s="1451"/>
      <c r="O35" s="1451"/>
      <c r="P35" s="1451"/>
      <c r="Q35" s="1451"/>
      <c r="R35" s="1451"/>
      <c r="S35" s="1451"/>
      <c r="T35" s="1451"/>
      <c r="U35" s="1451"/>
      <c r="V35" s="1451"/>
      <c r="W35" s="1451"/>
      <c r="X35" s="1451"/>
      <c r="Y35" s="1452"/>
      <c r="Z35" s="17"/>
    </row>
    <row r="36" spans="2:26" s="19" customFormat="1" x14ac:dyDescent="0.2">
      <c r="B36" s="20"/>
      <c r="C36" s="1352" t="s">
        <v>94</v>
      </c>
      <c r="D36" s="1353"/>
      <c r="E36" s="1353"/>
      <c r="F36" s="1353"/>
      <c r="G36" s="1354"/>
      <c r="H36" s="23"/>
      <c r="I36" s="23"/>
      <c r="J36" s="22"/>
      <c r="K36" s="582"/>
      <c r="L36" s="583"/>
      <c r="M36" s="583"/>
      <c r="N36" s="583"/>
      <c r="O36" s="583"/>
      <c r="P36" s="583"/>
      <c r="Q36" s="583"/>
      <c r="R36" s="583"/>
      <c r="S36" s="583"/>
      <c r="T36" s="583"/>
      <c r="U36" s="583"/>
      <c r="V36" s="583"/>
      <c r="W36" s="583"/>
      <c r="X36" s="583"/>
      <c r="Y36" s="584"/>
      <c r="Z36" s="17"/>
    </row>
    <row r="37" spans="2:26" s="19" customFormat="1" ht="15" thickBot="1" x14ac:dyDescent="0.25">
      <c r="B37" s="20"/>
      <c r="C37" s="1352" t="s">
        <v>95</v>
      </c>
      <c r="D37" s="1353"/>
      <c r="E37" s="1353"/>
      <c r="F37" s="1353"/>
      <c r="G37" s="1354"/>
      <c r="H37" s="23"/>
      <c r="I37" s="23"/>
      <c r="J37" s="22"/>
      <c r="K37" s="582"/>
      <c r="L37" s="583"/>
      <c r="M37" s="583"/>
      <c r="N37" s="583"/>
      <c r="O37" s="583"/>
      <c r="P37" s="583"/>
      <c r="Q37" s="583"/>
      <c r="R37" s="583"/>
      <c r="S37" s="583"/>
      <c r="T37" s="583"/>
      <c r="U37" s="583"/>
      <c r="V37" s="583"/>
      <c r="W37" s="583"/>
      <c r="X37" s="583"/>
      <c r="Y37" s="584"/>
      <c r="Z37" s="17"/>
    </row>
    <row r="38" spans="2:26" s="19" customFormat="1" ht="15.75" customHeight="1" thickBot="1" x14ac:dyDescent="0.3">
      <c r="B38" s="20"/>
      <c r="C38" s="552" t="s">
        <v>25</v>
      </c>
      <c r="D38" s="553"/>
      <c r="E38" s="553"/>
      <c r="F38" s="553"/>
      <c r="G38" s="554"/>
      <c r="H38" s="25"/>
      <c r="I38" s="25"/>
      <c r="J38" s="26"/>
      <c r="K38" s="555"/>
      <c r="L38" s="556"/>
      <c r="M38" s="556"/>
      <c r="N38" s="556"/>
      <c r="O38" s="556"/>
      <c r="P38" s="556"/>
      <c r="Q38" s="556"/>
      <c r="R38" s="556"/>
      <c r="S38" s="556"/>
      <c r="T38" s="556"/>
      <c r="U38" s="556"/>
      <c r="V38" s="556"/>
      <c r="W38" s="556"/>
      <c r="X38" s="556"/>
      <c r="Y38" s="557"/>
      <c r="Z38" s="17"/>
    </row>
    <row r="39" spans="2:26" s="19" customFormat="1" x14ac:dyDescent="0.2">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ht="15" thickBot="1" x14ac:dyDescent="0.25">
      <c r="B40" s="20"/>
      <c r="C40" s="16"/>
      <c r="D40" s="16"/>
      <c r="E40" s="16"/>
      <c r="F40" s="16"/>
      <c r="G40" s="16"/>
      <c r="H40" s="27"/>
      <c r="I40" s="27"/>
      <c r="J40" s="28"/>
      <c r="K40" s="16"/>
      <c r="L40" s="16"/>
      <c r="M40" s="16"/>
      <c r="N40" s="16"/>
      <c r="O40" s="16"/>
      <c r="P40" s="16"/>
      <c r="Q40" s="16"/>
      <c r="R40" s="16"/>
      <c r="S40" s="16"/>
      <c r="T40" s="16"/>
      <c r="U40" s="16"/>
      <c r="V40" s="16"/>
      <c r="W40" s="16"/>
      <c r="X40" s="16"/>
      <c r="Y40" s="16"/>
      <c r="Z40" s="17"/>
    </row>
    <row r="41" spans="2:26" s="19" customFormat="1" x14ac:dyDescent="0.2">
      <c r="B41" s="20"/>
      <c r="C41" s="558" t="s">
        <v>26</v>
      </c>
      <c r="D41" s="559"/>
      <c r="E41" s="559"/>
      <c r="F41" s="559"/>
      <c r="G41" s="559"/>
      <c r="H41" s="559"/>
      <c r="I41" s="559"/>
      <c r="J41" s="559"/>
      <c r="K41" s="559"/>
      <c r="L41" s="559"/>
      <c r="M41" s="559"/>
      <c r="N41" s="559"/>
      <c r="O41" s="559"/>
      <c r="P41" s="559"/>
      <c r="Q41" s="559"/>
      <c r="R41" s="559"/>
      <c r="S41" s="559"/>
      <c r="T41" s="559"/>
      <c r="U41" s="559"/>
      <c r="V41" s="559"/>
      <c r="W41" s="559"/>
      <c r="X41" s="559"/>
      <c r="Y41" s="560"/>
      <c r="Z41" s="17"/>
    </row>
    <row r="42" spans="2:26" ht="15" thickBot="1" x14ac:dyDescent="0.25">
      <c r="B42" s="15"/>
      <c r="C42" s="561"/>
      <c r="D42" s="562"/>
      <c r="E42" s="562"/>
      <c r="F42" s="562"/>
      <c r="G42" s="562"/>
      <c r="H42" s="562"/>
      <c r="I42" s="562"/>
      <c r="J42" s="562"/>
      <c r="K42" s="562"/>
      <c r="L42" s="562"/>
      <c r="M42" s="562"/>
      <c r="N42" s="562"/>
      <c r="O42" s="562"/>
      <c r="P42" s="562"/>
      <c r="Q42" s="562"/>
      <c r="R42" s="562"/>
      <c r="S42" s="562"/>
      <c r="T42" s="562"/>
      <c r="U42" s="562"/>
      <c r="V42" s="562"/>
      <c r="W42" s="562"/>
      <c r="X42" s="562"/>
      <c r="Y42" s="563"/>
      <c r="Z42" s="17"/>
    </row>
    <row r="43" spans="2:26" x14ac:dyDescent="0.2">
      <c r="B43" s="15"/>
      <c r="C43" s="740" t="s">
        <v>27</v>
      </c>
      <c r="D43" s="741"/>
      <c r="E43" s="741"/>
      <c r="F43" s="741"/>
      <c r="G43" s="741"/>
      <c r="H43" s="741"/>
      <c r="I43" s="741"/>
      <c r="J43" s="741"/>
      <c r="K43" s="741"/>
      <c r="L43" s="741"/>
      <c r="M43" s="741"/>
      <c r="N43" s="741"/>
      <c r="O43" s="741"/>
      <c r="P43" s="741"/>
      <c r="Q43" s="741"/>
      <c r="R43" s="741"/>
      <c r="S43" s="741"/>
      <c r="T43" s="741"/>
      <c r="U43" s="741"/>
      <c r="V43" s="741"/>
      <c r="W43" s="741"/>
      <c r="X43" s="741"/>
      <c r="Y43" s="742"/>
      <c r="Z43" s="17"/>
    </row>
    <row r="44" spans="2:26" x14ac:dyDescent="0.2">
      <c r="B44" s="15"/>
      <c r="C44" s="743"/>
      <c r="D44" s="744"/>
      <c r="E44" s="744"/>
      <c r="F44" s="744"/>
      <c r="G44" s="744"/>
      <c r="H44" s="744"/>
      <c r="I44" s="744"/>
      <c r="J44" s="744"/>
      <c r="K44" s="744"/>
      <c r="L44" s="744"/>
      <c r="M44" s="744"/>
      <c r="N44" s="744"/>
      <c r="O44" s="744"/>
      <c r="P44" s="744"/>
      <c r="Q44" s="744"/>
      <c r="R44" s="744"/>
      <c r="S44" s="744"/>
      <c r="T44" s="744"/>
      <c r="U44" s="744"/>
      <c r="V44" s="744"/>
      <c r="W44" s="744"/>
      <c r="X44" s="744"/>
      <c r="Y44" s="745"/>
      <c r="Z44" s="17"/>
    </row>
    <row r="45" spans="2:26" x14ac:dyDescent="0.2">
      <c r="B45" s="15"/>
      <c r="C45" s="743"/>
      <c r="D45" s="744"/>
      <c r="E45" s="744"/>
      <c r="F45" s="744"/>
      <c r="G45" s="744"/>
      <c r="H45" s="744"/>
      <c r="I45" s="744"/>
      <c r="J45" s="744"/>
      <c r="K45" s="744"/>
      <c r="L45" s="744"/>
      <c r="M45" s="744"/>
      <c r="N45" s="744"/>
      <c r="O45" s="744"/>
      <c r="P45" s="744"/>
      <c r="Q45" s="744"/>
      <c r="R45" s="744"/>
      <c r="S45" s="744"/>
      <c r="T45" s="744"/>
      <c r="U45" s="744"/>
      <c r="V45" s="744"/>
      <c r="W45" s="744"/>
      <c r="X45" s="744"/>
      <c r="Y45" s="745"/>
      <c r="Z45" s="17"/>
    </row>
    <row r="46" spans="2:26" x14ac:dyDescent="0.2">
      <c r="B46" s="15"/>
      <c r="C46" s="743"/>
      <c r="D46" s="744"/>
      <c r="E46" s="744"/>
      <c r="F46" s="744"/>
      <c r="G46" s="744"/>
      <c r="H46" s="744"/>
      <c r="I46" s="744"/>
      <c r="J46" s="744"/>
      <c r="K46" s="744"/>
      <c r="L46" s="744"/>
      <c r="M46" s="744"/>
      <c r="N46" s="744"/>
      <c r="O46" s="744"/>
      <c r="P46" s="744"/>
      <c r="Q46" s="744"/>
      <c r="R46" s="744"/>
      <c r="S46" s="744"/>
      <c r="T46" s="744"/>
      <c r="U46" s="744"/>
      <c r="V46" s="744"/>
      <c r="W46" s="744"/>
      <c r="X46" s="744"/>
      <c r="Y46" s="745"/>
      <c r="Z46" s="17"/>
    </row>
    <row r="47" spans="2:26" x14ac:dyDescent="0.2">
      <c r="B47" s="15"/>
      <c r="C47" s="743"/>
      <c r="D47" s="744"/>
      <c r="E47" s="744"/>
      <c r="F47" s="744"/>
      <c r="G47" s="744"/>
      <c r="H47" s="744"/>
      <c r="I47" s="744"/>
      <c r="J47" s="744"/>
      <c r="K47" s="744"/>
      <c r="L47" s="744"/>
      <c r="M47" s="744"/>
      <c r="N47" s="744"/>
      <c r="O47" s="744"/>
      <c r="P47" s="744"/>
      <c r="Q47" s="744"/>
      <c r="R47" s="744"/>
      <c r="S47" s="744"/>
      <c r="T47" s="744"/>
      <c r="U47" s="744"/>
      <c r="V47" s="744"/>
      <c r="W47" s="744"/>
      <c r="X47" s="744"/>
      <c r="Y47" s="745"/>
      <c r="Z47" s="17"/>
    </row>
    <row r="48" spans="2:26" x14ac:dyDescent="0.2">
      <c r="B48" s="15"/>
      <c r="C48" s="743"/>
      <c r="D48" s="744"/>
      <c r="E48" s="744"/>
      <c r="F48" s="744"/>
      <c r="G48" s="744"/>
      <c r="H48" s="744"/>
      <c r="I48" s="744"/>
      <c r="J48" s="744"/>
      <c r="K48" s="744"/>
      <c r="L48" s="744"/>
      <c r="M48" s="744"/>
      <c r="N48" s="744"/>
      <c r="O48" s="744"/>
      <c r="P48" s="744"/>
      <c r="Q48" s="744"/>
      <c r="R48" s="744"/>
      <c r="S48" s="744"/>
      <c r="T48" s="744"/>
      <c r="U48" s="744"/>
      <c r="V48" s="744"/>
      <c r="W48" s="744"/>
      <c r="X48" s="744"/>
      <c r="Y48" s="745"/>
      <c r="Z48" s="17"/>
    </row>
    <row r="49" spans="1:26" x14ac:dyDescent="0.2">
      <c r="B49" s="15"/>
      <c r="C49" s="743"/>
      <c r="D49" s="744"/>
      <c r="E49" s="744"/>
      <c r="F49" s="744"/>
      <c r="G49" s="744"/>
      <c r="H49" s="744"/>
      <c r="I49" s="744"/>
      <c r="J49" s="744"/>
      <c r="K49" s="744"/>
      <c r="L49" s="744"/>
      <c r="M49" s="744"/>
      <c r="N49" s="744"/>
      <c r="O49" s="744"/>
      <c r="P49" s="744"/>
      <c r="Q49" s="744"/>
      <c r="R49" s="744"/>
      <c r="S49" s="744"/>
      <c r="T49" s="744"/>
      <c r="U49" s="744"/>
      <c r="V49" s="744"/>
      <c r="W49" s="744"/>
      <c r="X49" s="744"/>
      <c r="Y49" s="745"/>
      <c r="Z49" s="17"/>
    </row>
    <row r="50" spans="1:26" x14ac:dyDescent="0.2">
      <c r="B50" s="15"/>
      <c r="C50" s="743"/>
      <c r="D50" s="744"/>
      <c r="E50" s="744"/>
      <c r="F50" s="744"/>
      <c r="G50" s="744"/>
      <c r="H50" s="744"/>
      <c r="I50" s="744"/>
      <c r="J50" s="744"/>
      <c r="K50" s="744"/>
      <c r="L50" s="744"/>
      <c r="M50" s="744"/>
      <c r="N50" s="744"/>
      <c r="O50" s="744"/>
      <c r="P50" s="744"/>
      <c r="Q50" s="744"/>
      <c r="R50" s="744"/>
      <c r="S50" s="744"/>
      <c r="T50" s="744"/>
      <c r="U50" s="744"/>
      <c r="V50" s="744"/>
      <c r="W50" s="744"/>
      <c r="X50" s="744"/>
      <c r="Y50" s="745"/>
      <c r="Z50" s="17"/>
    </row>
    <row r="51" spans="1:26" x14ac:dyDescent="0.2">
      <c r="B51" s="15"/>
      <c r="C51" s="743"/>
      <c r="D51" s="744"/>
      <c r="E51" s="744"/>
      <c r="F51" s="744"/>
      <c r="G51" s="744"/>
      <c r="H51" s="744"/>
      <c r="I51" s="744"/>
      <c r="J51" s="744"/>
      <c r="K51" s="744"/>
      <c r="L51" s="744"/>
      <c r="M51" s="744"/>
      <c r="N51" s="744"/>
      <c r="O51" s="744"/>
      <c r="P51" s="744"/>
      <c r="Q51" s="744"/>
      <c r="R51" s="744"/>
      <c r="S51" s="744"/>
      <c r="T51" s="744"/>
      <c r="U51" s="744"/>
      <c r="V51" s="744"/>
      <c r="W51" s="744"/>
      <c r="X51" s="744"/>
      <c r="Y51" s="745"/>
      <c r="Z51" s="17"/>
    </row>
    <row r="52" spans="1:26" x14ac:dyDescent="0.2">
      <c r="B52" s="15"/>
      <c r="C52" s="743"/>
      <c r="D52" s="744"/>
      <c r="E52" s="744"/>
      <c r="F52" s="744"/>
      <c r="G52" s="744"/>
      <c r="H52" s="744"/>
      <c r="I52" s="744"/>
      <c r="J52" s="744"/>
      <c r="K52" s="744"/>
      <c r="L52" s="744"/>
      <c r="M52" s="744"/>
      <c r="N52" s="744"/>
      <c r="O52" s="744"/>
      <c r="P52" s="744"/>
      <c r="Q52" s="744"/>
      <c r="R52" s="744"/>
      <c r="S52" s="744"/>
      <c r="T52" s="744"/>
      <c r="U52" s="744"/>
      <c r="V52" s="744"/>
      <c r="W52" s="744"/>
      <c r="X52" s="744"/>
      <c r="Y52" s="745"/>
      <c r="Z52" s="17"/>
    </row>
    <row r="53" spans="1:26" x14ac:dyDescent="0.2">
      <c r="B53" s="15"/>
      <c r="C53" s="743"/>
      <c r="D53" s="744"/>
      <c r="E53" s="744"/>
      <c r="F53" s="744"/>
      <c r="G53" s="744"/>
      <c r="H53" s="744"/>
      <c r="I53" s="744"/>
      <c r="J53" s="744"/>
      <c r="K53" s="744"/>
      <c r="L53" s="744"/>
      <c r="M53" s="744"/>
      <c r="N53" s="744"/>
      <c r="O53" s="744"/>
      <c r="P53" s="744"/>
      <c r="Q53" s="744"/>
      <c r="R53" s="744"/>
      <c r="S53" s="744"/>
      <c r="T53" s="744"/>
      <c r="U53" s="744"/>
      <c r="V53" s="744"/>
      <c r="W53" s="744"/>
      <c r="X53" s="744"/>
      <c r="Y53" s="745"/>
      <c r="Z53" s="17"/>
    </row>
    <row r="54" spans="1:26" x14ac:dyDescent="0.2">
      <c r="B54" s="15"/>
      <c r="C54" s="743"/>
      <c r="D54" s="744"/>
      <c r="E54" s="744"/>
      <c r="F54" s="744"/>
      <c r="G54" s="744"/>
      <c r="H54" s="744"/>
      <c r="I54" s="744"/>
      <c r="J54" s="744"/>
      <c r="K54" s="744"/>
      <c r="L54" s="744"/>
      <c r="M54" s="744"/>
      <c r="N54" s="744"/>
      <c r="O54" s="744"/>
      <c r="P54" s="744"/>
      <c r="Q54" s="744"/>
      <c r="R54" s="744"/>
      <c r="S54" s="744"/>
      <c r="T54" s="744"/>
      <c r="U54" s="744"/>
      <c r="V54" s="744"/>
      <c r="W54" s="744"/>
      <c r="X54" s="744"/>
      <c r="Y54" s="745"/>
      <c r="Z54" s="17"/>
    </row>
    <row r="55" spans="1:26" ht="15" thickBot="1" x14ac:dyDescent="0.25">
      <c r="B55" s="15"/>
      <c r="C55" s="746"/>
      <c r="D55" s="747"/>
      <c r="E55" s="747"/>
      <c r="F55" s="747"/>
      <c r="G55" s="747"/>
      <c r="H55" s="747"/>
      <c r="I55" s="747"/>
      <c r="J55" s="747"/>
      <c r="K55" s="747"/>
      <c r="L55" s="747"/>
      <c r="M55" s="747"/>
      <c r="N55" s="747"/>
      <c r="O55" s="747"/>
      <c r="P55" s="747"/>
      <c r="Q55" s="747"/>
      <c r="R55" s="747"/>
      <c r="S55" s="747"/>
      <c r="T55" s="747"/>
      <c r="U55" s="747"/>
      <c r="V55" s="747"/>
      <c r="W55" s="747"/>
      <c r="X55" s="747"/>
      <c r="Y55" s="748"/>
      <c r="Z55" s="17"/>
    </row>
    <row r="56" spans="1:26" x14ac:dyDescent="0.2">
      <c r="B56" s="29"/>
      <c r="C56" s="30"/>
      <c r="D56" s="30"/>
      <c r="E56" s="30"/>
      <c r="F56" s="30"/>
      <c r="G56" s="30"/>
      <c r="H56" s="30"/>
      <c r="I56" s="30"/>
      <c r="J56" s="30"/>
      <c r="K56" s="30"/>
      <c r="L56" s="30"/>
      <c r="M56" s="30"/>
      <c r="N56" s="30"/>
      <c r="O56" s="30"/>
      <c r="P56" s="30"/>
      <c r="Q56" s="30"/>
      <c r="R56" s="30"/>
      <c r="S56" s="30"/>
      <c r="T56" s="30"/>
      <c r="U56" s="30"/>
      <c r="V56" s="30"/>
      <c r="W56" s="30"/>
      <c r="X56" s="30"/>
      <c r="Y56" s="30"/>
      <c r="Z56" s="31"/>
    </row>
    <row r="57" spans="1:26" ht="15" thickBot="1" x14ac:dyDescent="0.25">
      <c r="B57" s="32"/>
      <c r="C57" s="33"/>
      <c r="D57" s="33"/>
      <c r="E57" s="33"/>
      <c r="F57" s="33"/>
      <c r="G57" s="33"/>
      <c r="H57" s="33"/>
      <c r="I57" s="33"/>
      <c r="J57" s="33"/>
      <c r="K57" s="33"/>
      <c r="L57" s="33"/>
      <c r="M57" s="33"/>
      <c r="N57" s="33"/>
      <c r="O57" s="33"/>
      <c r="P57" s="33"/>
      <c r="Q57" s="33"/>
      <c r="R57" s="33"/>
      <c r="S57" s="33"/>
      <c r="T57" s="33"/>
      <c r="U57" s="33"/>
      <c r="V57" s="33"/>
      <c r="W57" s="33"/>
      <c r="X57" s="33"/>
      <c r="Y57" s="33"/>
      <c r="Z57" s="34"/>
    </row>
    <row r="58" spans="1:26" ht="14.25" customHeight="1" x14ac:dyDescent="0.2">
      <c r="B58" s="35"/>
      <c r="C58" s="573" t="s">
        <v>20</v>
      </c>
      <c r="D58" s="574"/>
      <c r="E58" s="574"/>
      <c r="F58" s="574"/>
      <c r="G58" s="575"/>
      <c r="H58" s="573" t="s">
        <v>34</v>
      </c>
      <c r="I58" s="575"/>
      <c r="J58" s="573" t="s">
        <v>35</v>
      </c>
      <c r="K58" s="574"/>
      <c r="L58" s="574"/>
      <c r="M58" s="575"/>
      <c r="N58" s="573" t="s">
        <v>33</v>
      </c>
      <c r="O58" s="574"/>
      <c r="P58" s="574"/>
      <c r="Q58" s="574"/>
      <c r="R58" s="574"/>
      <c r="S58" s="574"/>
      <c r="T58" s="574"/>
      <c r="U58" s="574"/>
      <c r="V58" s="574"/>
      <c r="W58" s="574"/>
      <c r="X58" s="574"/>
      <c r="Y58" s="575"/>
      <c r="Z58" s="36"/>
    </row>
    <row r="59" spans="1:26" ht="14.25" customHeight="1" x14ac:dyDescent="0.2">
      <c r="A59" s="1"/>
      <c r="B59" s="37"/>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36"/>
    </row>
    <row r="60" spans="1:26" ht="15" customHeight="1" thickBot="1" x14ac:dyDescent="0.25">
      <c r="A60" s="1"/>
      <c r="B60" s="37"/>
      <c r="C60" s="576"/>
      <c r="D60" s="577"/>
      <c r="E60" s="577"/>
      <c r="F60" s="577"/>
      <c r="G60" s="578"/>
      <c r="H60" s="576"/>
      <c r="I60" s="578"/>
      <c r="J60" s="576"/>
      <c r="K60" s="577"/>
      <c r="L60" s="577"/>
      <c r="M60" s="578"/>
      <c r="N60" s="576"/>
      <c r="O60" s="577"/>
      <c r="P60" s="577"/>
      <c r="Q60" s="577"/>
      <c r="R60" s="577"/>
      <c r="S60" s="577"/>
      <c r="T60" s="577"/>
      <c r="U60" s="577"/>
      <c r="V60" s="577"/>
      <c r="W60" s="577"/>
      <c r="X60" s="577"/>
      <c r="Y60" s="578"/>
      <c r="Z60" s="36"/>
    </row>
    <row r="61" spans="1:26" ht="32.25" customHeight="1" x14ac:dyDescent="0.2">
      <c r="B61" s="35"/>
      <c r="C61" s="1431" t="s">
        <v>36</v>
      </c>
      <c r="D61" s="1432"/>
      <c r="E61" s="1432"/>
      <c r="F61" s="1432"/>
      <c r="G61" s="1432"/>
      <c r="H61" s="1054">
        <v>1</v>
      </c>
      <c r="I61" s="550"/>
      <c r="J61" s="1054">
        <v>1</v>
      </c>
      <c r="K61" s="550"/>
      <c r="L61" s="550"/>
      <c r="M61" s="550"/>
      <c r="N61" s="1326" t="s">
        <v>343</v>
      </c>
      <c r="O61" s="1326"/>
      <c r="P61" s="1326"/>
      <c r="Q61" s="1326"/>
      <c r="R61" s="1326"/>
      <c r="S61" s="1326"/>
      <c r="T61" s="1326"/>
      <c r="U61" s="1326"/>
      <c r="V61" s="1326"/>
      <c r="W61" s="1326"/>
      <c r="X61" s="1326"/>
      <c r="Y61" s="1453"/>
      <c r="Z61" s="38"/>
    </row>
    <row r="62" spans="1:26" x14ac:dyDescent="0.2">
      <c r="B62" s="35"/>
      <c r="C62" s="1433" t="s">
        <v>93</v>
      </c>
      <c r="D62" s="1434"/>
      <c r="E62" s="1434"/>
      <c r="F62" s="1434"/>
      <c r="G62" s="1434"/>
      <c r="H62" s="544" t="s">
        <v>709</v>
      </c>
      <c r="I62" s="544"/>
      <c r="J62" s="1055">
        <v>1</v>
      </c>
      <c r="K62" s="544"/>
      <c r="L62" s="544"/>
      <c r="M62" s="544"/>
      <c r="N62" s="544"/>
      <c r="O62" s="544"/>
      <c r="P62" s="544"/>
      <c r="Q62" s="544"/>
      <c r="R62" s="544"/>
      <c r="S62" s="544"/>
      <c r="T62" s="544"/>
      <c r="U62" s="544"/>
      <c r="V62" s="544"/>
      <c r="W62" s="544"/>
      <c r="X62" s="544"/>
      <c r="Y62" s="545"/>
      <c r="Z62" s="38"/>
    </row>
    <row r="63" spans="1:26" x14ac:dyDescent="0.2">
      <c r="B63" s="35"/>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38"/>
    </row>
    <row r="64" spans="1:26" x14ac:dyDescent="0.2">
      <c r="B64" s="35"/>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38"/>
    </row>
    <row r="65" spans="2:26" x14ac:dyDescent="0.2">
      <c r="B65" s="35"/>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38"/>
    </row>
    <row r="66" spans="2:26" x14ac:dyDescent="0.2">
      <c r="B66" s="35"/>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38"/>
    </row>
    <row r="67" spans="2:26" x14ac:dyDescent="0.2">
      <c r="B67" s="35"/>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38"/>
    </row>
    <row r="68" spans="2:26" x14ac:dyDescent="0.2">
      <c r="B68" s="35"/>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38"/>
    </row>
    <row r="69" spans="2:26" x14ac:dyDescent="0.2">
      <c r="B69" s="35"/>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38"/>
    </row>
    <row r="70" spans="2:26" x14ac:dyDescent="0.2">
      <c r="B70" s="35"/>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38"/>
    </row>
    <row r="71" spans="2:26" x14ac:dyDescent="0.2">
      <c r="B71" s="35"/>
      <c r="C71" s="543"/>
      <c r="D71" s="544"/>
      <c r="E71" s="544"/>
      <c r="F71" s="544"/>
      <c r="G71" s="544"/>
      <c r="H71" s="544"/>
      <c r="I71" s="544"/>
      <c r="J71" s="544"/>
      <c r="K71" s="544"/>
      <c r="L71" s="544"/>
      <c r="M71" s="544"/>
      <c r="N71" s="544"/>
      <c r="O71" s="544"/>
      <c r="P71" s="544"/>
      <c r="Q71" s="544"/>
      <c r="R71" s="544"/>
      <c r="S71" s="544"/>
      <c r="T71" s="544"/>
      <c r="U71" s="544"/>
      <c r="V71" s="544"/>
      <c r="W71" s="544"/>
      <c r="X71" s="544"/>
      <c r="Y71" s="545"/>
      <c r="Z71" s="38"/>
    </row>
    <row r="72" spans="2:26" ht="15" thickBot="1" x14ac:dyDescent="0.25">
      <c r="B72" s="35"/>
      <c r="C72" s="546"/>
      <c r="D72" s="547"/>
      <c r="E72" s="547"/>
      <c r="F72" s="547"/>
      <c r="G72" s="547"/>
      <c r="H72" s="547"/>
      <c r="I72" s="547"/>
      <c r="J72" s="547"/>
      <c r="K72" s="547"/>
      <c r="L72" s="547"/>
      <c r="M72" s="547"/>
      <c r="N72" s="547"/>
      <c r="O72" s="547"/>
      <c r="P72" s="547"/>
      <c r="Q72" s="547"/>
      <c r="R72" s="547"/>
      <c r="S72" s="547"/>
      <c r="T72" s="547"/>
      <c r="U72" s="547"/>
      <c r="V72" s="547"/>
      <c r="W72" s="547"/>
      <c r="X72" s="547"/>
      <c r="Y72" s="548"/>
      <c r="Z72" s="38"/>
    </row>
    <row r="73" spans="2:26" x14ac:dyDescent="0.2">
      <c r="B73" s="39"/>
      <c r="C73" s="30"/>
      <c r="D73" s="30"/>
      <c r="E73" s="30"/>
      <c r="F73" s="30"/>
      <c r="G73" s="30"/>
      <c r="H73" s="30"/>
      <c r="I73" s="30"/>
      <c r="J73" s="30"/>
      <c r="K73" s="30"/>
      <c r="L73" s="30"/>
      <c r="M73" s="30"/>
      <c r="N73" s="30"/>
      <c r="O73" s="30"/>
      <c r="P73" s="30"/>
      <c r="Q73" s="30"/>
      <c r="R73" s="30"/>
      <c r="S73" s="30"/>
      <c r="T73" s="30"/>
      <c r="U73" s="30"/>
      <c r="V73" s="30"/>
      <c r="W73" s="30"/>
      <c r="X73" s="30"/>
      <c r="Y73" s="30"/>
      <c r="Z73" s="40"/>
    </row>
  </sheetData>
  <mergeCells count="110">
    <mergeCell ref="C72:G72"/>
    <mergeCell ref="H72:I72"/>
    <mergeCell ref="J72:M72"/>
    <mergeCell ref="N72:Y72"/>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73"/>
  <sheetViews>
    <sheetView topLeftCell="A37" workbookViewId="0">
      <selection activeCell="J36" sqref="J3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9" width="15.5703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325</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677" t="s">
        <v>344</v>
      </c>
      <c r="J10" s="678"/>
      <c r="K10" s="678"/>
      <c r="L10" s="678"/>
      <c r="M10" s="678"/>
      <c r="N10" s="678"/>
      <c r="O10" s="678"/>
      <c r="P10" s="678"/>
      <c r="Q10" s="679"/>
      <c r="R10" s="674" t="s">
        <v>3</v>
      </c>
      <c r="S10" s="675"/>
      <c r="T10" s="675"/>
      <c r="U10" s="676"/>
      <c r="V10" s="608" t="s">
        <v>5</v>
      </c>
      <c r="W10" s="609"/>
      <c r="X10" s="609"/>
      <c r="Y10" s="610"/>
      <c r="Z10" s="11"/>
    </row>
    <row r="11" spans="1:26" ht="28.5" customHeight="1" thickBot="1" x14ac:dyDescent="0.25">
      <c r="B11" s="10"/>
      <c r="C11" s="641"/>
      <c r="D11" s="642"/>
      <c r="E11" s="642"/>
      <c r="F11" s="642"/>
      <c r="G11" s="642"/>
      <c r="H11" s="643"/>
      <c r="I11" s="680"/>
      <c r="J11" s="681"/>
      <c r="K11" s="681"/>
      <c r="L11" s="681"/>
      <c r="M11" s="681"/>
      <c r="N11" s="681"/>
      <c r="O11" s="681"/>
      <c r="P11" s="681"/>
      <c r="Q11" s="682"/>
      <c r="R11" s="683" t="s">
        <v>346</v>
      </c>
      <c r="S11" s="684"/>
      <c r="T11" s="684"/>
      <c r="U11" s="685"/>
      <c r="V11" s="671" t="s">
        <v>65</v>
      </c>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644" t="s">
        <v>345</v>
      </c>
      <c r="J13" s="645"/>
      <c r="K13" s="645"/>
      <c r="L13" s="645"/>
      <c r="M13" s="645"/>
      <c r="N13" s="645"/>
      <c r="O13" s="645"/>
      <c r="P13" s="645"/>
      <c r="Q13" s="645"/>
      <c r="R13" s="645"/>
      <c r="S13" s="646"/>
      <c r="T13" s="638" t="s">
        <v>7</v>
      </c>
      <c r="U13" s="639"/>
      <c r="V13" s="639"/>
      <c r="W13" s="639"/>
      <c r="X13" s="639"/>
      <c r="Y13" s="640"/>
      <c r="Z13" s="17"/>
    </row>
    <row r="14" spans="1:26" ht="30" customHeight="1" thickBot="1" x14ac:dyDescent="0.25">
      <c r="B14" s="15"/>
      <c r="C14" s="641"/>
      <c r="D14" s="642"/>
      <c r="E14" s="642"/>
      <c r="F14" s="642"/>
      <c r="G14" s="642"/>
      <c r="H14" s="643"/>
      <c r="I14" s="647"/>
      <c r="J14" s="648"/>
      <c r="K14" s="648"/>
      <c r="L14" s="648"/>
      <c r="M14" s="648"/>
      <c r="N14" s="648"/>
      <c r="O14" s="648"/>
      <c r="P14" s="648"/>
      <c r="Q14" s="648"/>
      <c r="R14" s="648"/>
      <c r="S14" s="649"/>
      <c r="T14" s="650" t="s">
        <v>67</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01" t="s">
        <v>8</v>
      </c>
      <c r="D16" s="602"/>
      <c r="E16" s="602"/>
      <c r="F16" s="602"/>
      <c r="G16" s="602"/>
      <c r="H16" s="603"/>
      <c r="I16" s="604" t="s">
        <v>347</v>
      </c>
      <c r="J16" s="605"/>
      <c r="K16" s="605"/>
      <c r="L16" s="605"/>
      <c r="M16" s="605"/>
      <c r="N16" s="605"/>
      <c r="O16" s="605"/>
      <c r="P16" s="605"/>
      <c r="Q16" s="605"/>
      <c r="R16" s="605"/>
      <c r="S16" s="605"/>
      <c r="T16" s="605"/>
      <c r="U16" s="605"/>
      <c r="V16" s="605"/>
      <c r="W16" s="605"/>
      <c r="X16" s="605"/>
      <c r="Y16" s="606"/>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01" t="s">
        <v>9</v>
      </c>
      <c r="D18" s="602"/>
      <c r="E18" s="602"/>
      <c r="F18" s="602"/>
      <c r="G18" s="602"/>
      <c r="H18" s="603"/>
      <c r="I18" s="1364" t="s">
        <v>348</v>
      </c>
      <c r="J18" s="1365"/>
      <c r="K18" s="1365"/>
      <c r="L18" s="1365"/>
      <c r="M18" s="1365"/>
      <c r="N18" s="1365"/>
      <c r="O18" s="1365"/>
      <c r="P18" s="1365"/>
      <c r="Q18" s="1365"/>
      <c r="R18" s="1365"/>
      <c r="S18" s="1365"/>
      <c r="T18" s="1365"/>
      <c r="U18" s="1365"/>
      <c r="V18" s="1365"/>
      <c r="W18" s="1365"/>
      <c r="X18" s="1365"/>
      <c r="Y18" s="1366"/>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17"/>
    </row>
    <row r="21" spans="2:26" s="1" customFormat="1" ht="30.75" customHeight="1" thickBot="1" x14ac:dyDescent="0.25">
      <c r="B21" s="15"/>
      <c r="C21" s="623"/>
      <c r="D21" s="624"/>
      <c r="E21" s="624"/>
      <c r="F21" s="624"/>
      <c r="G21" s="624"/>
      <c r="H21" s="625"/>
      <c r="I21" s="629"/>
      <c r="J21" s="630"/>
      <c r="K21" s="630"/>
      <c r="L21" s="631"/>
      <c r="M21" s="701" t="s">
        <v>70</v>
      </c>
      <c r="N21" s="702"/>
      <c r="O21" s="702"/>
      <c r="P21" s="702"/>
      <c r="Q21" s="702"/>
      <c r="R21" s="702"/>
      <c r="S21" s="703"/>
      <c r="T21" s="796" t="s">
        <v>71</v>
      </c>
      <c r="U21" s="794"/>
      <c r="V21" s="794"/>
      <c r="W21" s="794"/>
      <c r="X21" s="794"/>
      <c r="Y21" s="795"/>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15.75" customHeight="1" thickBot="1" x14ac:dyDescent="0.25">
      <c r="B24" s="15"/>
      <c r="C24" s="611" t="s">
        <v>360</v>
      </c>
      <c r="D24" s="612"/>
      <c r="E24" s="612"/>
      <c r="F24" s="612"/>
      <c r="G24" s="612"/>
      <c r="H24" s="612"/>
      <c r="I24" s="613"/>
      <c r="J24" s="611" t="s">
        <v>139</v>
      </c>
      <c r="K24" s="612"/>
      <c r="L24" s="612"/>
      <c r="M24" s="612"/>
      <c r="N24" s="612"/>
      <c r="O24" s="612"/>
      <c r="P24" s="613"/>
      <c r="Q24" s="614" t="s">
        <v>315</v>
      </c>
      <c r="R24" s="615"/>
      <c r="S24" s="615"/>
      <c r="T24" s="615"/>
      <c r="U24" s="615"/>
      <c r="V24" s="615"/>
      <c r="W24" s="615"/>
      <c r="X24" s="615"/>
      <c r="Y24" s="616"/>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t="s">
        <v>349</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1363">
        <v>0</v>
      </c>
      <c r="J28" s="1364"/>
      <c r="K28" s="1454" t="s">
        <v>18</v>
      </c>
      <c r="L28" s="1455"/>
      <c r="M28" s="1455"/>
      <c r="N28" s="1455"/>
      <c r="O28" s="1455"/>
      <c r="P28" s="1456"/>
      <c r="Q28" s="619" t="s">
        <v>38</v>
      </c>
      <c r="R28" s="617"/>
      <c r="S28" s="618"/>
      <c r="T28" s="108"/>
      <c r="U28" s="617" t="s">
        <v>39</v>
      </c>
      <c r="V28" s="617"/>
      <c r="W28" s="617"/>
      <c r="X28" s="618"/>
      <c r="Y28" s="107" t="s">
        <v>56</v>
      </c>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x14ac:dyDescent="0.2">
      <c r="B32" s="20"/>
      <c r="C32" s="591" t="s">
        <v>20</v>
      </c>
      <c r="D32" s="592"/>
      <c r="E32" s="592"/>
      <c r="F32" s="592"/>
      <c r="G32" s="593"/>
      <c r="H32" s="597" t="s">
        <v>356</v>
      </c>
      <c r="I32" s="597" t="s">
        <v>361</v>
      </c>
      <c r="J32" s="597" t="s">
        <v>23</v>
      </c>
      <c r="K32" s="599" t="s">
        <v>24</v>
      </c>
      <c r="L32" s="592"/>
      <c r="M32" s="592"/>
      <c r="N32" s="592"/>
      <c r="O32" s="592"/>
      <c r="P32" s="592"/>
      <c r="Q32" s="592"/>
      <c r="R32" s="592"/>
      <c r="S32" s="592"/>
      <c r="T32" s="592"/>
      <c r="U32" s="592"/>
      <c r="V32" s="592"/>
      <c r="W32" s="592"/>
      <c r="X32" s="592"/>
      <c r="Y32" s="593"/>
      <c r="Z32" s="17"/>
    </row>
    <row r="33" spans="2:26" s="19" customFormat="1" ht="57.75" customHeight="1" thickBot="1" x14ac:dyDescent="0.25">
      <c r="B33" s="20"/>
      <c r="C33" s="594"/>
      <c r="D33" s="595"/>
      <c r="E33" s="595"/>
      <c r="F33" s="595"/>
      <c r="G33" s="596"/>
      <c r="H33" s="598"/>
      <c r="I33" s="598"/>
      <c r="J33" s="598"/>
      <c r="K33" s="600"/>
      <c r="L33" s="595"/>
      <c r="M33" s="595"/>
      <c r="N33" s="595"/>
      <c r="O33" s="595"/>
      <c r="P33" s="595"/>
      <c r="Q33" s="595"/>
      <c r="R33" s="595"/>
      <c r="S33" s="595"/>
      <c r="T33" s="595"/>
      <c r="U33" s="595"/>
      <c r="V33" s="595"/>
      <c r="W33" s="595"/>
      <c r="X33" s="595"/>
      <c r="Y33" s="596"/>
      <c r="Z33" s="17"/>
    </row>
    <row r="34" spans="2:26" s="19" customFormat="1" ht="43.5" customHeight="1" x14ac:dyDescent="0.2">
      <c r="B34" s="20"/>
      <c r="C34" s="579" t="s">
        <v>36</v>
      </c>
      <c r="D34" s="580"/>
      <c r="E34" s="580"/>
      <c r="F34" s="580"/>
      <c r="G34" s="581"/>
      <c r="H34" s="21">
        <v>0</v>
      </c>
      <c r="I34" s="21">
        <v>0</v>
      </c>
      <c r="J34" s="104" t="s">
        <v>753</v>
      </c>
      <c r="K34" s="1402" t="s">
        <v>362</v>
      </c>
      <c r="L34" s="1403"/>
      <c r="M34" s="1403"/>
      <c r="N34" s="1403"/>
      <c r="O34" s="1403"/>
      <c r="P34" s="1403"/>
      <c r="Q34" s="1403"/>
      <c r="R34" s="1403"/>
      <c r="S34" s="1403"/>
      <c r="T34" s="1403"/>
      <c r="U34" s="1403"/>
      <c r="V34" s="1403"/>
      <c r="W34" s="1403"/>
      <c r="X34" s="1403"/>
      <c r="Y34" s="1404"/>
      <c r="Z34" s="17"/>
    </row>
    <row r="35" spans="2:26" s="19" customFormat="1" ht="67.5" customHeight="1" x14ac:dyDescent="0.2">
      <c r="B35" s="20"/>
      <c r="C35" s="1352" t="s">
        <v>93</v>
      </c>
      <c r="D35" s="1353"/>
      <c r="E35" s="1353"/>
      <c r="F35" s="1353"/>
      <c r="G35" s="1354"/>
      <c r="H35" s="103">
        <v>0</v>
      </c>
      <c r="I35" s="103">
        <v>0</v>
      </c>
      <c r="J35" s="104" t="s">
        <v>753</v>
      </c>
      <c r="K35" s="1457" t="s">
        <v>363</v>
      </c>
      <c r="L35" s="1458"/>
      <c r="M35" s="1458"/>
      <c r="N35" s="1458"/>
      <c r="O35" s="1458"/>
      <c r="P35" s="1458"/>
      <c r="Q35" s="1458"/>
      <c r="R35" s="1458"/>
      <c r="S35" s="1458"/>
      <c r="T35" s="1458"/>
      <c r="U35" s="1458"/>
      <c r="V35" s="1458"/>
      <c r="W35" s="1458"/>
      <c r="X35" s="1458"/>
      <c r="Y35" s="1459"/>
      <c r="Z35" s="17"/>
    </row>
    <row r="36" spans="2:26" s="19" customFormat="1" x14ac:dyDescent="0.2">
      <c r="B36" s="20"/>
      <c r="C36" s="1352" t="s">
        <v>94</v>
      </c>
      <c r="D36" s="1353"/>
      <c r="E36" s="1353"/>
      <c r="F36" s="1353"/>
      <c r="G36" s="1354"/>
      <c r="H36" s="23"/>
      <c r="I36" s="23"/>
      <c r="J36" s="22"/>
      <c r="K36" s="582"/>
      <c r="L36" s="583"/>
      <c r="M36" s="583"/>
      <c r="N36" s="583"/>
      <c r="O36" s="583"/>
      <c r="P36" s="583"/>
      <c r="Q36" s="583"/>
      <c r="R36" s="583"/>
      <c r="S36" s="583"/>
      <c r="T36" s="583"/>
      <c r="U36" s="583"/>
      <c r="V36" s="583"/>
      <c r="W36" s="583"/>
      <c r="X36" s="583"/>
      <c r="Y36" s="584"/>
      <c r="Z36" s="17"/>
    </row>
    <row r="37" spans="2:26" s="19" customFormat="1" ht="15" thickBot="1" x14ac:dyDescent="0.25">
      <c r="B37" s="20"/>
      <c r="C37" s="1352" t="s">
        <v>95</v>
      </c>
      <c r="D37" s="1353"/>
      <c r="E37" s="1353"/>
      <c r="F37" s="1353"/>
      <c r="G37" s="1354"/>
      <c r="H37" s="23"/>
      <c r="I37" s="23"/>
      <c r="J37" s="22"/>
      <c r="K37" s="582"/>
      <c r="L37" s="583"/>
      <c r="M37" s="583"/>
      <c r="N37" s="583"/>
      <c r="O37" s="583"/>
      <c r="P37" s="583"/>
      <c r="Q37" s="583"/>
      <c r="R37" s="583"/>
      <c r="S37" s="583"/>
      <c r="T37" s="583"/>
      <c r="U37" s="583"/>
      <c r="V37" s="583"/>
      <c r="W37" s="583"/>
      <c r="X37" s="583"/>
      <c r="Y37" s="584"/>
      <c r="Z37" s="17"/>
    </row>
    <row r="38" spans="2:26" s="19" customFormat="1" ht="15.75" customHeight="1" thickBot="1" x14ac:dyDescent="0.3">
      <c r="B38" s="20"/>
      <c r="C38" s="552" t="s">
        <v>25</v>
      </c>
      <c r="D38" s="553"/>
      <c r="E38" s="553"/>
      <c r="F38" s="553"/>
      <c r="G38" s="554"/>
      <c r="H38" s="25"/>
      <c r="I38" s="25"/>
      <c r="J38" s="26"/>
      <c r="K38" s="555"/>
      <c r="L38" s="556"/>
      <c r="M38" s="556"/>
      <c r="N38" s="556"/>
      <c r="O38" s="556"/>
      <c r="P38" s="556"/>
      <c r="Q38" s="556"/>
      <c r="R38" s="556"/>
      <c r="S38" s="556"/>
      <c r="T38" s="556"/>
      <c r="U38" s="556"/>
      <c r="V38" s="556"/>
      <c r="W38" s="556"/>
      <c r="X38" s="556"/>
      <c r="Y38" s="557"/>
      <c r="Z38" s="17"/>
    </row>
    <row r="39" spans="2:26" s="19" customFormat="1" x14ac:dyDescent="0.2">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ht="15" thickBot="1" x14ac:dyDescent="0.25">
      <c r="B40" s="20"/>
      <c r="C40" s="16"/>
      <c r="D40" s="16"/>
      <c r="E40" s="16"/>
      <c r="F40" s="16"/>
      <c r="G40" s="16"/>
      <c r="H40" s="27"/>
      <c r="I40" s="27"/>
      <c r="J40" s="28"/>
      <c r="K40" s="16"/>
      <c r="L40" s="16"/>
      <c r="M40" s="16"/>
      <c r="N40" s="16"/>
      <c r="O40" s="16"/>
      <c r="P40" s="16"/>
      <c r="Q40" s="16"/>
      <c r="R40" s="16"/>
      <c r="S40" s="16"/>
      <c r="T40" s="16"/>
      <c r="U40" s="16"/>
      <c r="V40" s="16"/>
      <c r="W40" s="16"/>
      <c r="X40" s="16"/>
      <c r="Y40" s="16"/>
      <c r="Z40" s="17"/>
    </row>
    <row r="41" spans="2:26" s="19" customFormat="1" x14ac:dyDescent="0.2">
      <c r="B41" s="20"/>
      <c r="C41" s="558" t="s">
        <v>26</v>
      </c>
      <c r="D41" s="559"/>
      <c r="E41" s="559"/>
      <c r="F41" s="559"/>
      <c r="G41" s="559"/>
      <c r="H41" s="559"/>
      <c r="I41" s="559"/>
      <c r="J41" s="559"/>
      <c r="K41" s="559"/>
      <c r="L41" s="559"/>
      <c r="M41" s="559"/>
      <c r="N41" s="559"/>
      <c r="O41" s="559"/>
      <c r="P41" s="559"/>
      <c r="Q41" s="559"/>
      <c r="R41" s="559"/>
      <c r="S41" s="559"/>
      <c r="T41" s="559"/>
      <c r="U41" s="559"/>
      <c r="V41" s="559"/>
      <c r="W41" s="559"/>
      <c r="X41" s="559"/>
      <c r="Y41" s="560"/>
      <c r="Z41" s="17"/>
    </row>
    <row r="42" spans="2:26" ht="15" thickBot="1" x14ac:dyDescent="0.25">
      <c r="B42" s="15"/>
      <c r="C42" s="561"/>
      <c r="D42" s="562"/>
      <c r="E42" s="562"/>
      <c r="F42" s="562"/>
      <c r="G42" s="562"/>
      <c r="H42" s="562"/>
      <c r="I42" s="562"/>
      <c r="J42" s="562"/>
      <c r="K42" s="562"/>
      <c r="L42" s="562"/>
      <c r="M42" s="562"/>
      <c r="N42" s="562"/>
      <c r="O42" s="562"/>
      <c r="P42" s="562"/>
      <c r="Q42" s="562"/>
      <c r="R42" s="562"/>
      <c r="S42" s="562"/>
      <c r="T42" s="562"/>
      <c r="U42" s="562"/>
      <c r="V42" s="562"/>
      <c r="W42" s="562"/>
      <c r="X42" s="562"/>
      <c r="Y42" s="563"/>
      <c r="Z42" s="17"/>
    </row>
    <row r="43" spans="2:26" x14ac:dyDescent="0.2">
      <c r="B43" s="15"/>
      <c r="C43" s="740" t="s">
        <v>27</v>
      </c>
      <c r="D43" s="741"/>
      <c r="E43" s="741"/>
      <c r="F43" s="741"/>
      <c r="G43" s="741"/>
      <c r="H43" s="741"/>
      <c r="I43" s="741"/>
      <c r="J43" s="741"/>
      <c r="K43" s="741"/>
      <c r="L43" s="741"/>
      <c r="M43" s="741"/>
      <c r="N43" s="741"/>
      <c r="O43" s="741"/>
      <c r="P43" s="741"/>
      <c r="Q43" s="741"/>
      <c r="R43" s="741"/>
      <c r="S43" s="741"/>
      <c r="T43" s="741"/>
      <c r="U43" s="741"/>
      <c r="V43" s="741"/>
      <c r="W43" s="741"/>
      <c r="X43" s="741"/>
      <c r="Y43" s="742"/>
      <c r="Z43" s="17"/>
    </row>
    <row r="44" spans="2:26" x14ac:dyDescent="0.2">
      <c r="B44" s="15"/>
      <c r="C44" s="743"/>
      <c r="D44" s="744"/>
      <c r="E44" s="744"/>
      <c r="F44" s="744"/>
      <c r="G44" s="744"/>
      <c r="H44" s="744"/>
      <c r="I44" s="744"/>
      <c r="J44" s="744"/>
      <c r="K44" s="744"/>
      <c r="L44" s="744"/>
      <c r="M44" s="744"/>
      <c r="N44" s="744"/>
      <c r="O44" s="744"/>
      <c r="P44" s="744"/>
      <c r="Q44" s="744"/>
      <c r="R44" s="744"/>
      <c r="S44" s="744"/>
      <c r="T44" s="744"/>
      <c r="U44" s="744"/>
      <c r="V44" s="744"/>
      <c r="W44" s="744"/>
      <c r="X44" s="744"/>
      <c r="Y44" s="745"/>
      <c r="Z44" s="17"/>
    </row>
    <row r="45" spans="2:26" x14ac:dyDescent="0.2">
      <c r="B45" s="15"/>
      <c r="C45" s="743"/>
      <c r="D45" s="744"/>
      <c r="E45" s="744"/>
      <c r="F45" s="744"/>
      <c r="G45" s="744"/>
      <c r="H45" s="744"/>
      <c r="I45" s="744"/>
      <c r="J45" s="744"/>
      <c r="K45" s="744"/>
      <c r="L45" s="744"/>
      <c r="M45" s="744"/>
      <c r="N45" s="744"/>
      <c r="O45" s="744"/>
      <c r="P45" s="744"/>
      <c r="Q45" s="744"/>
      <c r="R45" s="744"/>
      <c r="S45" s="744"/>
      <c r="T45" s="744"/>
      <c r="U45" s="744"/>
      <c r="V45" s="744"/>
      <c r="W45" s="744"/>
      <c r="X45" s="744"/>
      <c r="Y45" s="745"/>
      <c r="Z45" s="17"/>
    </row>
    <row r="46" spans="2:26" x14ac:dyDescent="0.2">
      <c r="B46" s="15"/>
      <c r="C46" s="743"/>
      <c r="D46" s="744"/>
      <c r="E46" s="744"/>
      <c r="F46" s="744"/>
      <c r="G46" s="744"/>
      <c r="H46" s="744"/>
      <c r="I46" s="744"/>
      <c r="J46" s="744"/>
      <c r="K46" s="744"/>
      <c r="L46" s="744"/>
      <c r="M46" s="744"/>
      <c r="N46" s="744"/>
      <c r="O46" s="744"/>
      <c r="P46" s="744"/>
      <c r="Q46" s="744"/>
      <c r="R46" s="744"/>
      <c r="S46" s="744"/>
      <c r="T46" s="744"/>
      <c r="U46" s="744"/>
      <c r="V46" s="744"/>
      <c r="W46" s="744"/>
      <c r="X46" s="744"/>
      <c r="Y46" s="745"/>
      <c r="Z46" s="17"/>
    </row>
    <row r="47" spans="2:26" x14ac:dyDescent="0.2">
      <c r="B47" s="15"/>
      <c r="C47" s="743"/>
      <c r="D47" s="744"/>
      <c r="E47" s="744"/>
      <c r="F47" s="744"/>
      <c r="G47" s="744"/>
      <c r="H47" s="744"/>
      <c r="I47" s="744"/>
      <c r="J47" s="744"/>
      <c r="K47" s="744"/>
      <c r="L47" s="744"/>
      <c r="M47" s="744"/>
      <c r="N47" s="744"/>
      <c r="O47" s="744"/>
      <c r="P47" s="744"/>
      <c r="Q47" s="744"/>
      <c r="R47" s="744"/>
      <c r="S47" s="744"/>
      <c r="T47" s="744"/>
      <c r="U47" s="744"/>
      <c r="V47" s="744"/>
      <c r="W47" s="744"/>
      <c r="X47" s="744"/>
      <c r="Y47" s="745"/>
      <c r="Z47" s="17"/>
    </row>
    <row r="48" spans="2:26" x14ac:dyDescent="0.2">
      <c r="B48" s="15"/>
      <c r="C48" s="743"/>
      <c r="D48" s="744"/>
      <c r="E48" s="744"/>
      <c r="F48" s="744"/>
      <c r="G48" s="744"/>
      <c r="H48" s="744"/>
      <c r="I48" s="744"/>
      <c r="J48" s="744"/>
      <c r="K48" s="744"/>
      <c r="L48" s="744"/>
      <c r="M48" s="744"/>
      <c r="N48" s="744"/>
      <c r="O48" s="744"/>
      <c r="P48" s="744"/>
      <c r="Q48" s="744"/>
      <c r="R48" s="744"/>
      <c r="S48" s="744"/>
      <c r="T48" s="744"/>
      <c r="U48" s="744"/>
      <c r="V48" s="744"/>
      <c r="W48" s="744"/>
      <c r="X48" s="744"/>
      <c r="Y48" s="745"/>
      <c r="Z48" s="17"/>
    </row>
    <row r="49" spans="1:26" x14ac:dyDescent="0.2">
      <c r="B49" s="15"/>
      <c r="C49" s="743"/>
      <c r="D49" s="744"/>
      <c r="E49" s="744"/>
      <c r="F49" s="744"/>
      <c r="G49" s="744"/>
      <c r="H49" s="744"/>
      <c r="I49" s="744"/>
      <c r="J49" s="744"/>
      <c r="K49" s="744"/>
      <c r="L49" s="744"/>
      <c r="M49" s="744"/>
      <c r="N49" s="744"/>
      <c r="O49" s="744"/>
      <c r="P49" s="744"/>
      <c r="Q49" s="744"/>
      <c r="R49" s="744"/>
      <c r="S49" s="744"/>
      <c r="T49" s="744"/>
      <c r="U49" s="744"/>
      <c r="V49" s="744"/>
      <c r="W49" s="744"/>
      <c r="X49" s="744"/>
      <c r="Y49" s="745"/>
      <c r="Z49" s="17"/>
    </row>
    <row r="50" spans="1:26" x14ac:dyDescent="0.2">
      <c r="B50" s="15"/>
      <c r="C50" s="743"/>
      <c r="D50" s="744"/>
      <c r="E50" s="744"/>
      <c r="F50" s="744"/>
      <c r="G50" s="744"/>
      <c r="H50" s="744"/>
      <c r="I50" s="744"/>
      <c r="J50" s="744"/>
      <c r="K50" s="744"/>
      <c r="L50" s="744"/>
      <c r="M50" s="744"/>
      <c r="N50" s="744"/>
      <c r="O50" s="744"/>
      <c r="P50" s="744"/>
      <c r="Q50" s="744"/>
      <c r="R50" s="744"/>
      <c r="S50" s="744"/>
      <c r="T50" s="744"/>
      <c r="U50" s="744"/>
      <c r="V50" s="744"/>
      <c r="W50" s="744"/>
      <c r="X50" s="744"/>
      <c r="Y50" s="745"/>
      <c r="Z50" s="17"/>
    </row>
    <row r="51" spans="1:26" x14ac:dyDescent="0.2">
      <c r="B51" s="15"/>
      <c r="C51" s="743"/>
      <c r="D51" s="744"/>
      <c r="E51" s="744"/>
      <c r="F51" s="744"/>
      <c r="G51" s="744"/>
      <c r="H51" s="744"/>
      <c r="I51" s="744"/>
      <c r="J51" s="744"/>
      <c r="K51" s="744"/>
      <c r="L51" s="744"/>
      <c r="M51" s="744"/>
      <c r="N51" s="744"/>
      <c r="O51" s="744"/>
      <c r="P51" s="744"/>
      <c r="Q51" s="744"/>
      <c r="R51" s="744"/>
      <c r="S51" s="744"/>
      <c r="T51" s="744"/>
      <c r="U51" s="744"/>
      <c r="V51" s="744"/>
      <c r="W51" s="744"/>
      <c r="X51" s="744"/>
      <c r="Y51" s="745"/>
      <c r="Z51" s="17"/>
    </row>
    <row r="52" spans="1:26" x14ac:dyDescent="0.2">
      <c r="B52" s="15"/>
      <c r="C52" s="743"/>
      <c r="D52" s="744"/>
      <c r="E52" s="744"/>
      <c r="F52" s="744"/>
      <c r="G52" s="744"/>
      <c r="H52" s="744"/>
      <c r="I52" s="744"/>
      <c r="J52" s="744"/>
      <c r="K52" s="744"/>
      <c r="L52" s="744"/>
      <c r="M52" s="744"/>
      <c r="N52" s="744"/>
      <c r="O52" s="744"/>
      <c r="P52" s="744"/>
      <c r="Q52" s="744"/>
      <c r="R52" s="744"/>
      <c r="S52" s="744"/>
      <c r="T52" s="744"/>
      <c r="U52" s="744"/>
      <c r="V52" s="744"/>
      <c r="W52" s="744"/>
      <c r="X52" s="744"/>
      <c r="Y52" s="745"/>
      <c r="Z52" s="17"/>
    </row>
    <row r="53" spans="1:26" x14ac:dyDescent="0.2">
      <c r="B53" s="15"/>
      <c r="C53" s="743"/>
      <c r="D53" s="744"/>
      <c r="E53" s="744"/>
      <c r="F53" s="744"/>
      <c r="G53" s="744"/>
      <c r="H53" s="744"/>
      <c r="I53" s="744"/>
      <c r="J53" s="744"/>
      <c r="K53" s="744"/>
      <c r="L53" s="744"/>
      <c r="M53" s="744"/>
      <c r="N53" s="744"/>
      <c r="O53" s="744"/>
      <c r="P53" s="744"/>
      <c r="Q53" s="744"/>
      <c r="R53" s="744"/>
      <c r="S53" s="744"/>
      <c r="T53" s="744"/>
      <c r="U53" s="744"/>
      <c r="V53" s="744"/>
      <c r="W53" s="744"/>
      <c r="X53" s="744"/>
      <c r="Y53" s="745"/>
      <c r="Z53" s="17"/>
    </row>
    <row r="54" spans="1:26" x14ac:dyDescent="0.2">
      <c r="B54" s="15"/>
      <c r="C54" s="743"/>
      <c r="D54" s="744"/>
      <c r="E54" s="744"/>
      <c r="F54" s="744"/>
      <c r="G54" s="744"/>
      <c r="H54" s="744"/>
      <c r="I54" s="744"/>
      <c r="J54" s="744"/>
      <c r="K54" s="744"/>
      <c r="L54" s="744"/>
      <c r="M54" s="744"/>
      <c r="N54" s="744"/>
      <c r="O54" s="744"/>
      <c r="P54" s="744"/>
      <c r="Q54" s="744"/>
      <c r="R54" s="744"/>
      <c r="S54" s="744"/>
      <c r="T54" s="744"/>
      <c r="U54" s="744"/>
      <c r="V54" s="744"/>
      <c r="W54" s="744"/>
      <c r="X54" s="744"/>
      <c r="Y54" s="745"/>
      <c r="Z54" s="17"/>
    </row>
    <row r="55" spans="1:26" ht="15" thickBot="1" x14ac:dyDescent="0.25">
      <c r="B55" s="15"/>
      <c r="C55" s="746"/>
      <c r="D55" s="747"/>
      <c r="E55" s="747"/>
      <c r="F55" s="747"/>
      <c r="G55" s="747"/>
      <c r="H55" s="747"/>
      <c r="I55" s="747"/>
      <c r="J55" s="747"/>
      <c r="K55" s="747"/>
      <c r="L55" s="747"/>
      <c r="M55" s="747"/>
      <c r="N55" s="747"/>
      <c r="O55" s="747"/>
      <c r="P55" s="747"/>
      <c r="Q55" s="747"/>
      <c r="R55" s="747"/>
      <c r="S55" s="747"/>
      <c r="T55" s="747"/>
      <c r="U55" s="747"/>
      <c r="V55" s="747"/>
      <c r="W55" s="747"/>
      <c r="X55" s="747"/>
      <c r="Y55" s="748"/>
      <c r="Z55" s="17"/>
    </row>
    <row r="56" spans="1:26" x14ac:dyDescent="0.2">
      <c r="B56" s="29"/>
      <c r="C56" s="30"/>
      <c r="D56" s="30"/>
      <c r="E56" s="30"/>
      <c r="F56" s="30"/>
      <c r="G56" s="30"/>
      <c r="H56" s="30"/>
      <c r="I56" s="30"/>
      <c r="J56" s="30"/>
      <c r="K56" s="30"/>
      <c r="L56" s="30"/>
      <c r="M56" s="30"/>
      <c r="N56" s="30"/>
      <c r="O56" s="30"/>
      <c r="P56" s="30"/>
      <c r="Q56" s="30"/>
      <c r="R56" s="30"/>
      <c r="S56" s="30"/>
      <c r="T56" s="30"/>
      <c r="U56" s="30"/>
      <c r="V56" s="30"/>
      <c r="W56" s="30"/>
      <c r="X56" s="30"/>
      <c r="Y56" s="30"/>
      <c r="Z56" s="31"/>
    </row>
    <row r="57" spans="1:26" ht="15" thickBot="1" x14ac:dyDescent="0.25">
      <c r="B57" s="32"/>
      <c r="C57" s="33"/>
      <c r="D57" s="33"/>
      <c r="E57" s="33"/>
      <c r="F57" s="33"/>
      <c r="G57" s="33"/>
      <c r="H57" s="33"/>
      <c r="I57" s="33"/>
      <c r="J57" s="33"/>
      <c r="K57" s="33"/>
      <c r="L57" s="33"/>
      <c r="M57" s="33"/>
      <c r="N57" s="33"/>
      <c r="O57" s="33"/>
      <c r="P57" s="33"/>
      <c r="Q57" s="33"/>
      <c r="R57" s="33"/>
      <c r="S57" s="33"/>
      <c r="T57" s="33"/>
      <c r="U57" s="33"/>
      <c r="V57" s="33"/>
      <c r="W57" s="33"/>
      <c r="X57" s="33"/>
      <c r="Y57" s="33"/>
      <c r="Z57" s="34"/>
    </row>
    <row r="58" spans="1:26" ht="14.25" customHeight="1" x14ac:dyDescent="0.2">
      <c r="B58" s="35"/>
      <c r="C58" s="573" t="s">
        <v>20</v>
      </c>
      <c r="D58" s="574"/>
      <c r="E58" s="574"/>
      <c r="F58" s="574"/>
      <c r="G58" s="575"/>
      <c r="H58" s="573" t="s">
        <v>34</v>
      </c>
      <c r="I58" s="575"/>
      <c r="J58" s="573" t="s">
        <v>35</v>
      </c>
      <c r="K58" s="574"/>
      <c r="L58" s="574"/>
      <c r="M58" s="575"/>
      <c r="N58" s="573" t="s">
        <v>33</v>
      </c>
      <c r="O58" s="574"/>
      <c r="P58" s="574"/>
      <c r="Q58" s="574"/>
      <c r="R58" s="574"/>
      <c r="S58" s="574"/>
      <c r="T58" s="574"/>
      <c r="U58" s="574"/>
      <c r="V58" s="574"/>
      <c r="W58" s="574"/>
      <c r="X58" s="574"/>
      <c r="Y58" s="575"/>
      <c r="Z58" s="36"/>
    </row>
    <row r="59" spans="1:26" ht="14.25" customHeight="1" x14ac:dyDescent="0.2">
      <c r="A59" s="1"/>
      <c r="B59" s="37"/>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36"/>
    </row>
    <row r="60" spans="1:26" ht="15" customHeight="1" thickBot="1" x14ac:dyDescent="0.25">
      <c r="A60" s="1"/>
      <c r="B60" s="37"/>
      <c r="C60" s="576"/>
      <c r="D60" s="577"/>
      <c r="E60" s="577"/>
      <c r="F60" s="577"/>
      <c r="G60" s="578"/>
      <c r="H60" s="576"/>
      <c r="I60" s="578"/>
      <c r="J60" s="576"/>
      <c r="K60" s="577"/>
      <c r="L60" s="577"/>
      <c r="M60" s="578"/>
      <c r="N60" s="576"/>
      <c r="O60" s="577"/>
      <c r="P60" s="577"/>
      <c r="Q60" s="577"/>
      <c r="R60" s="577"/>
      <c r="S60" s="577"/>
      <c r="T60" s="577"/>
      <c r="U60" s="577"/>
      <c r="V60" s="577"/>
      <c r="W60" s="577"/>
      <c r="X60" s="577"/>
      <c r="Y60" s="578"/>
      <c r="Z60" s="36"/>
    </row>
    <row r="61" spans="1:26" ht="60" customHeight="1" x14ac:dyDescent="0.2">
      <c r="B61" s="35"/>
      <c r="C61" s="1431" t="s">
        <v>36</v>
      </c>
      <c r="D61" s="1432"/>
      <c r="E61" s="1432"/>
      <c r="F61" s="1432"/>
      <c r="G61" s="1432"/>
      <c r="H61" s="1073">
        <v>0</v>
      </c>
      <c r="I61" s="1073"/>
      <c r="J61" s="1073">
        <v>0</v>
      </c>
      <c r="K61" s="1073"/>
      <c r="L61" s="1073"/>
      <c r="M61" s="1073"/>
      <c r="N61" s="1036" t="s">
        <v>364</v>
      </c>
      <c r="O61" s="565"/>
      <c r="P61" s="565"/>
      <c r="Q61" s="565"/>
      <c r="R61" s="565"/>
      <c r="S61" s="565"/>
      <c r="T61" s="565"/>
      <c r="U61" s="565"/>
      <c r="V61" s="565"/>
      <c r="W61" s="565"/>
      <c r="X61" s="565"/>
      <c r="Y61" s="566"/>
      <c r="Z61" s="38"/>
    </row>
    <row r="62" spans="1:26" x14ac:dyDescent="0.2">
      <c r="B62" s="35"/>
      <c r="C62" s="1433" t="s">
        <v>93</v>
      </c>
      <c r="D62" s="1434"/>
      <c r="E62" s="1434"/>
      <c r="F62" s="1434"/>
      <c r="G62" s="1434"/>
      <c r="H62" s="544">
        <v>0</v>
      </c>
      <c r="I62" s="544"/>
      <c r="J62" s="544">
        <v>0</v>
      </c>
      <c r="K62" s="544"/>
      <c r="L62" s="544"/>
      <c r="M62" s="544"/>
      <c r="N62" s="1460"/>
      <c r="O62" s="1461"/>
      <c r="P62" s="1461"/>
      <c r="Q62" s="1461"/>
      <c r="R62" s="1461"/>
      <c r="S62" s="1461"/>
      <c r="T62" s="1461"/>
      <c r="U62" s="1461"/>
      <c r="V62" s="1461"/>
      <c r="W62" s="1461"/>
      <c r="X62" s="1461"/>
      <c r="Y62" s="1462"/>
      <c r="Z62" s="38"/>
    </row>
    <row r="63" spans="1:26" x14ac:dyDescent="0.2">
      <c r="B63" s="35"/>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38"/>
    </row>
    <row r="64" spans="1:26" x14ac:dyDescent="0.2">
      <c r="B64" s="35"/>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38"/>
    </row>
    <row r="65" spans="2:26" x14ac:dyDescent="0.2">
      <c r="B65" s="35"/>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38"/>
    </row>
    <row r="66" spans="2:26" x14ac:dyDescent="0.2">
      <c r="B66" s="35"/>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38"/>
    </row>
    <row r="67" spans="2:26" x14ac:dyDescent="0.2">
      <c r="B67" s="35"/>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38"/>
    </row>
    <row r="68" spans="2:26" x14ac:dyDescent="0.2">
      <c r="B68" s="35"/>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38"/>
    </row>
    <row r="69" spans="2:26" x14ac:dyDescent="0.2">
      <c r="B69" s="35"/>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38"/>
    </row>
    <row r="70" spans="2:26" x14ac:dyDescent="0.2">
      <c r="B70" s="35"/>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38"/>
    </row>
    <row r="71" spans="2:26" x14ac:dyDescent="0.2">
      <c r="B71" s="35"/>
      <c r="C71" s="543"/>
      <c r="D71" s="544"/>
      <c r="E71" s="544"/>
      <c r="F71" s="544"/>
      <c r="G71" s="544"/>
      <c r="H71" s="544"/>
      <c r="I71" s="544"/>
      <c r="J71" s="544"/>
      <c r="K71" s="544"/>
      <c r="L71" s="544"/>
      <c r="M71" s="544"/>
      <c r="N71" s="544"/>
      <c r="O71" s="544"/>
      <c r="P71" s="544"/>
      <c r="Q71" s="544"/>
      <c r="R71" s="544"/>
      <c r="S71" s="544"/>
      <c r="T71" s="544"/>
      <c r="U71" s="544"/>
      <c r="V71" s="544"/>
      <c r="W71" s="544"/>
      <c r="X71" s="544"/>
      <c r="Y71" s="545"/>
      <c r="Z71" s="38"/>
    </row>
    <row r="72" spans="2:26" ht="15" thickBot="1" x14ac:dyDescent="0.25">
      <c r="B72" s="35"/>
      <c r="C72" s="546"/>
      <c r="D72" s="547"/>
      <c r="E72" s="547"/>
      <c r="F72" s="547"/>
      <c r="G72" s="547"/>
      <c r="H72" s="547"/>
      <c r="I72" s="547"/>
      <c r="J72" s="547"/>
      <c r="K72" s="547"/>
      <c r="L72" s="547"/>
      <c r="M72" s="547"/>
      <c r="N72" s="547"/>
      <c r="O72" s="547"/>
      <c r="P72" s="547"/>
      <c r="Q72" s="547"/>
      <c r="R72" s="547"/>
      <c r="S72" s="547"/>
      <c r="T72" s="547"/>
      <c r="U72" s="547"/>
      <c r="V72" s="547"/>
      <c r="W72" s="547"/>
      <c r="X72" s="547"/>
      <c r="Y72" s="548"/>
      <c r="Z72" s="38"/>
    </row>
    <row r="73" spans="2:26" x14ac:dyDescent="0.2">
      <c r="B73" s="39"/>
      <c r="C73" s="30"/>
      <c r="D73" s="30"/>
      <c r="E73" s="30"/>
      <c r="F73" s="30"/>
      <c r="G73" s="30"/>
      <c r="H73" s="30"/>
      <c r="I73" s="30"/>
      <c r="J73" s="30"/>
      <c r="K73" s="30"/>
      <c r="L73" s="30"/>
      <c r="M73" s="30"/>
      <c r="N73" s="30"/>
      <c r="O73" s="30"/>
      <c r="P73" s="30"/>
      <c r="Q73" s="30"/>
      <c r="R73" s="30"/>
      <c r="S73" s="30"/>
      <c r="T73" s="30"/>
      <c r="U73" s="30"/>
      <c r="V73" s="30"/>
      <c r="W73" s="30"/>
      <c r="X73" s="30"/>
      <c r="Y73" s="30"/>
      <c r="Z73" s="40"/>
    </row>
  </sheetData>
  <mergeCells count="109">
    <mergeCell ref="C72:G72"/>
    <mergeCell ref="H72:I72"/>
    <mergeCell ref="J72:M72"/>
    <mergeCell ref="N72:Y72"/>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C63:G63"/>
    <mergeCell ref="H63:I63"/>
    <mergeCell ref="J63:M63"/>
    <mergeCell ref="N63:Y63"/>
    <mergeCell ref="N61:Y62"/>
    <mergeCell ref="C58:G60"/>
    <mergeCell ref="H58:I60"/>
    <mergeCell ref="J58:M60"/>
    <mergeCell ref="N58:Y60"/>
    <mergeCell ref="C61:G61"/>
    <mergeCell ref="H61:I61"/>
    <mergeCell ref="J61:M61"/>
    <mergeCell ref="C37:G37"/>
    <mergeCell ref="K37:Y37"/>
    <mergeCell ref="C38:G38"/>
    <mergeCell ref="K38:Y38"/>
    <mergeCell ref="C41:Y42"/>
    <mergeCell ref="C43:Y55"/>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73"/>
  <sheetViews>
    <sheetView topLeftCell="A38" workbookViewId="0">
      <selection activeCell="J36" sqref="J36:J37"/>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9" width="15.710937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29" width="3.7109375" style="3"/>
    <col min="30" max="30" width="5.7109375" style="3" bestFit="1" customWidth="1"/>
    <col min="31"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325</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677" t="s">
        <v>350</v>
      </c>
      <c r="J10" s="678"/>
      <c r="K10" s="678"/>
      <c r="L10" s="678"/>
      <c r="M10" s="678"/>
      <c r="N10" s="678"/>
      <c r="O10" s="678"/>
      <c r="P10" s="678"/>
      <c r="Q10" s="679"/>
      <c r="R10" s="674" t="s">
        <v>3</v>
      </c>
      <c r="S10" s="675"/>
      <c r="T10" s="675"/>
      <c r="U10" s="676"/>
      <c r="V10" s="608" t="s">
        <v>5</v>
      </c>
      <c r="W10" s="609"/>
      <c r="X10" s="609"/>
      <c r="Y10" s="610"/>
      <c r="Z10" s="11"/>
    </row>
    <row r="11" spans="1:26" ht="28.5" customHeight="1" thickBot="1" x14ac:dyDescent="0.25">
      <c r="B11" s="10"/>
      <c r="C11" s="641"/>
      <c r="D11" s="642"/>
      <c r="E11" s="642"/>
      <c r="F11" s="642"/>
      <c r="G11" s="642"/>
      <c r="H11" s="643"/>
      <c r="I11" s="680"/>
      <c r="J11" s="681"/>
      <c r="K11" s="681"/>
      <c r="L11" s="681"/>
      <c r="M11" s="681"/>
      <c r="N11" s="681"/>
      <c r="O11" s="681"/>
      <c r="P11" s="681"/>
      <c r="Q11" s="682"/>
      <c r="R11" s="683" t="s">
        <v>351</v>
      </c>
      <c r="S11" s="684"/>
      <c r="T11" s="684"/>
      <c r="U11" s="685"/>
      <c r="V11" s="671" t="s">
        <v>65</v>
      </c>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644" t="s">
        <v>352</v>
      </c>
      <c r="J13" s="645"/>
      <c r="K13" s="645"/>
      <c r="L13" s="645"/>
      <c r="M13" s="645"/>
      <c r="N13" s="645"/>
      <c r="O13" s="645"/>
      <c r="P13" s="645"/>
      <c r="Q13" s="645"/>
      <c r="R13" s="645"/>
      <c r="S13" s="646"/>
      <c r="T13" s="638" t="s">
        <v>7</v>
      </c>
      <c r="U13" s="639"/>
      <c r="V13" s="639"/>
      <c r="W13" s="639"/>
      <c r="X13" s="639"/>
      <c r="Y13" s="640"/>
      <c r="Z13" s="17"/>
    </row>
    <row r="14" spans="1:26" ht="30" customHeight="1" thickBot="1" x14ac:dyDescent="0.25">
      <c r="B14" s="15"/>
      <c r="C14" s="641"/>
      <c r="D14" s="642"/>
      <c r="E14" s="642"/>
      <c r="F14" s="642"/>
      <c r="G14" s="642"/>
      <c r="H14" s="643"/>
      <c r="I14" s="647"/>
      <c r="J14" s="648"/>
      <c r="K14" s="648"/>
      <c r="L14" s="648"/>
      <c r="M14" s="648"/>
      <c r="N14" s="648"/>
      <c r="O14" s="648"/>
      <c r="P14" s="648"/>
      <c r="Q14" s="648"/>
      <c r="R14" s="648"/>
      <c r="S14" s="649"/>
      <c r="T14" s="650" t="s">
        <v>67</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01" t="s">
        <v>8</v>
      </c>
      <c r="D16" s="602"/>
      <c r="E16" s="602"/>
      <c r="F16" s="602"/>
      <c r="G16" s="602"/>
      <c r="H16" s="603"/>
      <c r="I16" s="604" t="s">
        <v>353</v>
      </c>
      <c r="J16" s="605"/>
      <c r="K16" s="605"/>
      <c r="L16" s="605"/>
      <c r="M16" s="605"/>
      <c r="N16" s="605"/>
      <c r="O16" s="605"/>
      <c r="P16" s="605"/>
      <c r="Q16" s="605"/>
      <c r="R16" s="605"/>
      <c r="S16" s="605"/>
      <c r="T16" s="605"/>
      <c r="U16" s="605"/>
      <c r="V16" s="605"/>
      <c r="W16" s="605"/>
      <c r="X16" s="605"/>
      <c r="Y16" s="606"/>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01" t="s">
        <v>47</v>
      </c>
      <c r="D18" s="602"/>
      <c r="E18" s="602"/>
      <c r="F18" s="602"/>
      <c r="G18" s="602"/>
      <c r="H18" s="603"/>
      <c r="I18" s="1364" t="s">
        <v>354</v>
      </c>
      <c r="J18" s="1365"/>
      <c r="K18" s="1365"/>
      <c r="L18" s="1365"/>
      <c r="M18" s="1365"/>
      <c r="N18" s="1365"/>
      <c r="O18" s="1365"/>
      <c r="P18" s="1365"/>
      <c r="Q18" s="1365"/>
      <c r="R18" s="1365"/>
      <c r="S18" s="1365"/>
      <c r="T18" s="1365"/>
      <c r="U18" s="1365"/>
      <c r="V18" s="1365"/>
      <c r="W18" s="1365"/>
      <c r="X18" s="1365"/>
      <c r="Y18" s="1366"/>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17"/>
    </row>
    <row r="21" spans="2:26" s="1" customFormat="1" ht="30.75" customHeight="1" thickBot="1" x14ac:dyDescent="0.25">
      <c r="B21" s="15"/>
      <c r="C21" s="623"/>
      <c r="D21" s="624"/>
      <c r="E21" s="624"/>
      <c r="F21" s="624"/>
      <c r="G21" s="624"/>
      <c r="H21" s="625"/>
      <c r="I21" s="629"/>
      <c r="J21" s="630"/>
      <c r="K21" s="630"/>
      <c r="L21" s="631"/>
      <c r="M21" s="701" t="s">
        <v>70</v>
      </c>
      <c r="N21" s="702"/>
      <c r="O21" s="702"/>
      <c r="P21" s="702"/>
      <c r="Q21" s="702"/>
      <c r="R21" s="702"/>
      <c r="S21" s="703"/>
      <c r="T21" s="796" t="s">
        <v>71</v>
      </c>
      <c r="U21" s="794"/>
      <c r="V21" s="794"/>
      <c r="W21" s="794"/>
      <c r="X21" s="794"/>
      <c r="Y21" s="795"/>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15.75" customHeight="1" thickBot="1" x14ac:dyDescent="0.25">
      <c r="B24" s="15"/>
      <c r="C24" s="611" t="s">
        <v>355</v>
      </c>
      <c r="D24" s="612"/>
      <c r="E24" s="612"/>
      <c r="F24" s="612"/>
      <c r="G24" s="612"/>
      <c r="H24" s="612"/>
      <c r="I24" s="613"/>
      <c r="J24" s="611" t="s">
        <v>139</v>
      </c>
      <c r="K24" s="612"/>
      <c r="L24" s="612"/>
      <c r="M24" s="612"/>
      <c r="N24" s="612"/>
      <c r="O24" s="612"/>
      <c r="P24" s="613"/>
      <c r="Q24" s="614" t="s">
        <v>315</v>
      </c>
      <c r="R24" s="615"/>
      <c r="S24" s="615"/>
      <c r="T24" s="615"/>
      <c r="U24" s="615"/>
      <c r="V24" s="615"/>
      <c r="W24" s="615"/>
      <c r="X24" s="615"/>
      <c r="Y24" s="616"/>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t="s">
        <v>349</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1363">
        <v>6</v>
      </c>
      <c r="J28" s="1364"/>
      <c r="K28" s="601" t="s">
        <v>18</v>
      </c>
      <c r="L28" s="602"/>
      <c r="M28" s="602"/>
      <c r="N28" s="602"/>
      <c r="O28" s="602"/>
      <c r="P28" s="603"/>
      <c r="Q28" s="619" t="s">
        <v>38</v>
      </c>
      <c r="R28" s="617"/>
      <c r="S28" s="618"/>
      <c r="T28" s="107" t="s">
        <v>56</v>
      </c>
      <c r="U28" s="617" t="s">
        <v>39</v>
      </c>
      <c r="V28" s="617"/>
      <c r="W28" s="617"/>
      <c r="X28" s="618"/>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x14ac:dyDescent="0.2">
      <c r="B32" s="20"/>
      <c r="C32" s="591" t="s">
        <v>20</v>
      </c>
      <c r="D32" s="592"/>
      <c r="E32" s="592"/>
      <c r="F32" s="592"/>
      <c r="G32" s="593"/>
      <c r="H32" s="597" t="s">
        <v>356</v>
      </c>
      <c r="I32" s="597" t="s">
        <v>357</v>
      </c>
      <c r="J32" s="597" t="s">
        <v>23</v>
      </c>
      <c r="K32" s="599" t="s">
        <v>24</v>
      </c>
      <c r="L32" s="592"/>
      <c r="M32" s="592"/>
      <c r="N32" s="592"/>
      <c r="O32" s="592"/>
      <c r="P32" s="592"/>
      <c r="Q32" s="592"/>
      <c r="R32" s="592"/>
      <c r="S32" s="592"/>
      <c r="T32" s="592"/>
      <c r="U32" s="592"/>
      <c r="V32" s="592"/>
      <c r="W32" s="592"/>
      <c r="X32" s="592"/>
      <c r="Y32" s="593"/>
      <c r="Z32" s="17"/>
    </row>
    <row r="33" spans="2:30" s="19" customFormat="1" ht="51.75" customHeight="1" thickBot="1" x14ac:dyDescent="0.25">
      <c r="B33" s="20"/>
      <c r="C33" s="594"/>
      <c r="D33" s="595"/>
      <c r="E33" s="595"/>
      <c r="F33" s="595"/>
      <c r="G33" s="596"/>
      <c r="H33" s="598"/>
      <c r="I33" s="598"/>
      <c r="J33" s="598"/>
      <c r="K33" s="600"/>
      <c r="L33" s="595"/>
      <c r="M33" s="595"/>
      <c r="N33" s="595"/>
      <c r="O33" s="595"/>
      <c r="P33" s="595"/>
      <c r="Q33" s="595"/>
      <c r="R33" s="595"/>
      <c r="S33" s="595"/>
      <c r="T33" s="595"/>
      <c r="U33" s="595"/>
      <c r="V33" s="595"/>
      <c r="W33" s="595"/>
      <c r="X33" s="595"/>
      <c r="Y33" s="596"/>
      <c r="Z33" s="17"/>
    </row>
    <row r="34" spans="2:30" s="19" customFormat="1" ht="113.25" customHeight="1" x14ac:dyDescent="0.2">
      <c r="B34" s="20"/>
      <c r="C34" s="579" t="s">
        <v>36</v>
      </c>
      <c r="D34" s="580"/>
      <c r="E34" s="580"/>
      <c r="F34" s="580"/>
      <c r="G34" s="581"/>
      <c r="H34" s="21">
        <v>6</v>
      </c>
      <c r="I34" s="21">
        <v>6</v>
      </c>
      <c r="J34" s="22">
        <f>H34/I34</f>
        <v>1</v>
      </c>
      <c r="K34" s="1402" t="s">
        <v>358</v>
      </c>
      <c r="L34" s="1403"/>
      <c r="M34" s="1403"/>
      <c r="N34" s="1403"/>
      <c r="O34" s="1403"/>
      <c r="P34" s="1403"/>
      <c r="Q34" s="1403"/>
      <c r="R34" s="1403"/>
      <c r="S34" s="1403"/>
      <c r="T34" s="1403"/>
      <c r="U34" s="1403"/>
      <c r="V34" s="1403"/>
      <c r="W34" s="1403"/>
      <c r="X34" s="1403"/>
      <c r="Y34" s="1404"/>
      <c r="Z34" s="17"/>
    </row>
    <row r="35" spans="2:30" s="19" customFormat="1" ht="146.25" customHeight="1" x14ac:dyDescent="0.2">
      <c r="B35" s="20"/>
      <c r="C35" s="1352" t="s">
        <v>93</v>
      </c>
      <c r="D35" s="1353"/>
      <c r="E35" s="1353"/>
      <c r="F35" s="1353"/>
      <c r="G35" s="1354"/>
      <c r="H35" s="103">
        <v>6</v>
      </c>
      <c r="I35" s="103">
        <v>6</v>
      </c>
      <c r="J35" s="104">
        <f t="shared" ref="J35" si="0">+H35/I35</f>
        <v>1</v>
      </c>
      <c r="K35" s="1463" t="s">
        <v>359</v>
      </c>
      <c r="L35" s="1464"/>
      <c r="M35" s="1464"/>
      <c r="N35" s="1464"/>
      <c r="O35" s="1464"/>
      <c r="P35" s="1464"/>
      <c r="Q35" s="1464"/>
      <c r="R35" s="1464"/>
      <c r="S35" s="1464"/>
      <c r="T35" s="1464"/>
      <c r="U35" s="1464"/>
      <c r="V35" s="1464"/>
      <c r="W35" s="1464"/>
      <c r="X35" s="1464"/>
      <c r="Y35" s="1465"/>
      <c r="Z35" s="17"/>
    </row>
    <row r="36" spans="2:30" s="19" customFormat="1" x14ac:dyDescent="0.2">
      <c r="B36" s="20"/>
      <c r="C36" s="1352" t="s">
        <v>94</v>
      </c>
      <c r="D36" s="1353"/>
      <c r="E36" s="1353"/>
      <c r="F36" s="1353"/>
      <c r="G36" s="1354"/>
      <c r="H36" s="23"/>
      <c r="I36" s="23"/>
      <c r="J36" s="22"/>
      <c r="K36" s="582"/>
      <c r="L36" s="583"/>
      <c r="M36" s="583"/>
      <c r="N36" s="583"/>
      <c r="O36" s="583"/>
      <c r="P36" s="583"/>
      <c r="Q36" s="583"/>
      <c r="R36" s="583"/>
      <c r="S36" s="583"/>
      <c r="T36" s="583"/>
      <c r="U36" s="583"/>
      <c r="V36" s="583"/>
      <c r="W36" s="583"/>
      <c r="X36" s="583"/>
      <c r="Y36" s="584"/>
      <c r="Z36" s="17"/>
    </row>
    <row r="37" spans="2:30" s="19" customFormat="1" ht="15" thickBot="1" x14ac:dyDescent="0.25">
      <c r="B37" s="20"/>
      <c r="C37" s="1352" t="s">
        <v>95</v>
      </c>
      <c r="D37" s="1353"/>
      <c r="E37" s="1353"/>
      <c r="F37" s="1353"/>
      <c r="G37" s="1354"/>
      <c r="H37" s="23"/>
      <c r="I37" s="23"/>
      <c r="J37" s="22"/>
      <c r="K37" s="582"/>
      <c r="L37" s="583"/>
      <c r="M37" s="583"/>
      <c r="N37" s="583"/>
      <c r="O37" s="583"/>
      <c r="P37" s="583"/>
      <c r="Q37" s="583"/>
      <c r="R37" s="583"/>
      <c r="S37" s="583"/>
      <c r="T37" s="583"/>
      <c r="U37" s="583"/>
      <c r="V37" s="583"/>
      <c r="W37" s="583"/>
      <c r="X37" s="583"/>
      <c r="Y37" s="584"/>
      <c r="Z37" s="17"/>
    </row>
    <row r="38" spans="2:30" s="19" customFormat="1" ht="15.75" customHeight="1" thickBot="1" x14ac:dyDescent="0.3">
      <c r="B38" s="20"/>
      <c r="C38" s="552" t="s">
        <v>25</v>
      </c>
      <c r="D38" s="553"/>
      <c r="E38" s="553"/>
      <c r="F38" s="553"/>
      <c r="G38" s="554"/>
      <c r="H38" s="25"/>
      <c r="I38" s="25"/>
      <c r="J38" s="26"/>
      <c r="K38" s="555"/>
      <c r="L38" s="556"/>
      <c r="M38" s="556"/>
      <c r="N38" s="556"/>
      <c r="O38" s="556"/>
      <c r="P38" s="556"/>
      <c r="Q38" s="556"/>
      <c r="R38" s="556"/>
      <c r="S38" s="556"/>
      <c r="T38" s="556"/>
      <c r="U38" s="556"/>
      <c r="V38" s="556"/>
      <c r="W38" s="556"/>
      <c r="X38" s="556"/>
      <c r="Y38" s="557"/>
      <c r="Z38" s="17"/>
    </row>
    <row r="39" spans="2:30" s="19" customFormat="1" x14ac:dyDescent="0.2">
      <c r="B39" s="20"/>
      <c r="C39" s="16"/>
      <c r="D39" s="16"/>
      <c r="E39" s="16"/>
      <c r="F39" s="16"/>
      <c r="G39" s="16"/>
      <c r="H39" s="27"/>
      <c r="I39" s="27"/>
      <c r="J39" s="28"/>
      <c r="K39" s="16"/>
      <c r="L39" s="16"/>
      <c r="M39" s="16"/>
      <c r="N39" s="16"/>
      <c r="O39" s="16"/>
      <c r="P39" s="16"/>
      <c r="Q39" s="16"/>
      <c r="R39" s="16"/>
      <c r="S39" s="16"/>
      <c r="T39" s="16"/>
      <c r="U39" s="16"/>
      <c r="V39" s="16"/>
      <c r="W39" s="16"/>
      <c r="X39" s="16"/>
      <c r="Y39" s="16"/>
      <c r="Z39" s="17"/>
      <c r="AD39" s="498"/>
    </row>
    <row r="40" spans="2:30" s="19" customFormat="1" ht="15" thickBot="1" x14ac:dyDescent="0.25">
      <c r="B40" s="20"/>
      <c r="C40" s="16"/>
      <c r="D40" s="16"/>
      <c r="E40" s="16"/>
      <c r="F40" s="16"/>
      <c r="G40" s="16"/>
      <c r="H40" s="27"/>
      <c r="I40" s="27"/>
      <c r="J40" s="28"/>
      <c r="K40" s="16"/>
      <c r="L40" s="16"/>
      <c r="M40" s="16"/>
      <c r="N40" s="16"/>
      <c r="O40" s="16"/>
      <c r="P40" s="16"/>
      <c r="Q40" s="16"/>
      <c r="R40" s="16"/>
      <c r="S40" s="16"/>
      <c r="T40" s="16"/>
      <c r="U40" s="16"/>
      <c r="V40" s="16"/>
      <c r="W40" s="16"/>
      <c r="X40" s="16"/>
      <c r="Y40" s="16"/>
      <c r="Z40" s="17"/>
    </row>
    <row r="41" spans="2:30" s="19" customFormat="1" x14ac:dyDescent="0.2">
      <c r="B41" s="20"/>
      <c r="C41" s="558" t="s">
        <v>26</v>
      </c>
      <c r="D41" s="559"/>
      <c r="E41" s="559"/>
      <c r="F41" s="559"/>
      <c r="G41" s="559"/>
      <c r="H41" s="559"/>
      <c r="I41" s="559"/>
      <c r="J41" s="559"/>
      <c r="K41" s="559"/>
      <c r="L41" s="559"/>
      <c r="M41" s="559"/>
      <c r="N41" s="559"/>
      <c r="O41" s="559"/>
      <c r="P41" s="559"/>
      <c r="Q41" s="559"/>
      <c r="R41" s="559"/>
      <c r="S41" s="559"/>
      <c r="T41" s="559"/>
      <c r="U41" s="559"/>
      <c r="V41" s="559"/>
      <c r="W41" s="559"/>
      <c r="X41" s="559"/>
      <c r="Y41" s="560"/>
      <c r="Z41" s="17"/>
    </row>
    <row r="42" spans="2:30" ht="15" thickBot="1" x14ac:dyDescent="0.25">
      <c r="B42" s="15"/>
      <c r="C42" s="561"/>
      <c r="D42" s="562"/>
      <c r="E42" s="562"/>
      <c r="F42" s="562"/>
      <c r="G42" s="562"/>
      <c r="H42" s="562"/>
      <c r="I42" s="562"/>
      <c r="J42" s="562"/>
      <c r="K42" s="562"/>
      <c r="L42" s="562"/>
      <c r="M42" s="562"/>
      <c r="N42" s="562"/>
      <c r="O42" s="562"/>
      <c r="P42" s="562"/>
      <c r="Q42" s="562"/>
      <c r="R42" s="562"/>
      <c r="S42" s="562"/>
      <c r="T42" s="562"/>
      <c r="U42" s="562"/>
      <c r="V42" s="562"/>
      <c r="W42" s="562"/>
      <c r="X42" s="562"/>
      <c r="Y42" s="563"/>
      <c r="Z42" s="17"/>
    </row>
    <row r="43" spans="2:30" x14ac:dyDescent="0.2">
      <c r="B43" s="15"/>
      <c r="C43" s="740" t="s">
        <v>27</v>
      </c>
      <c r="D43" s="741"/>
      <c r="E43" s="741"/>
      <c r="F43" s="741"/>
      <c r="G43" s="741"/>
      <c r="H43" s="741"/>
      <c r="I43" s="741"/>
      <c r="J43" s="741"/>
      <c r="K43" s="741"/>
      <c r="L43" s="741"/>
      <c r="M43" s="741"/>
      <c r="N43" s="741"/>
      <c r="O43" s="741"/>
      <c r="P43" s="741"/>
      <c r="Q43" s="741"/>
      <c r="R43" s="741"/>
      <c r="S43" s="741"/>
      <c r="T43" s="741"/>
      <c r="U43" s="741"/>
      <c r="V43" s="741"/>
      <c r="W43" s="741"/>
      <c r="X43" s="741"/>
      <c r="Y43" s="742"/>
      <c r="Z43" s="17"/>
    </row>
    <row r="44" spans="2:30" x14ac:dyDescent="0.2">
      <c r="B44" s="15"/>
      <c r="C44" s="743"/>
      <c r="D44" s="744"/>
      <c r="E44" s="744"/>
      <c r="F44" s="744"/>
      <c r="G44" s="744"/>
      <c r="H44" s="744"/>
      <c r="I44" s="744"/>
      <c r="J44" s="744"/>
      <c r="K44" s="744"/>
      <c r="L44" s="744"/>
      <c r="M44" s="744"/>
      <c r="N44" s="744"/>
      <c r="O44" s="744"/>
      <c r="P44" s="744"/>
      <c r="Q44" s="744"/>
      <c r="R44" s="744"/>
      <c r="S44" s="744"/>
      <c r="T44" s="744"/>
      <c r="U44" s="744"/>
      <c r="V44" s="744"/>
      <c r="W44" s="744"/>
      <c r="X44" s="744"/>
      <c r="Y44" s="745"/>
      <c r="Z44" s="17"/>
    </row>
    <row r="45" spans="2:30" x14ac:dyDescent="0.2">
      <c r="B45" s="15"/>
      <c r="C45" s="743"/>
      <c r="D45" s="744"/>
      <c r="E45" s="744"/>
      <c r="F45" s="744"/>
      <c r="G45" s="744"/>
      <c r="H45" s="744"/>
      <c r="I45" s="744"/>
      <c r="J45" s="744"/>
      <c r="K45" s="744"/>
      <c r="L45" s="744"/>
      <c r="M45" s="744"/>
      <c r="N45" s="744"/>
      <c r="O45" s="744"/>
      <c r="P45" s="744"/>
      <c r="Q45" s="744"/>
      <c r="R45" s="744"/>
      <c r="S45" s="744"/>
      <c r="T45" s="744"/>
      <c r="U45" s="744"/>
      <c r="V45" s="744"/>
      <c r="W45" s="744"/>
      <c r="X45" s="744"/>
      <c r="Y45" s="745"/>
      <c r="Z45" s="17"/>
    </row>
    <row r="46" spans="2:30" x14ac:dyDescent="0.2">
      <c r="B46" s="15"/>
      <c r="C46" s="743"/>
      <c r="D46" s="744"/>
      <c r="E46" s="744"/>
      <c r="F46" s="744"/>
      <c r="G46" s="744"/>
      <c r="H46" s="744"/>
      <c r="I46" s="744"/>
      <c r="J46" s="744"/>
      <c r="K46" s="744"/>
      <c r="L46" s="744"/>
      <c r="M46" s="744"/>
      <c r="N46" s="744"/>
      <c r="O46" s="744"/>
      <c r="P46" s="744"/>
      <c r="Q46" s="744"/>
      <c r="R46" s="744"/>
      <c r="S46" s="744"/>
      <c r="T46" s="744"/>
      <c r="U46" s="744"/>
      <c r="V46" s="744"/>
      <c r="W46" s="744"/>
      <c r="X46" s="744"/>
      <c r="Y46" s="745"/>
      <c r="Z46" s="17"/>
    </row>
    <row r="47" spans="2:30" x14ac:dyDescent="0.2">
      <c r="B47" s="15"/>
      <c r="C47" s="743"/>
      <c r="D47" s="744"/>
      <c r="E47" s="744"/>
      <c r="F47" s="744"/>
      <c r="G47" s="744"/>
      <c r="H47" s="744"/>
      <c r="I47" s="744"/>
      <c r="J47" s="744"/>
      <c r="K47" s="744"/>
      <c r="L47" s="744"/>
      <c r="M47" s="744"/>
      <c r="N47" s="744"/>
      <c r="O47" s="744"/>
      <c r="P47" s="744"/>
      <c r="Q47" s="744"/>
      <c r="R47" s="744"/>
      <c r="S47" s="744"/>
      <c r="T47" s="744"/>
      <c r="U47" s="744"/>
      <c r="V47" s="744"/>
      <c r="W47" s="744"/>
      <c r="X47" s="744"/>
      <c r="Y47" s="745"/>
      <c r="Z47" s="17"/>
    </row>
    <row r="48" spans="2:30" x14ac:dyDescent="0.2">
      <c r="B48" s="15"/>
      <c r="C48" s="743"/>
      <c r="D48" s="744"/>
      <c r="E48" s="744"/>
      <c r="F48" s="744"/>
      <c r="G48" s="744"/>
      <c r="H48" s="744"/>
      <c r="I48" s="744"/>
      <c r="J48" s="744"/>
      <c r="K48" s="744"/>
      <c r="L48" s="744"/>
      <c r="M48" s="744"/>
      <c r="N48" s="744"/>
      <c r="O48" s="744"/>
      <c r="P48" s="744"/>
      <c r="Q48" s="744"/>
      <c r="R48" s="744"/>
      <c r="S48" s="744"/>
      <c r="T48" s="744"/>
      <c r="U48" s="744"/>
      <c r="V48" s="744"/>
      <c r="W48" s="744"/>
      <c r="X48" s="744"/>
      <c r="Y48" s="745"/>
      <c r="Z48" s="17"/>
    </row>
    <row r="49" spans="1:26" x14ac:dyDescent="0.2">
      <c r="B49" s="15"/>
      <c r="C49" s="743"/>
      <c r="D49" s="744"/>
      <c r="E49" s="744"/>
      <c r="F49" s="744"/>
      <c r="G49" s="744"/>
      <c r="H49" s="744"/>
      <c r="I49" s="744"/>
      <c r="J49" s="744"/>
      <c r="K49" s="744"/>
      <c r="L49" s="744"/>
      <c r="M49" s="744"/>
      <c r="N49" s="744"/>
      <c r="O49" s="744"/>
      <c r="P49" s="744"/>
      <c r="Q49" s="744"/>
      <c r="R49" s="744"/>
      <c r="S49" s="744"/>
      <c r="T49" s="744"/>
      <c r="U49" s="744"/>
      <c r="V49" s="744"/>
      <c r="W49" s="744"/>
      <c r="X49" s="744"/>
      <c r="Y49" s="745"/>
      <c r="Z49" s="17"/>
    </row>
    <row r="50" spans="1:26" x14ac:dyDescent="0.2">
      <c r="B50" s="15"/>
      <c r="C50" s="743"/>
      <c r="D50" s="744"/>
      <c r="E50" s="744"/>
      <c r="F50" s="744"/>
      <c r="G50" s="744"/>
      <c r="H50" s="744"/>
      <c r="I50" s="744"/>
      <c r="J50" s="744"/>
      <c r="K50" s="744"/>
      <c r="L50" s="744"/>
      <c r="M50" s="744"/>
      <c r="N50" s="744"/>
      <c r="O50" s="744"/>
      <c r="P50" s="744"/>
      <c r="Q50" s="744"/>
      <c r="R50" s="744"/>
      <c r="S50" s="744"/>
      <c r="T50" s="744"/>
      <c r="U50" s="744"/>
      <c r="V50" s="744"/>
      <c r="W50" s="744"/>
      <c r="X50" s="744"/>
      <c r="Y50" s="745"/>
      <c r="Z50" s="17"/>
    </row>
    <row r="51" spans="1:26" x14ac:dyDescent="0.2">
      <c r="B51" s="15"/>
      <c r="C51" s="743"/>
      <c r="D51" s="744"/>
      <c r="E51" s="744"/>
      <c r="F51" s="744"/>
      <c r="G51" s="744"/>
      <c r="H51" s="744"/>
      <c r="I51" s="744"/>
      <c r="J51" s="744"/>
      <c r="K51" s="744"/>
      <c r="L51" s="744"/>
      <c r="M51" s="744"/>
      <c r="N51" s="744"/>
      <c r="O51" s="744"/>
      <c r="P51" s="744"/>
      <c r="Q51" s="744"/>
      <c r="R51" s="744"/>
      <c r="S51" s="744"/>
      <c r="T51" s="744"/>
      <c r="U51" s="744"/>
      <c r="V51" s="744"/>
      <c r="W51" s="744"/>
      <c r="X51" s="744"/>
      <c r="Y51" s="745"/>
      <c r="Z51" s="17"/>
    </row>
    <row r="52" spans="1:26" x14ac:dyDescent="0.2">
      <c r="B52" s="15"/>
      <c r="C52" s="743"/>
      <c r="D52" s="744"/>
      <c r="E52" s="744"/>
      <c r="F52" s="744"/>
      <c r="G52" s="744"/>
      <c r="H52" s="744"/>
      <c r="I52" s="744"/>
      <c r="J52" s="744"/>
      <c r="K52" s="744"/>
      <c r="L52" s="744"/>
      <c r="M52" s="744"/>
      <c r="N52" s="744"/>
      <c r="O52" s="744"/>
      <c r="P52" s="744"/>
      <c r="Q52" s="744"/>
      <c r="R52" s="744"/>
      <c r="S52" s="744"/>
      <c r="T52" s="744"/>
      <c r="U52" s="744"/>
      <c r="V52" s="744"/>
      <c r="W52" s="744"/>
      <c r="X52" s="744"/>
      <c r="Y52" s="745"/>
      <c r="Z52" s="17"/>
    </row>
    <row r="53" spans="1:26" x14ac:dyDescent="0.2">
      <c r="B53" s="15"/>
      <c r="C53" s="743"/>
      <c r="D53" s="744"/>
      <c r="E53" s="744"/>
      <c r="F53" s="744"/>
      <c r="G53" s="744"/>
      <c r="H53" s="744"/>
      <c r="I53" s="744"/>
      <c r="J53" s="744"/>
      <c r="K53" s="744"/>
      <c r="L53" s="744"/>
      <c r="M53" s="744"/>
      <c r="N53" s="744"/>
      <c r="O53" s="744"/>
      <c r="P53" s="744"/>
      <c r="Q53" s="744"/>
      <c r="R53" s="744"/>
      <c r="S53" s="744"/>
      <c r="T53" s="744"/>
      <c r="U53" s="744"/>
      <c r="V53" s="744"/>
      <c r="W53" s="744"/>
      <c r="X53" s="744"/>
      <c r="Y53" s="745"/>
      <c r="Z53" s="17"/>
    </row>
    <row r="54" spans="1:26" x14ac:dyDescent="0.2">
      <c r="B54" s="15"/>
      <c r="C54" s="743"/>
      <c r="D54" s="744"/>
      <c r="E54" s="744"/>
      <c r="F54" s="744"/>
      <c r="G54" s="744"/>
      <c r="H54" s="744"/>
      <c r="I54" s="744"/>
      <c r="J54" s="744"/>
      <c r="K54" s="744"/>
      <c r="L54" s="744"/>
      <c r="M54" s="744"/>
      <c r="N54" s="744"/>
      <c r="O54" s="744"/>
      <c r="P54" s="744"/>
      <c r="Q54" s="744"/>
      <c r="R54" s="744"/>
      <c r="S54" s="744"/>
      <c r="T54" s="744"/>
      <c r="U54" s="744"/>
      <c r="V54" s="744"/>
      <c r="W54" s="744"/>
      <c r="X54" s="744"/>
      <c r="Y54" s="745"/>
      <c r="Z54" s="17"/>
    </row>
    <row r="55" spans="1:26" ht="15" thickBot="1" x14ac:dyDescent="0.25">
      <c r="B55" s="15"/>
      <c r="C55" s="746"/>
      <c r="D55" s="747"/>
      <c r="E55" s="747"/>
      <c r="F55" s="747"/>
      <c r="G55" s="747"/>
      <c r="H55" s="747"/>
      <c r="I55" s="747"/>
      <c r="J55" s="747"/>
      <c r="K55" s="747"/>
      <c r="L55" s="747"/>
      <c r="M55" s="747"/>
      <c r="N55" s="747"/>
      <c r="O55" s="747"/>
      <c r="P55" s="747"/>
      <c r="Q55" s="747"/>
      <c r="R55" s="747"/>
      <c r="S55" s="747"/>
      <c r="T55" s="747"/>
      <c r="U55" s="747"/>
      <c r="V55" s="747"/>
      <c r="W55" s="747"/>
      <c r="X55" s="747"/>
      <c r="Y55" s="748"/>
      <c r="Z55" s="17"/>
    </row>
    <row r="56" spans="1:26" x14ac:dyDescent="0.2">
      <c r="B56" s="29"/>
      <c r="C56" s="30"/>
      <c r="D56" s="30"/>
      <c r="E56" s="30"/>
      <c r="F56" s="30"/>
      <c r="G56" s="30"/>
      <c r="H56" s="30"/>
      <c r="I56" s="30"/>
      <c r="J56" s="30"/>
      <c r="K56" s="30"/>
      <c r="L56" s="30"/>
      <c r="M56" s="30"/>
      <c r="N56" s="30"/>
      <c r="O56" s="30"/>
      <c r="P56" s="30"/>
      <c r="Q56" s="30"/>
      <c r="R56" s="30"/>
      <c r="S56" s="30"/>
      <c r="T56" s="30"/>
      <c r="U56" s="30"/>
      <c r="V56" s="30"/>
      <c r="W56" s="30"/>
      <c r="X56" s="30"/>
      <c r="Y56" s="30"/>
      <c r="Z56" s="31"/>
    </row>
    <row r="57" spans="1:26" ht="15" thickBot="1" x14ac:dyDescent="0.25">
      <c r="B57" s="32"/>
      <c r="C57" s="33"/>
      <c r="D57" s="33"/>
      <c r="E57" s="33"/>
      <c r="F57" s="33"/>
      <c r="G57" s="33"/>
      <c r="H57" s="33"/>
      <c r="I57" s="33"/>
      <c r="J57" s="33"/>
      <c r="K57" s="33"/>
      <c r="L57" s="33"/>
      <c r="M57" s="33"/>
      <c r="N57" s="33"/>
      <c r="O57" s="33"/>
      <c r="P57" s="33"/>
      <c r="Q57" s="33"/>
      <c r="R57" s="33"/>
      <c r="S57" s="33"/>
      <c r="T57" s="33"/>
      <c r="U57" s="33"/>
      <c r="V57" s="33"/>
      <c r="W57" s="33"/>
      <c r="X57" s="33"/>
      <c r="Y57" s="33"/>
      <c r="Z57" s="34"/>
    </row>
    <row r="58" spans="1:26" ht="14.25" customHeight="1" x14ac:dyDescent="0.2">
      <c r="B58" s="35"/>
      <c r="C58" s="573" t="s">
        <v>20</v>
      </c>
      <c r="D58" s="574"/>
      <c r="E58" s="574"/>
      <c r="F58" s="574"/>
      <c r="G58" s="575"/>
      <c r="H58" s="573" t="s">
        <v>34</v>
      </c>
      <c r="I58" s="575"/>
      <c r="J58" s="573" t="s">
        <v>35</v>
      </c>
      <c r="K58" s="574"/>
      <c r="L58" s="574"/>
      <c r="M58" s="575"/>
      <c r="N58" s="573" t="s">
        <v>33</v>
      </c>
      <c r="O58" s="574"/>
      <c r="P58" s="574"/>
      <c r="Q58" s="574"/>
      <c r="R58" s="574"/>
      <c r="S58" s="574"/>
      <c r="T58" s="574"/>
      <c r="U58" s="574"/>
      <c r="V58" s="574"/>
      <c r="W58" s="574"/>
      <c r="X58" s="574"/>
      <c r="Y58" s="575"/>
      <c r="Z58" s="36"/>
    </row>
    <row r="59" spans="1:26" ht="14.25" customHeight="1" x14ac:dyDescent="0.2">
      <c r="A59" s="1"/>
      <c r="B59" s="37"/>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36"/>
    </row>
    <row r="60" spans="1:26" ht="15" customHeight="1" thickBot="1" x14ac:dyDescent="0.25">
      <c r="A60" s="1"/>
      <c r="B60" s="37"/>
      <c r="C60" s="576"/>
      <c r="D60" s="577"/>
      <c r="E60" s="577"/>
      <c r="F60" s="577"/>
      <c r="G60" s="578"/>
      <c r="H60" s="576"/>
      <c r="I60" s="578"/>
      <c r="J60" s="576"/>
      <c r="K60" s="577"/>
      <c r="L60" s="577"/>
      <c r="M60" s="578"/>
      <c r="N60" s="576"/>
      <c r="O60" s="577"/>
      <c r="P60" s="577"/>
      <c r="Q60" s="577"/>
      <c r="R60" s="577"/>
      <c r="S60" s="577"/>
      <c r="T60" s="577"/>
      <c r="U60" s="577"/>
      <c r="V60" s="577"/>
      <c r="W60" s="577"/>
      <c r="X60" s="577"/>
      <c r="Y60" s="578"/>
      <c r="Z60" s="36"/>
    </row>
    <row r="61" spans="1:26" x14ac:dyDescent="0.2">
      <c r="B61" s="35"/>
      <c r="C61" s="1431" t="s">
        <v>36</v>
      </c>
      <c r="D61" s="1432"/>
      <c r="E61" s="1432"/>
      <c r="F61" s="1432"/>
      <c r="G61" s="1432"/>
      <c r="H61" s="550">
        <v>0</v>
      </c>
      <c r="I61" s="550"/>
      <c r="J61" s="1054">
        <v>1</v>
      </c>
      <c r="K61" s="550"/>
      <c r="L61" s="550"/>
      <c r="M61" s="550"/>
      <c r="N61" s="550"/>
      <c r="O61" s="550"/>
      <c r="P61" s="550"/>
      <c r="Q61" s="550"/>
      <c r="R61" s="550"/>
      <c r="S61" s="550"/>
      <c r="T61" s="550"/>
      <c r="U61" s="550"/>
      <c r="V61" s="550"/>
      <c r="W61" s="550"/>
      <c r="X61" s="550"/>
      <c r="Y61" s="551"/>
      <c r="Z61" s="38"/>
    </row>
    <row r="62" spans="1:26" x14ac:dyDescent="0.2">
      <c r="B62" s="35"/>
      <c r="C62" s="1433" t="s">
        <v>93</v>
      </c>
      <c r="D62" s="1434"/>
      <c r="E62" s="1434"/>
      <c r="F62" s="1434"/>
      <c r="G62" s="1434"/>
      <c r="H62" s="1055">
        <v>0.13</v>
      </c>
      <c r="I62" s="544"/>
      <c r="J62" s="1055">
        <v>1</v>
      </c>
      <c r="K62" s="544"/>
      <c r="L62" s="544"/>
      <c r="M62" s="544"/>
      <c r="N62" s="544"/>
      <c r="O62" s="544"/>
      <c r="P62" s="544"/>
      <c r="Q62" s="544"/>
      <c r="R62" s="544"/>
      <c r="S62" s="544"/>
      <c r="T62" s="544"/>
      <c r="U62" s="544"/>
      <c r="V62" s="544"/>
      <c r="W62" s="544"/>
      <c r="X62" s="544"/>
      <c r="Y62" s="545"/>
      <c r="Z62" s="38"/>
    </row>
    <row r="63" spans="1:26" x14ac:dyDescent="0.2">
      <c r="B63" s="35"/>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38"/>
    </row>
    <row r="64" spans="1:26" x14ac:dyDescent="0.2">
      <c r="B64" s="35"/>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38"/>
    </row>
    <row r="65" spans="2:26" x14ac:dyDescent="0.2">
      <c r="B65" s="35"/>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38"/>
    </row>
    <row r="66" spans="2:26" x14ac:dyDescent="0.2">
      <c r="B66" s="35"/>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38"/>
    </row>
    <row r="67" spans="2:26" x14ac:dyDescent="0.2">
      <c r="B67" s="35"/>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38"/>
    </row>
    <row r="68" spans="2:26" x14ac:dyDescent="0.2">
      <c r="B68" s="35"/>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38"/>
    </row>
    <row r="69" spans="2:26" x14ac:dyDescent="0.2">
      <c r="B69" s="35"/>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38"/>
    </row>
    <row r="70" spans="2:26" x14ac:dyDescent="0.2">
      <c r="B70" s="35"/>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38"/>
    </row>
    <row r="71" spans="2:26" x14ac:dyDescent="0.2">
      <c r="B71" s="35"/>
      <c r="C71" s="543"/>
      <c r="D71" s="544"/>
      <c r="E71" s="544"/>
      <c r="F71" s="544"/>
      <c r="G71" s="544"/>
      <c r="H71" s="544"/>
      <c r="I71" s="544"/>
      <c r="J71" s="544"/>
      <c r="K71" s="544"/>
      <c r="L71" s="544"/>
      <c r="M71" s="544"/>
      <c r="N71" s="544"/>
      <c r="O71" s="544"/>
      <c r="P71" s="544"/>
      <c r="Q71" s="544"/>
      <c r="R71" s="544"/>
      <c r="S71" s="544"/>
      <c r="T71" s="544"/>
      <c r="U71" s="544"/>
      <c r="V71" s="544"/>
      <c r="W71" s="544"/>
      <c r="X71" s="544"/>
      <c r="Y71" s="545"/>
      <c r="Z71" s="38"/>
    </row>
    <row r="72" spans="2:26" ht="15" thickBot="1" x14ac:dyDescent="0.25">
      <c r="B72" s="35"/>
      <c r="C72" s="546"/>
      <c r="D72" s="547"/>
      <c r="E72" s="547"/>
      <c r="F72" s="547"/>
      <c r="G72" s="547"/>
      <c r="H72" s="547"/>
      <c r="I72" s="547"/>
      <c r="J72" s="547"/>
      <c r="K72" s="547"/>
      <c r="L72" s="547"/>
      <c r="M72" s="547"/>
      <c r="N72" s="547"/>
      <c r="O72" s="547"/>
      <c r="P72" s="547"/>
      <c r="Q72" s="547"/>
      <c r="R72" s="547"/>
      <c r="S72" s="547"/>
      <c r="T72" s="547"/>
      <c r="U72" s="547"/>
      <c r="V72" s="547"/>
      <c r="W72" s="547"/>
      <c r="X72" s="547"/>
      <c r="Y72" s="548"/>
      <c r="Z72" s="38"/>
    </row>
    <row r="73" spans="2:26" x14ac:dyDescent="0.2">
      <c r="B73" s="39"/>
      <c r="C73" s="30"/>
      <c r="D73" s="30"/>
      <c r="E73" s="30"/>
      <c r="F73" s="30"/>
      <c r="G73" s="30"/>
      <c r="H73" s="30"/>
      <c r="I73" s="30"/>
      <c r="J73" s="30"/>
      <c r="K73" s="30"/>
      <c r="L73" s="30"/>
      <c r="M73" s="30"/>
      <c r="N73" s="30"/>
      <c r="O73" s="30"/>
      <c r="P73" s="30"/>
      <c r="Q73" s="30"/>
      <c r="R73" s="30"/>
      <c r="S73" s="30"/>
      <c r="T73" s="30"/>
      <c r="U73" s="30"/>
      <c r="V73" s="30"/>
      <c r="W73" s="30"/>
      <c r="X73" s="30"/>
      <c r="Y73" s="30"/>
      <c r="Z73" s="40"/>
    </row>
  </sheetData>
  <mergeCells count="110">
    <mergeCell ref="C72:G72"/>
    <mergeCell ref="H72:I72"/>
    <mergeCell ref="J72:M72"/>
    <mergeCell ref="N72:Y72"/>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73"/>
  <sheetViews>
    <sheetView topLeftCell="A28" workbookViewId="0">
      <selection activeCell="J34" sqref="J34:J37"/>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9" width="18.285156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325</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677" t="s">
        <v>365</v>
      </c>
      <c r="J10" s="678"/>
      <c r="K10" s="678"/>
      <c r="L10" s="678"/>
      <c r="M10" s="678"/>
      <c r="N10" s="678"/>
      <c r="O10" s="678"/>
      <c r="P10" s="678"/>
      <c r="Q10" s="679"/>
      <c r="R10" s="674" t="s">
        <v>3</v>
      </c>
      <c r="S10" s="675"/>
      <c r="T10" s="675"/>
      <c r="U10" s="676"/>
      <c r="V10" s="608" t="s">
        <v>5</v>
      </c>
      <c r="W10" s="609"/>
      <c r="X10" s="609"/>
      <c r="Y10" s="610"/>
      <c r="Z10" s="11"/>
    </row>
    <row r="11" spans="1:26" ht="28.5" customHeight="1" thickBot="1" x14ac:dyDescent="0.25">
      <c r="B11" s="10"/>
      <c r="C11" s="641"/>
      <c r="D11" s="642"/>
      <c r="E11" s="642"/>
      <c r="F11" s="642"/>
      <c r="G11" s="642"/>
      <c r="H11" s="643"/>
      <c r="I11" s="680"/>
      <c r="J11" s="681"/>
      <c r="K11" s="681"/>
      <c r="L11" s="681"/>
      <c r="M11" s="681"/>
      <c r="N11" s="681"/>
      <c r="O11" s="681"/>
      <c r="P11" s="681"/>
      <c r="Q11" s="682"/>
      <c r="R11" s="683" t="s">
        <v>366</v>
      </c>
      <c r="S11" s="684"/>
      <c r="T11" s="684"/>
      <c r="U11" s="685"/>
      <c r="V11" s="671" t="s">
        <v>65</v>
      </c>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918" t="s">
        <v>367</v>
      </c>
      <c r="J13" s="919"/>
      <c r="K13" s="919"/>
      <c r="L13" s="919"/>
      <c r="M13" s="919"/>
      <c r="N13" s="919"/>
      <c r="O13" s="919"/>
      <c r="P13" s="919"/>
      <c r="Q13" s="919"/>
      <c r="R13" s="919"/>
      <c r="S13" s="920"/>
      <c r="T13" s="638" t="s">
        <v>7</v>
      </c>
      <c r="U13" s="639"/>
      <c r="V13" s="639"/>
      <c r="W13" s="639"/>
      <c r="X13" s="639"/>
      <c r="Y13" s="640"/>
      <c r="Z13" s="17"/>
    </row>
    <row r="14" spans="1:26" ht="30" customHeight="1" thickBot="1" x14ac:dyDescent="0.25">
      <c r="B14" s="15"/>
      <c r="C14" s="641"/>
      <c r="D14" s="642"/>
      <c r="E14" s="642"/>
      <c r="F14" s="642"/>
      <c r="G14" s="642"/>
      <c r="H14" s="643"/>
      <c r="I14" s="921"/>
      <c r="J14" s="922"/>
      <c r="K14" s="922"/>
      <c r="L14" s="922"/>
      <c r="M14" s="922"/>
      <c r="N14" s="922"/>
      <c r="O14" s="922"/>
      <c r="P14" s="922"/>
      <c r="Q14" s="922"/>
      <c r="R14" s="922"/>
      <c r="S14" s="923"/>
      <c r="T14" s="650" t="s">
        <v>67</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45" customHeight="1" thickBot="1" x14ac:dyDescent="0.25">
      <c r="B16" s="15"/>
      <c r="C16" s="601" t="s">
        <v>8</v>
      </c>
      <c r="D16" s="602"/>
      <c r="E16" s="602"/>
      <c r="F16" s="602"/>
      <c r="G16" s="602"/>
      <c r="H16" s="603"/>
      <c r="I16" s="908" t="s">
        <v>371</v>
      </c>
      <c r="J16" s="909"/>
      <c r="K16" s="909"/>
      <c r="L16" s="909"/>
      <c r="M16" s="909"/>
      <c r="N16" s="909"/>
      <c r="O16" s="909"/>
      <c r="P16" s="909"/>
      <c r="Q16" s="909"/>
      <c r="R16" s="909"/>
      <c r="S16" s="909"/>
      <c r="T16" s="909"/>
      <c r="U16" s="909"/>
      <c r="V16" s="909"/>
      <c r="W16" s="909"/>
      <c r="X16" s="909"/>
      <c r="Y16" s="91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01" t="s">
        <v>9</v>
      </c>
      <c r="D18" s="602"/>
      <c r="E18" s="602"/>
      <c r="F18" s="602"/>
      <c r="G18" s="602"/>
      <c r="H18" s="603"/>
      <c r="I18" s="1425" t="s">
        <v>369</v>
      </c>
      <c r="J18" s="1426"/>
      <c r="K18" s="1426"/>
      <c r="L18" s="1426"/>
      <c r="M18" s="1426"/>
      <c r="N18" s="1426"/>
      <c r="O18" s="1426"/>
      <c r="P18" s="1426"/>
      <c r="Q18" s="1426"/>
      <c r="R18" s="1426"/>
      <c r="S18" s="1426"/>
      <c r="T18" s="1426"/>
      <c r="U18" s="1426"/>
      <c r="V18" s="1426"/>
      <c r="W18" s="1426"/>
      <c r="X18" s="1426"/>
      <c r="Y18" s="1427"/>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17"/>
    </row>
    <row r="21" spans="2:26" s="1" customFormat="1" ht="30.75" customHeight="1" thickBot="1" x14ac:dyDescent="0.25">
      <c r="B21" s="15"/>
      <c r="C21" s="623"/>
      <c r="D21" s="624"/>
      <c r="E21" s="624"/>
      <c r="F21" s="624"/>
      <c r="G21" s="624"/>
      <c r="H21" s="625"/>
      <c r="I21" s="629"/>
      <c r="J21" s="630"/>
      <c r="K21" s="630"/>
      <c r="L21" s="631"/>
      <c r="M21" s="701" t="s">
        <v>70</v>
      </c>
      <c r="N21" s="702"/>
      <c r="O21" s="702"/>
      <c r="P21" s="702"/>
      <c r="Q21" s="702"/>
      <c r="R21" s="702"/>
      <c r="S21" s="703"/>
      <c r="T21" s="796" t="s">
        <v>71</v>
      </c>
      <c r="U21" s="794"/>
      <c r="V21" s="794"/>
      <c r="W21" s="794"/>
      <c r="X21" s="794"/>
      <c r="Y21" s="795"/>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15.75" customHeight="1" thickBot="1" x14ac:dyDescent="0.25">
      <c r="B24" s="15"/>
      <c r="C24" s="611" t="s">
        <v>372</v>
      </c>
      <c r="D24" s="612"/>
      <c r="E24" s="612"/>
      <c r="F24" s="612"/>
      <c r="G24" s="612"/>
      <c r="H24" s="612"/>
      <c r="I24" s="613"/>
      <c r="J24" s="611" t="s">
        <v>139</v>
      </c>
      <c r="K24" s="612"/>
      <c r="L24" s="612"/>
      <c r="M24" s="612"/>
      <c r="N24" s="612"/>
      <c r="O24" s="612"/>
      <c r="P24" s="613"/>
      <c r="Q24" s="614" t="s">
        <v>315</v>
      </c>
      <c r="R24" s="615"/>
      <c r="S24" s="615"/>
      <c r="T24" s="615"/>
      <c r="U24" s="615"/>
      <c r="V24" s="615"/>
      <c r="W24" s="615"/>
      <c r="X24" s="615"/>
      <c r="Y24" s="616"/>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t="s">
        <v>370</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1363">
        <v>0</v>
      </c>
      <c r="J28" s="1364"/>
      <c r="K28" s="601" t="s">
        <v>18</v>
      </c>
      <c r="L28" s="602"/>
      <c r="M28" s="602"/>
      <c r="N28" s="602"/>
      <c r="O28" s="602"/>
      <c r="P28" s="603"/>
      <c r="Q28" s="619" t="s">
        <v>38</v>
      </c>
      <c r="R28" s="617"/>
      <c r="S28" s="618"/>
      <c r="T28" s="47"/>
      <c r="U28" s="617" t="s">
        <v>39</v>
      </c>
      <c r="V28" s="617"/>
      <c r="W28" s="617"/>
      <c r="X28" s="618"/>
      <c r="Y28" s="41" t="s">
        <v>77</v>
      </c>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x14ac:dyDescent="0.2">
      <c r="B32" s="20"/>
      <c r="C32" s="591" t="s">
        <v>20</v>
      </c>
      <c r="D32" s="592"/>
      <c r="E32" s="592"/>
      <c r="F32" s="592"/>
      <c r="G32" s="593"/>
      <c r="H32" s="597" t="s">
        <v>356</v>
      </c>
      <c r="I32" s="597" t="s">
        <v>373</v>
      </c>
      <c r="J32" s="597" t="s">
        <v>23</v>
      </c>
      <c r="K32" s="599" t="s">
        <v>24</v>
      </c>
      <c r="L32" s="592"/>
      <c r="M32" s="592"/>
      <c r="N32" s="592"/>
      <c r="O32" s="592"/>
      <c r="P32" s="592"/>
      <c r="Q32" s="592"/>
      <c r="R32" s="592"/>
      <c r="S32" s="592"/>
      <c r="T32" s="592"/>
      <c r="U32" s="592"/>
      <c r="V32" s="592"/>
      <c r="W32" s="592"/>
      <c r="X32" s="592"/>
      <c r="Y32" s="593"/>
      <c r="Z32" s="17"/>
    </row>
    <row r="33" spans="2:26" s="19" customFormat="1" ht="49.5" customHeight="1" thickBot="1" x14ac:dyDescent="0.25">
      <c r="B33" s="20"/>
      <c r="C33" s="594"/>
      <c r="D33" s="595"/>
      <c r="E33" s="595"/>
      <c r="F33" s="595"/>
      <c r="G33" s="596"/>
      <c r="H33" s="598"/>
      <c r="I33" s="598"/>
      <c r="J33" s="598"/>
      <c r="K33" s="600"/>
      <c r="L33" s="595"/>
      <c r="M33" s="595"/>
      <c r="N33" s="595"/>
      <c r="O33" s="595"/>
      <c r="P33" s="595"/>
      <c r="Q33" s="595"/>
      <c r="R33" s="595"/>
      <c r="S33" s="595"/>
      <c r="T33" s="595"/>
      <c r="U33" s="595"/>
      <c r="V33" s="595"/>
      <c r="W33" s="595"/>
      <c r="X33" s="595"/>
      <c r="Y33" s="596"/>
      <c r="Z33" s="17"/>
    </row>
    <row r="34" spans="2:26" s="19" customFormat="1" ht="63" customHeight="1" x14ac:dyDescent="0.2">
      <c r="B34" s="20"/>
      <c r="C34" s="579" t="s">
        <v>36</v>
      </c>
      <c r="D34" s="580"/>
      <c r="E34" s="580"/>
      <c r="F34" s="580"/>
      <c r="G34" s="581"/>
      <c r="H34" s="21">
        <v>0</v>
      </c>
      <c r="I34" s="21">
        <v>0</v>
      </c>
      <c r="J34" s="22"/>
      <c r="K34" s="1402" t="s">
        <v>374</v>
      </c>
      <c r="L34" s="1403"/>
      <c r="M34" s="1403"/>
      <c r="N34" s="1403"/>
      <c r="O34" s="1403"/>
      <c r="P34" s="1403"/>
      <c r="Q34" s="1403"/>
      <c r="R34" s="1403"/>
      <c r="S34" s="1403"/>
      <c r="T34" s="1403"/>
      <c r="U34" s="1403"/>
      <c r="V34" s="1403"/>
      <c r="W34" s="1403"/>
      <c r="X34" s="1403"/>
      <c r="Y34" s="1404"/>
      <c r="Z34" s="17"/>
    </row>
    <row r="35" spans="2:26" s="19" customFormat="1" ht="56.25" customHeight="1" x14ac:dyDescent="0.2">
      <c r="B35" s="20"/>
      <c r="C35" s="1352" t="s">
        <v>93</v>
      </c>
      <c r="D35" s="1353"/>
      <c r="E35" s="1353"/>
      <c r="F35" s="1353"/>
      <c r="G35" s="1354"/>
      <c r="H35" s="103">
        <v>0</v>
      </c>
      <c r="I35" s="103">
        <v>0</v>
      </c>
      <c r="J35" s="104"/>
      <c r="K35" s="1450" t="s">
        <v>375</v>
      </c>
      <c r="L35" s="1451"/>
      <c r="M35" s="1451"/>
      <c r="N35" s="1451"/>
      <c r="O35" s="1451"/>
      <c r="P35" s="1451"/>
      <c r="Q35" s="1451"/>
      <c r="R35" s="1451"/>
      <c r="S35" s="1451"/>
      <c r="T35" s="1451"/>
      <c r="U35" s="1451"/>
      <c r="V35" s="1451"/>
      <c r="W35" s="1451"/>
      <c r="X35" s="1451"/>
      <c r="Y35" s="1452"/>
      <c r="Z35" s="17"/>
    </row>
    <row r="36" spans="2:26" s="19" customFormat="1" x14ac:dyDescent="0.2">
      <c r="B36" s="20"/>
      <c r="C36" s="1352" t="s">
        <v>94</v>
      </c>
      <c r="D36" s="1353"/>
      <c r="E36" s="1353"/>
      <c r="F36" s="1353"/>
      <c r="G36" s="1354"/>
      <c r="H36" s="23"/>
      <c r="I36" s="23"/>
      <c r="J36" s="22"/>
      <c r="K36" s="582"/>
      <c r="L36" s="583"/>
      <c r="M36" s="583"/>
      <c r="N36" s="583"/>
      <c r="O36" s="583"/>
      <c r="P36" s="583"/>
      <c r="Q36" s="583"/>
      <c r="R36" s="583"/>
      <c r="S36" s="583"/>
      <c r="T36" s="583"/>
      <c r="U36" s="583"/>
      <c r="V36" s="583"/>
      <c r="W36" s="583"/>
      <c r="X36" s="583"/>
      <c r="Y36" s="584"/>
      <c r="Z36" s="17"/>
    </row>
    <row r="37" spans="2:26" s="19" customFormat="1" ht="15" thickBot="1" x14ac:dyDescent="0.25">
      <c r="B37" s="20"/>
      <c r="C37" s="1352" t="s">
        <v>95</v>
      </c>
      <c r="D37" s="1353"/>
      <c r="E37" s="1353"/>
      <c r="F37" s="1353"/>
      <c r="G37" s="1354"/>
      <c r="H37" s="23"/>
      <c r="I37" s="23"/>
      <c r="J37" s="22"/>
      <c r="K37" s="582"/>
      <c r="L37" s="583"/>
      <c r="M37" s="583"/>
      <c r="N37" s="583"/>
      <c r="O37" s="583"/>
      <c r="P37" s="583"/>
      <c r="Q37" s="583"/>
      <c r="R37" s="583"/>
      <c r="S37" s="583"/>
      <c r="T37" s="583"/>
      <c r="U37" s="583"/>
      <c r="V37" s="583"/>
      <c r="W37" s="583"/>
      <c r="X37" s="583"/>
      <c r="Y37" s="584"/>
      <c r="Z37" s="17"/>
    </row>
    <row r="38" spans="2:26" s="19" customFormat="1" ht="15.75" customHeight="1" thickBot="1" x14ac:dyDescent="0.3">
      <c r="B38" s="20"/>
      <c r="C38" s="552" t="s">
        <v>25</v>
      </c>
      <c r="D38" s="553"/>
      <c r="E38" s="553"/>
      <c r="F38" s="553"/>
      <c r="G38" s="554"/>
      <c r="H38" s="25"/>
      <c r="I38" s="25"/>
      <c r="J38" s="26"/>
      <c r="K38" s="555"/>
      <c r="L38" s="556"/>
      <c r="M38" s="556"/>
      <c r="N38" s="556"/>
      <c r="O38" s="556"/>
      <c r="P38" s="556"/>
      <c r="Q38" s="556"/>
      <c r="R38" s="556"/>
      <c r="S38" s="556"/>
      <c r="T38" s="556"/>
      <c r="U38" s="556"/>
      <c r="V38" s="556"/>
      <c r="W38" s="556"/>
      <c r="X38" s="556"/>
      <c r="Y38" s="557"/>
      <c r="Z38" s="17"/>
    </row>
    <row r="39" spans="2:26" s="19" customFormat="1" x14ac:dyDescent="0.2">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ht="15" thickBot="1" x14ac:dyDescent="0.25">
      <c r="B40" s="20"/>
      <c r="C40" s="16"/>
      <c r="D40" s="16"/>
      <c r="E40" s="16"/>
      <c r="F40" s="16"/>
      <c r="G40" s="16"/>
      <c r="H40" s="27"/>
      <c r="I40" s="27"/>
      <c r="J40" s="28"/>
      <c r="K40" s="16"/>
      <c r="L40" s="16"/>
      <c r="M40" s="16"/>
      <c r="N40" s="16"/>
      <c r="O40" s="16"/>
      <c r="P40" s="16"/>
      <c r="Q40" s="16"/>
      <c r="R40" s="16"/>
      <c r="S40" s="16"/>
      <c r="T40" s="16"/>
      <c r="U40" s="16"/>
      <c r="V40" s="16"/>
      <c r="W40" s="16"/>
      <c r="X40" s="16"/>
      <c r="Y40" s="16"/>
      <c r="Z40" s="17"/>
    </row>
    <row r="41" spans="2:26" s="19" customFormat="1" x14ac:dyDescent="0.2">
      <c r="B41" s="20"/>
      <c r="C41" s="558" t="s">
        <v>26</v>
      </c>
      <c r="D41" s="559"/>
      <c r="E41" s="559"/>
      <c r="F41" s="559"/>
      <c r="G41" s="559"/>
      <c r="H41" s="559"/>
      <c r="I41" s="559"/>
      <c r="J41" s="559"/>
      <c r="K41" s="559"/>
      <c r="L41" s="559"/>
      <c r="M41" s="559"/>
      <c r="N41" s="559"/>
      <c r="O41" s="559"/>
      <c r="P41" s="559"/>
      <c r="Q41" s="559"/>
      <c r="R41" s="559"/>
      <c r="S41" s="559"/>
      <c r="T41" s="559"/>
      <c r="U41" s="559"/>
      <c r="V41" s="559"/>
      <c r="W41" s="559"/>
      <c r="X41" s="559"/>
      <c r="Y41" s="560"/>
      <c r="Z41" s="17"/>
    </row>
    <row r="42" spans="2:26" ht="15" thickBot="1" x14ac:dyDescent="0.25">
      <c r="B42" s="15"/>
      <c r="C42" s="561"/>
      <c r="D42" s="562"/>
      <c r="E42" s="562"/>
      <c r="F42" s="562"/>
      <c r="G42" s="562"/>
      <c r="H42" s="562"/>
      <c r="I42" s="562"/>
      <c r="J42" s="562"/>
      <c r="K42" s="562"/>
      <c r="L42" s="562"/>
      <c r="M42" s="562"/>
      <c r="N42" s="562"/>
      <c r="O42" s="562"/>
      <c r="P42" s="562"/>
      <c r="Q42" s="562"/>
      <c r="R42" s="562"/>
      <c r="S42" s="562"/>
      <c r="T42" s="562"/>
      <c r="U42" s="562"/>
      <c r="V42" s="562"/>
      <c r="W42" s="562"/>
      <c r="X42" s="562"/>
      <c r="Y42" s="563"/>
      <c r="Z42" s="17"/>
    </row>
    <row r="43" spans="2:26" x14ac:dyDescent="0.2">
      <c r="B43" s="15"/>
      <c r="C43" s="740" t="s">
        <v>27</v>
      </c>
      <c r="D43" s="741"/>
      <c r="E43" s="741"/>
      <c r="F43" s="741"/>
      <c r="G43" s="741"/>
      <c r="H43" s="741"/>
      <c r="I43" s="741"/>
      <c r="J43" s="741"/>
      <c r="K43" s="741"/>
      <c r="L43" s="741"/>
      <c r="M43" s="741"/>
      <c r="N43" s="741"/>
      <c r="O43" s="741"/>
      <c r="P43" s="741"/>
      <c r="Q43" s="741"/>
      <c r="R43" s="741"/>
      <c r="S43" s="741"/>
      <c r="T43" s="741"/>
      <c r="U43" s="741"/>
      <c r="V43" s="741"/>
      <c r="W43" s="741"/>
      <c r="X43" s="741"/>
      <c r="Y43" s="742"/>
      <c r="Z43" s="17"/>
    </row>
    <row r="44" spans="2:26" x14ac:dyDescent="0.2">
      <c r="B44" s="15"/>
      <c r="C44" s="743"/>
      <c r="D44" s="744"/>
      <c r="E44" s="744"/>
      <c r="F44" s="744"/>
      <c r="G44" s="744"/>
      <c r="H44" s="744"/>
      <c r="I44" s="744"/>
      <c r="J44" s="744"/>
      <c r="K44" s="744"/>
      <c r="L44" s="744"/>
      <c r="M44" s="744"/>
      <c r="N44" s="744"/>
      <c r="O44" s="744"/>
      <c r="P44" s="744"/>
      <c r="Q44" s="744"/>
      <c r="R44" s="744"/>
      <c r="S44" s="744"/>
      <c r="T44" s="744"/>
      <c r="U44" s="744"/>
      <c r="V44" s="744"/>
      <c r="W44" s="744"/>
      <c r="X44" s="744"/>
      <c r="Y44" s="745"/>
      <c r="Z44" s="17"/>
    </row>
    <row r="45" spans="2:26" x14ac:dyDescent="0.2">
      <c r="B45" s="15"/>
      <c r="C45" s="743"/>
      <c r="D45" s="744"/>
      <c r="E45" s="744"/>
      <c r="F45" s="744"/>
      <c r="G45" s="744"/>
      <c r="H45" s="744"/>
      <c r="I45" s="744"/>
      <c r="J45" s="744"/>
      <c r="K45" s="744"/>
      <c r="L45" s="744"/>
      <c r="M45" s="744"/>
      <c r="N45" s="744"/>
      <c r="O45" s="744"/>
      <c r="P45" s="744"/>
      <c r="Q45" s="744"/>
      <c r="R45" s="744"/>
      <c r="S45" s="744"/>
      <c r="T45" s="744"/>
      <c r="U45" s="744"/>
      <c r="V45" s="744"/>
      <c r="W45" s="744"/>
      <c r="X45" s="744"/>
      <c r="Y45" s="745"/>
      <c r="Z45" s="17"/>
    </row>
    <row r="46" spans="2:26" x14ac:dyDescent="0.2">
      <c r="B46" s="15"/>
      <c r="C46" s="743"/>
      <c r="D46" s="744"/>
      <c r="E46" s="744"/>
      <c r="F46" s="744"/>
      <c r="G46" s="744"/>
      <c r="H46" s="744"/>
      <c r="I46" s="744"/>
      <c r="J46" s="744"/>
      <c r="K46" s="744"/>
      <c r="L46" s="744"/>
      <c r="M46" s="744"/>
      <c r="N46" s="744"/>
      <c r="O46" s="744"/>
      <c r="P46" s="744"/>
      <c r="Q46" s="744"/>
      <c r="R46" s="744"/>
      <c r="S46" s="744"/>
      <c r="T46" s="744"/>
      <c r="U46" s="744"/>
      <c r="V46" s="744"/>
      <c r="W46" s="744"/>
      <c r="X46" s="744"/>
      <c r="Y46" s="745"/>
      <c r="Z46" s="17"/>
    </row>
    <row r="47" spans="2:26" x14ac:dyDescent="0.2">
      <c r="B47" s="15"/>
      <c r="C47" s="743"/>
      <c r="D47" s="744"/>
      <c r="E47" s="744"/>
      <c r="F47" s="744"/>
      <c r="G47" s="744"/>
      <c r="H47" s="744"/>
      <c r="I47" s="744"/>
      <c r="J47" s="744"/>
      <c r="K47" s="744"/>
      <c r="L47" s="744"/>
      <c r="M47" s="744"/>
      <c r="N47" s="744"/>
      <c r="O47" s="744"/>
      <c r="P47" s="744"/>
      <c r="Q47" s="744"/>
      <c r="R47" s="744"/>
      <c r="S47" s="744"/>
      <c r="T47" s="744"/>
      <c r="U47" s="744"/>
      <c r="V47" s="744"/>
      <c r="W47" s="744"/>
      <c r="X47" s="744"/>
      <c r="Y47" s="745"/>
      <c r="Z47" s="17"/>
    </row>
    <row r="48" spans="2:26" x14ac:dyDescent="0.2">
      <c r="B48" s="15"/>
      <c r="C48" s="743"/>
      <c r="D48" s="744"/>
      <c r="E48" s="744"/>
      <c r="F48" s="744"/>
      <c r="G48" s="744"/>
      <c r="H48" s="744"/>
      <c r="I48" s="744"/>
      <c r="J48" s="744"/>
      <c r="K48" s="744"/>
      <c r="L48" s="744"/>
      <c r="M48" s="744"/>
      <c r="N48" s="744"/>
      <c r="O48" s="744"/>
      <c r="P48" s="744"/>
      <c r="Q48" s="744"/>
      <c r="R48" s="744"/>
      <c r="S48" s="744"/>
      <c r="T48" s="744"/>
      <c r="U48" s="744"/>
      <c r="V48" s="744"/>
      <c r="W48" s="744"/>
      <c r="X48" s="744"/>
      <c r="Y48" s="745"/>
      <c r="Z48" s="17"/>
    </row>
    <row r="49" spans="1:26" x14ac:dyDescent="0.2">
      <c r="B49" s="15"/>
      <c r="C49" s="743"/>
      <c r="D49" s="744"/>
      <c r="E49" s="744"/>
      <c r="F49" s="744"/>
      <c r="G49" s="744"/>
      <c r="H49" s="744"/>
      <c r="I49" s="744"/>
      <c r="J49" s="744"/>
      <c r="K49" s="744"/>
      <c r="L49" s="744"/>
      <c r="M49" s="744"/>
      <c r="N49" s="744"/>
      <c r="O49" s="744"/>
      <c r="P49" s="744"/>
      <c r="Q49" s="744"/>
      <c r="R49" s="744"/>
      <c r="S49" s="744"/>
      <c r="T49" s="744"/>
      <c r="U49" s="744"/>
      <c r="V49" s="744"/>
      <c r="W49" s="744"/>
      <c r="X49" s="744"/>
      <c r="Y49" s="745"/>
      <c r="Z49" s="17"/>
    </row>
    <row r="50" spans="1:26" x14ac:dyDescent="0.2">
      <c r="B50" s="15"/>
      <c r="C50" s="743"/>
      <c r="D50" s="744"/>
      <c r="E50" s="744"/>
      <c r="F50" s="744"/>
      <c r="G50" s="744"/>
      <c r="H50" s="744"/>
      <c r="I50" s="744"/>
      <c r="J50" s="744"/>
      <c r="K50" s="744"/>
      <c r="L50" s="744"/>
      <c r="M50" s="744"/>
      <c r="N50" s="744"/>
      <c r="O50" s="744"/>
      <c r="P50" s="744"/>
      <c r="Q50" s="744"/>
      <c r="R50" s="744"/>
      <c r="S50" s="744"/>
      <c r="T50" s="744"/>
      <c r="U50" s="744"/>
      <c r="V50" s="744"/>
      <c r="W50" s="744"/>
      <c r="X50" s="744"/>
      <c r="Y50" s="745"/>
      <c r="Z50" s="17"/>
    </row>
    <row r="51" spans="1:26" x14ac:dyDescent="0.2">
      <c r="B51" s="15"/>
      <c r="C51" s="743"/>
      <c r="D51" s="744"/>
      <c r="E51" s="744"/>
      <c r="F51" s="744"/>
      <c r="G51" s="744"/>
      <c r="H51" s="744"/>
      <c r="I51" s="744"/>
      <c r="J51" s="744"/>
      <c r="K51" s="744"/>
      <c r="L51" s="744"/>
      <c r="M51" s="744"/>
      <c r="N51" s="744"/>
      <c r="O51" s="744"/>
      <c r="P51" s="744"/>
      <c r="Q51" s="744"/>
      <c r="R51" s="744"/>
      <c r="S51" s="744"/>
      <c r="T51" s="744"/>
      <c r="U51" s="744"/>
      <c r="V51" s="744"/>
      <c r="W51" s="744"/>
      <c r="X51" s="744"/>
      <c r="Y51" s="745"/>
      <c r="Z51" s="17"/>
    </row>
    <row r="52" spans="1:26" x14ac:dyDescent="0.2">
      <c r="B52" s="15"/>
      <c r="C52" s="743"/>
      <c r="D52" s="744"/>
      <c r="E52" s="744"/>
      <c r="F52" s="744"/>
      <c r="G52" s="744"/>
      <c r="H52" s="744"/>
      <c r="I52" s="744"/>
      <c r="J52" s="744"/>
      <c r="K52" s="744"/>
      <c r="L52" s="744"/>
      <c r="M52" s="744"/>
      <c r="N52" s="744"/>
      <c r="O52" s="744"/>
      <c r="P52" s="744"/>
      <c r="Q52" s="744"/>
      <c r="R52" s="744"/>
      <c r="S52" s="744"/>
      <c r="T52" s="744"/>
      <c r="U52" s="744"/>
      <c r="V52" s="744"/>
      <c r="W52" s="744"/>
      <c r="X52" s="744"/>
      <c r="Y52" s="745"/>
      <c r="Z52" s="17"/>
    </row>
    <row r="53" spans="1:26" x14ac:dyDescent="0.2">
      <c r="B53" s="15"/>
      <c r="C53" s="743"/>
      <c r="D53" s="744"/>
      <c r="E53" s="744"/>
      <c r="F53" s="744"/>
      <c r="G53" s="744"/>
      <c r="H53" s="744"/>
      <c r="I53" s="744"/>
      <c r="J53" s="744"/>
      <c r="K53" s="744"/>
      <c r="L53" s="744"/>
      <c r="M53" s="744"/>
      <c r="N53" s="744"/>
      <c r="O53" s="744"/>
      <c r="P53" s="744"/>
      <c r="Q53" s="744"/>
      <c r="R53" s="744"/>
      <c r="S53" s="744"/>
      <c r="T53" s="744"/>
      <c r="U53" s="744"/>
      <c r="V53" s="744"/>
      <c r="W53" s="744"/>
      <c r="X53" s="744"/>
      <c r="Y53" s="745"/>
      <c r="Z53" s="17"/>
    </row>
    <row r="54" spans="1:26" x14ac:dyDescent="0.2">
      <c r="B54" s="15"/>
      <c r="C54" s="743"/>
      <c r="D54" s="744"/>
      <c r="E54" s="744"/>
      <c r="F54" s="744"/>
      <c r="G54" s="744"/>
      <c r="H54" s="744"/>
      <c r="I54" s="744"/>
      <c r="J54" s="744"/>
      <c r="K54" s="744"/>
      <c r="L54" s="744"/>
      <c r="M54" s="744"/>
      <c r="N54" s="744"/>
      <c r="O54" s="744"/>
      <c r="P54" s="744"/>
      <c r="Q54" s="744"/>
      <c r="R54" s="744"/>
      <c r="S54" s="744"/>
      <c r="T54" s="744"/>
      <c r="U54" s="744"/>
      <c r="V54" s="744"/>
      <c r="W54" s="744"/>
      <c r="X54" s="744"/>
      <c r="Y54" s="745"/>
      <c r="Z54" s="17"/>
    </row>
    <row r="55" spans="1:26" ht="15" thickBot="1" x14ac:dyDescent="0.25">
      <c r="B55" s="15"/>
      <c r="C55" s="746"/>
      <c r="D55" s="747"/>
      <c r="E55" s="747"/>
      <c r="F55" s="747"/>
      <c r="G55" s="747"/>
      <c r="H55" s="747"/>
      <c r="I55" s="747"/>
      <c r="J55" s="747"/>
      <c r="K55" s="747"/>
      <c r="L55" s="747"/>
      <c r="M55" s="747"/>
      <c r="N55" s="747"/>
      <c r="O55" s="747"/>
      <c r="P55" s="747"/>
      <c r="Q55" s="747"/>
      <c r="R55" s="747"/>
      <c r="S55" s="747"/>
      <c r="T55" s="747"/>
      <c r="U55" s="747"/>
      <c r="V55" s="747"/>
      <c r="W55" s="747"/>
      <c r="X55" s="747"/>
      <c r="Y55" s="748"/>
      <c r="Z55" s="17"/>
    </row>
    <row r="56" spans="1:26" x14ac:dyDescent="0.2">
      <c r="B56" s="29"/>
      <c r="C56" s="30"/>
      <c r="D56" s="30"/>
      <c r="E56" s="30"/>
      <c r="F56" s="30"/>
      <c r="G56" s="30"/>
      <c r="H56" s="30"/>
      <c r="I56" s="30"/>
      <c r="J56" s="30"/>
      <c r="K56" s="30"/>
      <c r="L56" s="30"/>
      <c r="M56" s="30"/>
      <c r="N56" s="30"/>
      <c r="O56" s="30"/>
      <c r="P56" s="30"/>
      <c r="Q56" s="30"/>
      <c r="R56" s="30"/>
      <c r="S56" s="30"/>
      <c r="T56" s="30"/>
      <c r="U56" s="30"/>
      <c r="V56" s="30"/>
      <c r="W56" s="30"/>
      <c r="X56" s="30"/>
      <c r="Y56" s="30"/>
      <c r="Z56" s="31"/>
    </row>
    <row r="57" spans="1:26" ht="15" thickBot="1" x14ac:dyDescent="0.25">
      <c r="B57" s="32"/>
      <c r="C57" s="33"/>
      <c r="D57" s="33"/>
      <c r="E57" s="33"/>
      <c r="F57" s="33"/>
      <c r="G57" s="33"/>
      <c r="H57" s="33"/>
      <c r="I57" s="33"/>
      <c r="J57" s="33"/>
      <c r="K57" s="33"/>
      <c r="L57" s="33"/>
      <c r="M57" s="33"/>
      <c r="N57" s="33"/>
      <c r="O57" s="33"/>
      <c r="P57" s="33"/>
      <c r="Q57" s="33"/>
      <c r="R57" s="33"/>
      <c r="S57" s="33"/>
      <c r="T57" s="33"/>
      <c r="U57" s="33"/>
      <c r="V57" s="33"/>
      <c r="W57" s="33"/>
      <c r="X57" s="33"/>
      <c r="Y57" s="33"/>
      <c r="Z57" s="34"/>
    </row>
    <row r="58" spans="1:26" ht="14.25" customHeight="1" x14ac:dyDescent="0.2">
      <c r="B58" s="35"/>
      <c r="C58" s="573" t="s">
        <v>20</v>
      </c>
      <c r="D58" s="574"/>
      <c r="E58" s="574"/>
      <c r="F58" s="574"/>
      <c r="G58" s="575"/>
      <c r="H58" s="573" t="s">
        <v>34</v>
      </c>
      <c r="I58" s="575"/>
      <c r="J58" s="573" t="s">
        <v>35</v>
      </c>
      <c r="K58" s="574"/>
      <c r="L58" s="574"/>
      <c r="M58" s="575"/>
      <c r="N58" s="573" t="s">
        <v>33</v>
      </c>
      <c r="O58" s="574"/>
      <c r="P58" s="574"/>
      <c r="Q58" s="574"/>
      <c r="R58" s="574"/>
      <c r="S58" s="574"/>
      <c r="T58" s="574"/>
      <c r="U58" s="574"/>
      <c r="V58" s="574"/>
      <c r="W58" s="574"/>
      <c r="X58" s="574"/>
      <c r="Y58" s="575"/>
      <c r="Z58" s="36"/>
    </row>
    <row r="59" spans="1:26" ht="14.25" customHeight="1" x14ac:dyDescent="0.2">
      <c r="A59" s="1"/>
      <c r="B59" s="37"/>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36"/>
    </row>
    <row r="60" spans="1:26" ht="15" customHeight="1" thickBot="1" x14ac:dyDescent="0.25">
      <c r="A60" s="1"/>
      <c r="B60" s="37"/>
      <c r="C60" s="576"/>
      <c r="D60" s="577"/>
      <c r="E60" s="577"/>
      <c r="F60" s="577"/>
      <c r="G60" s="578"/>
      <c r="H60" s="576"/>
      <c r="I60" s="578"/>
      <c r="J60" s="576"/>
      <c r="K60" s="577"/>
      <c r="L60" s="577"/>
      <c r="M60" s="578"/>
      <c r="N60" s="576"/>
      <c r="O60" s="577"/>
      <c r="P60" s="577"/>
      <c r="Q60" s="577"/>
      <c r="R60" s="577"/>
      <c r="S60" s="577"/>
      <c r="T60" s="577"/>
      <c r="U60" s="577"/>
      <c r="V60" s="577"/>
      <c r="W60" s="577"/>
      <c r="X60" s="577"/>
      <c r="Y60" s="578"/>
      <c r="Z60" s="36"/>
    </row>
    <row r="61" spans="1:26" ht="24" customHeight="1" x14ac:dyDescent="0.2">
      <c r="B61" s="35"/>
      <c r="C61" s="1466" t="s">
        <v>36</v>
      </c>
      <c r="D61" s="1075"/>
      <c r="E61" s="1075"/>
      <c r="F61" s="1075"/>
      <c r="G61" s="1075"/>
      <c r="H61" s="1074">
        <v>1</v>
      </c>
      <c r="I61" s="1073"/>
      <c r="J61" s="1073">
        <v>0</v>
      </c>
      <c r="K61" s="1073"/>
      <c r="L61" s="1073"/>
      <c r="M61" s="1073"/>
      <c r="N61" s="1036" t="s">
        <v>376</v>
      </c>
      <c r="O61" s="565"/>
      <c r="P61" s="565"/>
      <c r="Q61" s="565"/>
      <c r="R61" s="565"/>
      <c r="S61" s="565"/>
      <c r="T61" s="565"/>
      <c r="U61" s="565"/>
      <c r="V61" s="565"/>
      <c r="W61" s="565"/>
      <c r="X61" s="565"/>
      <c r="Y61" s="566"/>
      <c r="Z61" s="38"/>
    </row>
    <row r="62" spans="1:26" ht="24" customHeight="1" x14ac:dyDescent="0.2">
      <c r="B62" s="35"/>
      <c r="C62" s="543" t="s">
        <v>93</v>
      </c>
      <c r="D62" s="544"/>
      <c r="E62" s="544"/>
      <c r="F62" s="544"/>
      <c r="G62" s="544"/>
      <c r="H62" s="1055">
        <v>0</v>
      </c>
      <c r="I62" s="544"/>
      <c r="J62" s="544">
        <v>0</v>
      </c>
      <c r="K62" s="544"/>
      <c r="L62" s="544"/>
      <c r="M62" s="544"/>
      <c r="N62" s="1460"/>
      <c r="O62" s="1461"/>
      <c r="P62" s="1461"/>
      <c r="Q62" s="1461"/>
      <c r="R62" s="1461"/>
      <c r="S62" s="1461"/>
      <c r="T62" s="1461"/>
      <c r="U62" s="1461"/>
      <c r="V62" s="1461"/>
      <c r="W62" s="1461"/>
      <c r="X62" s="1461"/>
      <c r="Y62" s="1462"/>
      <c r="Z62" s="38"/>
    </row>
    <row r="63" spans="1:26" x14ac:dyDescent="0.2">
      <c r="B63" s="35"/>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38"/>
    </row>
    <row r="64" spans="1:26" x14ac:dyDescent="0.2">
      <c r="B64" s="35"/>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38"/>
    </row>
    <row r="65" spans="2:26" x14ac:dyDescent="0.2">
      <c r="B65" s="35"/>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38"/>
    </row>
    <row r="66" spans="2:26" x14ac:dyDescent="0.2">
      <c r="B66" s="35"/>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38"/>
    </row>
    <row r="67" spans="2:26" x14ac:dyDescent="0.2">
      <c r="B67" s="35"/>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38"/>
    </row>
    <row r="68" spans="2:26" x14ac:dyDescent="0.2">
      <c r="B68" s="35"/>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38"/>
    </row>
    <row r="69" spans="2:26" x14ac:dyDescent="0.2">
      <c r="B69" s="35"/>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38"/>
    </row>
    <row r="70" spans="2:26" x14ac:dyDescent="0.2">
      <c r="B70" s="35"/>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38"/>
    </row>
    <row r="71" spans="2:26" x14ac:dyDescent="0.2">
      <c r="B71" s="35"/>
      <c r="C71" s="543"/>
      <c r="D71" s="544"/>
      <c r="E71" s="544"/>
      <c r="F71" s="544"/>
      <c r="G71" s="544"/>
      <c r="H71" s="544"/>
      <c r="I71" s="544"/>
      <c r="J71" s="544"/>
      <c r="K71" s="544"/>
      <c r="L71" s="544"/>
      <c r="M71" s="544"/>
      <c r="N71" s="544"/>
      <c r="O71" s="544"/>
      <c r="P71" s="544"/>
      <c r="Q71" s="544"/>
      <c r="R71" s="544"/>
      <c r="S71" s="544"/>
      <c r="T71" s="544"/>
      <c r="U71" s="544"/>
      <c r="V71" s="544"/>
      <c r="W71" s="544"/>
      <c r="X71" s="544"/>
      <c r="Y71" s="545"/>
      <c r="Z71" s="38"/>
    </row>
    <row r="72" spans="2:26" ht="15" thickBot="1" x14ac:dyDescent="0.25">
      <c r="B72" s="35"/>
      <c r="C72" s="546"/>
      <c r="D72" s="547"/>
      <c r="E72" s="547"/>
      <c r="F72" s="547"/>
      <c r="G72" s="547"/>
      <c r="H72" s="547"/>
      <c r="I72" s="547"/>
      <c r="J72" s="547"/>
      <c r="K72" s="547"/>
      <c r="L72" s="547"/>
      <c r="M72" s="547"/>
      <c r="N72" s="547"/>
      <c r="O72" s="547"/>
      <c r="P72" s="547"/>
      <c r="Q72" s="547"/>
      <c r="R72" s="547"/>
      <c r="S72" s="547"/>
      <c r="T72" s="547"/>
      <c r="U72" s="547"/>
      <c r="V72" s="547"/>
      <c r="W72" s="547"/>
      <c r="X72" s="547"/>
      <c r="Y72" s="548"/>
      <c r="Z72" s="38"/>
    </row>
    <row r="73" spans="2:26" x14ac:dyDescent="0.2">
      <c r="B73" s="39"/>
      <c r="C73" s="30"/>
      <c r="D73" s="30"/>
      <c r="E73" s="30"/>
      <c r="F73" s="30"/>
      <c r="G73" s="30"/>
      <c r="H73" s="30"/>
      <c r="I73" s="30"/>
      <c r="J73" s="30"/>
      <c r="K73" s="30"/>
      <c r="L73" s="30"/>
      <c r="M73" s="30"/>
      <c r="N73" s="30"/>
      <c r="O73" s="30"/>
      <c r="P73" s="30"/>
      <c r="Q73" s="30"/>
      <c r="R73" s="30"/>
      <c r="S73" s="30"/>
      <c r="T73" s="30"/>
      <c r="U73" s="30"/>
      <c r="V73" s="30"/>
      <c r="W73" s="30"/>
      <c r="X73" s="30"/>
      <c r="Y73" s="30"/>
      <c r="Z73" s="40"/>
    </row>
  </sheetData>
  <mergeCells count="109">
    <mergeCell ref="C72:G72"/>
    <mergeCell ref="H72:I72"/>
    <mergeCell ref="J72:M72"/>
    <mergeCell ref="N72:Y72"/>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C63:G63"/>
    <mergeCell ref="H63:I63"/>
    <mergeCell ref="J63:M63"/>
    <mergeCell ref="N63:Y63"/>
    <mergeCell ref="N61:Y62"/>
    <mergeCell ref="C58:G60"/>
    <mergeCell ref="H58:I60"/>
    <mergeCell ref="J58:M60"/>
    <mergeCell ref="N58:Y60"/>
    <mergeCell ref="C61:G61"/>
    <mergeCell ref="H61:I61"/>
    <mergeCell ref="J61:M61"/>
    <mergeCell ref="C37:G37"/>
    <mergeCell ref="K37:Y37"/>
    <mergeCell ref="C38:G38"/>
    <mergeCell ref="K38:Y38"/>
    <mergeCell ref="C41:Y42"/>
    <mergeCell ref="C43:Y55"/>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40"/>
  <sheetViews>
    <sheetView tabSelected="1" zoomScale="80" zoomScaleNormal="80" workbookViewId="0">
      <pane ySplit="1" topLeftCell="A2" activePane="bottomLeft" state="frozen"/>
      <selection pane="bottomLeft" activeCell="E3" sqref="E3"/>
    </sheetView>
  </sheetViews>
  <sheetFormatPr baseColWidth="10" defaultColWidth="19.140625" defaultRowHeight="15" x14ac:dyDescent="0.25"/>
  <cols>
    <col min="1" max="1" width="19.140625" style="457"/>
    <col min="2" max="2" width="5.85546875" style="457" customWidth="1"/>
    <col min="3" max="3" width="10.28515625" style="457" customWidth="1"/>
    <col min="4" max="4" width="19.140625" style="460"/>
    <col min="5" max="5" width="23.28515625" style="457" customWidth="1"/>
    <col min="6" max="8" width="19.140625" style="457" customWidth="1"/>
    <col min="9" max="9" width="45.140625" style="457" customWidth="1"/>
    <col min="10" max="10" width="44.5703125" style="457" customWidth="1"/>
    <col min="11" max="11" width="58.85546875" style="457" customWidth="1"/>
    <col min="12" max="14" width="19.140625" style="457" customWidth="1"/>
    <col min="15" max="15" width="19.140625" style="457"/>
    <col min="16" max="16" width="35.140625" style="457" customWidth="1"/>
    <col min="17" max="16384" width="19.140625" style="457"/>
  </cols>
  <sheetData>
    <row r="1" spans="1:17" ht="43.5" customHeight="1" x14ac:dyDescent="0.25">
      <c r="A1" s="456" t="s">
        <v>684</v>
      </c>
      <c r="B1" s="456" t="s">
        <v>686</v>
      </c>
      <c r="C1" s="697" t="s">
        <v>2</v>
      </c>
      <c r="D1" s="697"/>
      <c r="E1" s="456" t="s">
        <v>124</v>
      </c>
      <c r="F1" s="456" t="s">
        <v>3</v>
      </c>
      <c r="G1" s="456" t="s">
        <v>146</v>
      </c>
      <c r="H1" s="456" t="s">
        <v>7</v>
      </c>
      <c r="I1" s="456" t="s">
        <v>6</v>
      </c>
      <c r="J1" s="456" t="s">
        <v>8</v>
      </c>
      <c r="K1" s="456" t="s">
        <v>9</v>
      </c>
      <c r="L1" s="456" t="s">
        <v>16</v>
      </c>
      <c r="M1" s="456" t="s">
        <v>11</v>
      </c>
      <c r="N1" s="456" t="s">
        <v>12</v>
      </c>
      <c r="O1" s="462" t="s">
        <v>21</v>
      </c>
      <c r="P1" s="462" t="s">
        <v>22</v>
      </c>
      <c r="Q1" s="462" t="s">
        <v>23</v>
      </c>
    </row>
    <row r="2" spans="1:17" s="459" customFormat="1" ht="90" x14ac:dyDescent="0.25">
      <c r="A2" s="458" t="s">
        <v>704</v>
      </c>
      <c r="B2" s="464">
        <v>1</v>
      </c>
      <c r="C2" s="464" t="s">
        <v>687</v>
      </c>
      <c r="D2" s="465" t="s">
        <v>125</v>
      </c>
      <c r="E2" s="458" t="s">
        <v>667</v>
      </c>
      <c r="F2" s="458" t="s">
        <v>668</v>
      </c>
      <c r="G2" s="458" t="s">
        <v>677</v>
      </c>
      <c r="H2" s="458" t="s">
        <v>67</v>
      </c>
      <c r="I2" s="458" t="s">
        <v>669</v>
      </c>
      <c r="J2" s="465" t="s">
        <v>670</v>
      </c>
      <c r="K2" s="458"/>
      <c r="L2" s="458" t="s">
        <v>675</v>
      </c>
      <c r="M2" s="458" t="s">
        <v>678</v>
      </c>
      <c r="N2" s="465" t="s">
        <v>71</v>
      </c>
      <c r="O2" s="698" t="s">
        <v>678</v>
      </c>
      <c r="P2" s="699"/>
      <c r="Q2" s="700"/>
    </row>
    <row r="3" spans="1:17" s="459" customFormat="1" ht="75" x14ac:dyDescent="0.25">
      <c r="A3" s="458" t="s">
        <v>704</v>
      </c>
      <c r="B3" s="464">
        <v>2</v>
      </c>
      <c r="C3" s="464" t="s">
        <v>687</v>
      </c>
      <c r="D3" s="465" t="s">
        <v>125</v>
      </c>
      <c r="E3" s="465" t="s">
        <v>441</v>
      </c>
      <c r="F3" s="458" t="s">
        <v>442</v>
      </c>
      <c r="G3" s="458" t="s">
        <v>442</v>
      </c>
      <c r="H3" s="458" t="s">
        <v>67</v>
      </c>
      <c r="I3" s="465" t="s">
        <v>443</v>
      </c>
      <c r="J3" s="465" t="s">
        <v>444</v>
      </c>
      <c r="K3" s="466" t="s">
        <v>445</v>
      </c>
      <c r="L3" s="465" t="s">
        <v>450</v>
      </c>
      <c r="M3" s="465" t="s">
        <v>254</v>
      </c>
      <c r="N3" s="465" t="s">
        <v>71</v>
      </c>
      <c r="O3" s="467">
        <v>0.92</v>
      </c>
      <c r="P3" s="468">
        <v>0.74199999999999999</v>
      </c>
      <c r="Q3" s="468">
        <f>AVERAGE(N3:P3)</f>
        <v>0.83099999999999996</v>
      </c>
    </row>
    <row r="4" spans="1:17" s="455" customFormat="1" ht="75" x14ac:dyDescent="0.25">
      <c r="A4" s="458" t="s">
        <v>704</v>
      </c>
      <c r="B4" s="464">
        <v>3</v>
      </c>
      <c r="C4" s="464" t="s">
        <v>687</v>
      </c>
      <c r="D4" s="465" t="s">
        <v>125</v>
      </c>
      <c r="E4" s="465" t="s">
        <v>458</v>
      </c>
      <c r="F4" s="465" t="s">
        <v>459</v>
      </c>
      <c r="G4" s="465" t="s">
        <v>65</v>
      </c>
      <c r="H4" s="465" t="s">
        <v>67</v>
      </c>
      <c r="I4" s="465" t="s">
        <v>460</v>
      </c>
      <c r="J4" s="465" t="s">
        <v>461</v>
      </c>
      <c r="K4" s="466" t="s">
        <v>445</v>
      </c>
      <c r="L4" s="465" t="s">
        <v>463</v>
      </c>
      <c r="M4" s="465" t="s">
        <v>254</v>
      </c>
      <c r="N4" s="465" t="s">
        <v>71</v>
      </c>
      <c r="O4" s="469">
        <v>17.917000000000002</v>
      </c>
      <c r="P4" s="470">
        <v>20</v>
      </c>
      <c r="Q4" s="471">
        <v>0.89585000000000004</v>
      </c>
    </row>
    <row r="5" spans="1:17" s="455" customFormat="1" ht="105" x14ac:dyDescent="0.25">
      <c r="A5" s="458" t="s">
        <v>704</v>
      </c>
      <c r="B5" s="464">
        <v>4</v>
      </c>
      <c r="C5" s="464" t="s">
        <v>688</v>
      </c>
      <c r="D5" s="465" t="s">
        <v>126</v>
      </c>
      <c r="E5" s="465" t="s">
        <v>474</v>
      </c>
      <c r="F5" s="465" t="s">
        <v>468</v>
      </c>
      <c r="G5" s="465" t="s">
        <v>43</v>
      </c>
      <c r="H5" s="465" t="s">
        <v>67</v>
      </c>
      <c r="I5" s="465" t="s">
        <v>476</v>
      </c>
      <c r="J5" s="465" t="s">
        <v>477</v>
      </c>
      <c r="K5" s="466" t="s">
        <v>664</v>
      </c>
      <c r="L5" s="465" t="s">
        <v>482</v>
      </c>
      <c r="M5" s="465" t="s">
        <v>70</v>
      </c>
      <c r="N5" s="465" t="s">
        <v>71</v>
      </c>
      <c r="O5" s="467">
        <v>0.43635501944444444</v>
      </c>
      <c r="P5" s="468">
        <v>0.44328772777777781</v>
      </c>
      <c r="Q5" s="471">
        <f>+O5/P5</f>
        <v>0.9843607032207109</v>
      </c>
    </row>
    <row r="6" spans="1:17" s="455" customFormat="1" ht="75" x14ac:dyDescent="0.25">
      <c r="A6" s="458" t="s">
        <v>704</v>
      </c>
      <c r="B6" s="464">
        <v>5</v>
      </c>
      <c r="C6" s="464" t="s">
        <v>688</v>
      </c>
      <c r="D6" s="465" t="s">
        <v>126</v>
      </c>
      <c r="E6" s="465" t="s">
        <v>491</v>
      </c>
      <c r="F6" s="465" t="s">
        <v>492</v>
      </c>
      <c r="G6" s="465" t="s">
        <v>493</v>
      </c>
      <c r="H6" s="465" t="s">
        <v>67</v>
      </c>
      <c r="I6" s="465" t="s">
        <v>494</v>
      </c>
      <c r="J6" s="465" t="s">
        <v>495</v>
      </c>
      <c r="K6" s="466" t="s">
        <v>663</v>
      </c>
      <c r="L6" s="465" t="s">
        <v>496</v>
      </c>
      <c r="M6" s="465" t="s">
        <v>70</v>
      </c>
      <c r="N6" s="465" t="s">
        <v>71</v>
      </c>
      <c r="O6" s="464"/>
      <c r="P6" s="464"/>
      <c r="Q6" s="472">
        <v>0.36867046666666575</v>
      </c>
    </row>
    <row r="7" spans="1:17" s="455" customFormat="1" ht="135" x14ac:dyDescent="0.25">
      <c r="A7" s="458" t="s">
        <v>704</v>
      </c>
      <c r="B7" s="464">
        <v>6</v>
      </c>
      <c r="C7" s="464" t="s">
        <v>689</v>
      </c>
      <c r="D7" s="465" t="s">
        <v>127</v>
      </c>
      <c r="E7" s="465" t="s">
        <v>594</v>
      </c>
      <c r="F7" s="465" t="s">
        <v>595</v>
      </c>
      <c r="G7" s="465" t="s">
        <v>209</v>
      </c>
      <c r="H7" s="465" t="s">
        <v>67</v>
      </c>
      <c r="I7" s="465" t="s">
        <v>596</v>
      </c>
      <c r="J7" s="465" t="s">
        <v>597</v>
      </c>
      <c r="K7" s="466" t="s">
        <v>598</v>
      </c>
      <c r="L7" s="465" t="s">
        <v>602</v>
      </c>
      <c r="M7" s="465" t="s">
        <v>70</v>
      </c>
      <c r="N7" s="465" t="s">
        <v>71</v>
      </c>
      <c r="O7" s="464">
        <v>8</v>
      </c>
      <c r="P7" s="473">
        <v>5</v>
      </c>
      <c r="Q7" s="472">
        <v>0.36867046666666575</v>
      </c>
    </row>
    <row r="8" spans="1:17" s="455" customFormat="1" ht="150" x14ac:dyDescent="0.25">
      <c r="A8" s="458" t="s">
        <v>704</v>
      </c>
      <c r="B8" s="464">
        <v>7</v>
      </c>
      <c r="C8" s="464" t="s">
        <v>689</v>
      </c>
      <c r="D8" s="465" t="s">
        <v>127</v>
      </c>
      <c r="E8" s="465" t="s">
        <v>407</v>
      </c>
      <c r="F8" s="465" t="s">
        <v>408</v>
      </c>
      <c r="G8" s="465" t="s">
        <v>392</v>
      </c>
      <c r="H8" s="465" t="s">
        <v>67</v>
      </c>
      <c r="I8" s="465" t="s">
        <v>409</v>
      </c>
      <c r="J8" s="465" t="s">
        <v>410</v>
      </c>
      <c r="K8" s="466" t="s">
        <v>439</v>
      </c>
      <c r="L8" s="465" t="s">
        <v>412</v>
      </c>
      <c r="M8" s="465" t="s">
        <v>411</v>
      </c>
      <c r="N8" s="465" t="s">
        <v>71</v>
      </c>
      <c r="O8" s="464">
        <v>102283</v>
      </c>
      <c r="P8" s="464">
        <v>82769</v>
      </c>
      <c r="Q8" s="472">
        <v>0.23576459785668558</v>
      </c>
    </row>
    <row r="9" spans="1:17" s="461" customFormat="1" ht="135" x14ac:dyDescent="0.25">
      <c r="A9" s="458" t="s">
        <v>704</v>
      </c>
      <c r="B9" s="464">
        <v>8</v>
      </c>
      <c r="C9" s="464" t="s">
        <v>689</v>
      </c>
      <c r="D9" s="465" t="s">
        <v>127</v>
      </c>
      <c r="E9" s="465" t="s">
        <v>608</v>
      </c>
      <c r="F9" s="465" t="s">
        <v>609</v>
      </c>
      <c r="G9" s="465" t="s">
        <v>65</v>
      </c>
      <c r="H9" s="465" t="s">
        <v>67</v>
      </c>
      <c r="I9" s="465" t="s">
        <v>610</v>
      </c>
      <c r="J9" s="465" t="s">
        <v>611</v>
      </c>
      <c r="K9" s="465" t="s">
        <v>612</v>
      </c>
      <c r="L9" s="465" t="s">
        <v>615</v>
      </c>
      <c r="M9" s="465" t="s">
        <v>70</v>
      </c>
      <c r="N9" s="465" t="s">
        <v>71</v>
      </c>
      <c r="O9" s="473">
        <v>15</v>
      </c>
      <c r="P9" s="473">
        <v>10</v>
      </c>
      <c r="Q9" s="443">
        <f t="shared" ref="Q9" si="0">+O9/P9</f>
        <v>1.5</v>
      </c>
    </row>
    <row r="10" spans="1:17" s="455" customFormat="1" ht="93" customHeight="1" x14ac:dyDescent="0.25">
      <c r="A10" s="458" t="s">
        <v>704</v>
      </c>
      <c r="B10" s="464">
        <v>9</v>
      </c>
      <c r="C10" s="464" t="s">
        <v>690</v>
      </c>
      <c r="D10" s="465" t="s">
        <v>73</v>
      </c>
      <c r="E10" s="465" t="s">
        <v>63</v>
      </c>
      <c r="F10" s="465" t="s">
        <v>64</v>
      </c>
      <c r="G10" s="465" t="s">
        <v>65</v>
      </c>
      <c r="H10" s="465" t="s">
        <v>67</v>
      </c>
      <c r="I10" s="465" t="s">
        <v>66</v>
      </c>
      <c r="J10" s="465" t="s">
        <v>68</v>
      </c>
      <c r="K10" s="465" t="s">
        <v>69</v>
      </c>
      <c r="L10" s="465" t="s">
        <v>75</v>
      </c>
      <c r="M10" s="465" t="s">
        <v>70</v>
      </c>
      <c r="N10" s="465" t="s">
        <v>71</v>
      </c>
      <c r="O10" s="464">
        <v>159.94999999999999</v>
      </c>
      <c r="P10" s="464">
        <v>300</v>
      </c>
      <c r="Q10" s="472">
        <f t="shared" ref="Q10" si="1">+O10/P10</f>
        <v>0.53316666666666668</v>
      </c>
    </row>
    <row r="11" spans="1:17" s="455" customFormat="1" ht="165" x14ac:dyDescent="0.25">
      <c r="A11" s="465" t="s">
        <v>682</v>
      </c>
      <c r="B11" s="464">
        <v>10</v>
      </c>
      <c r="C11" s="464" t="s">
        <v>690</v>
      </c>
      <c r="D11" s="465" t="s">
        <v>73</v>
      </c>
      <c r="E11" s="465" t="s">
        <v>96</v>
      </c>
      <c r="F11" s="465" t="s">
        <v>97</v>
      </c>
      <c r="G11" s="465" t="s">
        <v>98</v>
      </c>
      <c r="H11" s="465" t="s">
        <v>67</v>
      </c>
      <c r="I11" s="465" t="s">
        <v>99</v>
      </c>
      <c r="J11" s="465" t="s">
        <v>100</v>
      </c>
      <c r="K11" s="465" t="s">
        <v>101</v>
      </c>
      <c r="L11" s="465" t="s">
        <v>104</v>
      </c>
      <c r="M11" s="465" t="s">
        <v>70</v>
      </c>
      <c r="N11" s="465" t="s">
        <v>71</v>
      </c>
      <c r="O11" s="464">
        <v>41.81</v>
      </c>
      <c r="P11" s="464">
        <v>90</v>
      </c>
      <c r="Q11" s="472">
        <v>0.46455555555555555</v>
      </c>
    </row>
    <row r="12" spans="1:17" s="455" customFormat="1" ht="105" x14ac:dyDescent="0.25">
      <c r="A12" s="458" t="s">
        <v>704</v>
      </c>
      <c r="B12" s="464">
        <v>11</v>
      </c>
      <c r="C12" s="464" t="s">
        <v>690</v>
      </c>
      <c r="D12" s="465" t="s">
        <v>73</v>
      </c>
      <c r="E12" s="465" t="s">
        <v>109</v>
      </c>
      <c r="F12" s="465" t="s">
        <v>110</v>
      </c>
      <c r="G12" s="465" t="s">
        <v>98</v>
      </c>
      <c r="H12" s="465" t="s">
        <v>67</v>
      </c>
      <c r="I12" s="465" t="s">
        <v>111</v>
      </c>
      <c r="J12" s="465" t="s">
        <v>112</v>
      </c>
      <c r="K12" s="465" t="s">
        <v>113</v>
      </c>
      <c r="L12" s="465" t="s">
        <v>115</v>
      </c>
      <c r="M12" s="465" t="s">
        <v>70</v>
      </c>
      <c r="N12" s="465" t="s">
        <v>71</v>
      </c>
      <c r="O12" s="464">
        <v>664</v>
      </c>
      <c r="P12" s="464">
        <v>600</v>
      </c>
      <c r="Q12" s="472">
        <f>+O12/P12</f>
        <v>1.1066666666666667</v>
      </c>
    </row>
    <row r="13" spans="1:17" s="455" customFormat="1" ht="120" x14ac:dyDescent="0.25">
      <c r="A13" s="458" t="s">
        <v>704</v>
      </c>
      <c r="B13" s="464">
        <v>12</v>
      </c>
      <c r="C13" s="464" t="s">
        <v>691</v>
      </c>
      <c r="D13" s="465" t="s">
        <v>128</v>
      </c>
      <c r="E13" s="465" t="s">
        <v>230</v>
      </c>
      <c r="F13" s="465" t="s">
        <v>231</v>
      </c>
      <c r="G13" s="465" t="s">
        <v>246</v>
      </c>
      <c r="H13" s="465" t="s">
        <v>67</v>
      </c>
      <c r="I13" s="465" t="s">
        <v>232</v>
      </c>
      <c r="J13" s="465" t="s">
        <v>233</v>
      </c>
      <c r="K13" s="465" t="s">
        <v>234</v>
      </c>
      <c r="L13" s="465" t="s">
        <v>239</v>
      </c>
      <c r="M13" s="465" t="s">
        <v>70</v>
      </c>
      <c r="N13" s="465" t="s">
        <v>71</v>
      </c>
      <c r="O13" s="470">
        <v>5</v>
      </c>
      <c r="P13" s="470">
        <v>5</v>
      </c>
      <c r="Q13" s="472">
        <f>+O13/P13</f>
        <v>1</v>
      </c>
    </row>
    <row r="14" spans="1:17" s="455" customFormat="1" ht="135" x14ac:dyDescent="0.25">
      <c r="A14" s="465" t="s">
        <v>682</v>
      </c>
      <c r="B14" s="464">
        <v>13</v>
      </c>
      <c r="C14" s="464" t="s">
        <v>692</v>
      </c>
      <c r="D14" s="465" t="s">
        <v>129</v>
      </c>
      <c r="E14" s="465" t="s">
        <v>177</v>
      </c>
      <c r="F14" s="465" t="s">
        <v>178</v>
      </c>
      <c r="G14" s="465" t="s">
        <v>65</v>
      </c>
      <c r="H14" s="465" t="s">
        <v>67</v>
      </c>
      <c r="I14" s="465" t="s">
        <v>179</v>
      </c>
      <c r="J14" s="465" t="s">
        <v>180</v>
      </c>
      <c r="K14" s="465" t="s">
        <v>181</v>
      </c>
      <c r="L14" s="465" t="s">
        <v>183</v>
      </c>
      <c r="M14" s="465" t="s">
        <v>161</v>
      </c>
      <c r="N14" s="465" t="s">
        <v>50</v>
      </c>
      <c r="O14" s="464">
        <v>12191.110000000002</v>
      </c>
      <c r="P14" s="464">
        <v>12425.380000000003</v>
      </c>
      <c r="Q14" s="472">
        <f t="shared" ref="Q14" si="2">IFERROR(((O14/P14))," ")</f>
        <v>0.98114584825574747</v>
      </c>
    </row>
    <row r="15" spans="1:17" s="455" customFormat="1" ht="165" x14ac:dyDescent="0.25">
      <c r="A15" s="465" t="s">
        <v>682</v>
      </c>
      <c r="B15" s="464">
        <v>14</v>
      </c>
      <c r="C15" s="464" t="s">
        <v>692</v>
      </c>
      <c r="D15" s="465" t="s">
        <v>129</v>
      </c>
      <c r="E15" s="465" t="s">
        <v>155</v>
      </c>
      <c r="F15" s="465" t="s">
        <v>156</v>
      </c>
      <c r="G15" s="465" t="s">
        <v>65</v>
      </c>
      <c r="H15" s="465" t="s">
        <v>67</v>
      </c>
      <c r="I15" s="465" t="s">
        <v>157</v>
      </c>
      <c r="J15" s="465" t="s">
        <v>158</v>
      </c>
      <c r="K15" s="465" t="s">
        <v>159</v>
      </c>
      <c r="L15" s="465" t="s">
        <v>165</v>
      </c>
      <c r="M15" s="465" t="s">
        <v>161</v>
      </c>
      <c r="N15" s="465" t="s">
        <v>50</v>
      </c>
      <c r="O15" s="464">
        <v>180</v>
      </c>
      <c r="P15" s="464">
        <v>183</v>
      </c>
      <c r="Q15" s="472">
        <f>IFERROR(((O15/P15))," ")</f>
        <v>0.98360655737704916</v>
      </c>
    </row>
    <row r="16" spans="1:17" s="455" customFormat="1" ht="84.75" customHeight="1" thickBot="1" x14ac:dyDescent="0.3">
      <c r="A16" s="458" t="s">
        <v>704</v>
      </c>
      <c r="B16" s="464">
        <v>15</v>
      </c>
      <c r="C16" s="464" t="s">
        <v>692</v>
      </c>
      <c r="D16" s="465" t="s">
        <v>129</v>
      </c>
      <c r="E16" s="465" t="s">
        <v>189</v>
      </c>
      <c r="F16" s="465" t="s">
        <v>190</v>
      </c>
      <c r="G16" s="465" t="s">
        <v>65</v>
      </c>
      <c r="H16" s="465" t="s">
        <v>192</v>
      </c>
      <c r="I16" s="465" t="s">
        <v>191</v>
      </c>
      <c r="J16" s="465" t="s">
        <v>193</v>
      </c>
      <c r="K16" s="465" t="s">
        <v>194</v>
      </c>
      <c r="L16" s="465" t="s">
        <v>195</v>
      </c>
      <c r="M16" s="465" t="s">
        <v>161</v>
      </c>
      <c r="N16" s="465" t="s">
        <v>50</v>
      </c>
      <c r="O16" s="471">
        <v>4</v>
      </c>
      <c r="P16" s="470">
        <v>4</v>
      </c>
      <c r="Q16" s="472">
        <f>+O16/P16</f>
        <v>1</v>
      </c>
    </row>
    <row r="17" spans="1:17" s="455" customFormat="1" ht="84.75" customHeight="1" thickBot="1" x14ac:dyDescent="0.3">
      <c r="A17" s="465" t="s">
        <v>681</v>
      </c>
      <c r="B17" s="464">
        <v>16</v>
      </c>
      <c r="C17" s="464" t="s">
        <v>693</v>
      </c>
      <c r="D17" s="465" t="s">
        <v>130</v>
      </c>
      <c r="E17" s="465" t="s">
        <v>278</v>
      </c>
      <c r="F17" s="465" t="s">
        <v>296</v>
      </c>
      <c r="G17" s="465" t="s">
        <v>297</v>
      </c>
      <c r="H17" s="465" t="s">
        <v>67</v>
      </c>
      <c r="I17" s="465" t="s">
        <v>298</v>
      </c>
      <c r="J17" s="465" t="s">
        <v>282</v>
      </c>
      <c r="K17" s="465" t="s">
        <v>283</v>
      </c>
      <c r="L17" s="465" t="s">
        <v>288</v>
      </c>
      <c r="M17" s="465" t="s">
        <v>161</v>
      </c>
      <c r="N17" s="465" t="s">
        <v>50</v>
      </c>
      <c r="O17" s="90">
        <v>145.72</v>
      </c>
      <c r="P17" s="91">
        <v>300</v>
      </c>
      <c r="Q17" s="92">
        <f>+O17/P17</f>
        <v>0.48573333333333335</v>
      </c>
    </row>
    <row r="18" spans="1:17" s="455" customFormat="1" ht="84.75" customHeight="1" x14ac:dyDescent="0.25">
      <c r="A18" s="458" t="s">
        <v>704</v>
      </c>
      <c r="B18" s="464">
        <v>17</v>
      </c>
      <c r="C18" s="464" t="s">
        <v>693</v>
      </c>
      <c r="D18" s="465" t="s">
        <v>130</v>
      </c>
      <c r="E18" s="465" t="s">
        <v>299</v>
      </c>
      <c r="F18" s="465" t="s">
        <v>300</v>
      </c>
      <c r="G18" s="465" t="s">
        <v>246</v>
      </c>
      <c r="H18" s="465" t="s">
        <v>301</v>
      </c>
      <c r="I18" s="465" t="s">
        <v>302</v>
      </c>
      <c r="J18" s="465" t="s">
        <v>303</v>
      </c>
      <c r="K18" s="465" t="s">
        <v>304</v>
      </c>
      <c r="L18" s="465" t="s">
        <v>305</v>
      </c>
      <c r="M18" s="465" t="s">
        <v>161</v>
      </c>
      <c r="N18" s="465" t="s">
        <v>50</v>
      </c>
      <c r="O18" s="474">
        <v>1156606</v>
      </c>
      <c r="P18" s="470">
        <v>7878573</v>
      </c>
      <c r="Q18" s="472">
        <f t="shared" ref="Q18:Q19" si="3">+O18/P18</f>
        <v>0.14680399610437067</v>
      </c>
    </row>
    <row r="19" spans="1:17" s="455" customFormat="1" ht="84.75" customHeight="1" x14ac:dyDescent="0.25">
      <c r="A19" s="458" t="s">
        <v>704</v>
      </c>
      <c r="B19" s="464">
        <v>18</v>
      </c>
      <c r="C19" s="464" t="s">
        <v>693</v>
      </c>
      <c r="D19" s="465" t="s">
        <v>130</v>
      </c>
      <c r="E19" s="465" t="s">
        <v>649</v>
      </c>
      <c r="F19" s="465" t="s">
        <v>661</v>
      </c>
      <c r="G19" s="465" t="s">
        <v>65</v>
      </c>
      <c r="H19" s="465" t="s">
        <v>301</v>
      </c>
      <c r="I19" s="465" t="s">
        <v>651</v>
      </c>
      <c r="J19" s="465" t="s">
        <v>652</v>
      </c>
      <c r="K19" s="465" t="s">
        <v>653</v>
      </c>
      <c r="L19" s="465" t="s">
        <v>657</v>
      </c>
      <c r="M19" s="465" t="s">
        <v>161</v>
      </c>
      <c r="N19" s="465" t="s">
        <v>50</v>
      </c>
      <c r="O19" s="475">
        <v>8105298982</v>
      </c>
      <c r="P19" s="475">
        <v>100755481000</v>
      </c>
      <c r="Q19" s="476">
        <f t="shared" si="3"/>
        <v>8.0445241306525056E-2</v>
      </c>
    </row>
    <row r="20" spans="1:17" s="455" customFormat="1" ht="120" x14ac:dyDescent="0.25">
      <c r="A20" s="458" t="s">
        <v>704</v>
      </c>
      <c r="B20" s="464">
        <v>19</v>
      </c>
      <c r="C20" s="464" t="s">
        <v>694</v>
      </c>
      <c r="D20" s="465" t="s">
        <v>131</v>
      </c>
      <c r="E20" s="465" t="s">
        <v>41</v>
      </c>
      <c r="F20" s="465" t="s">
        <v>42</v>
      </c>
      <c r="G20" s="465" t="s">
        <v>43</v>
      </c>
      <c r="H20" s="465" t="s">
        <v>45</v>
      </c>
      <c r="I20" s="465" t="s">
        <v>152</v>
      </c>
      <c r="J20" s="465" t="s">
        <v>46</v>
      </c>
      <c r="K20" s="465" t="s">
        <v>48</v>
      </c>
      <c r="L20" s="465" t="s">
        <v>153</v>
      </c>
      <c r="M20" s="465" t="s">
        <v>49</v>
      </c>
      <c r="N20" s="465" t="s">
        <v>50</v>
      </c>
      <c r="O20" s="470">
        <v>20</v>
      </c>
      <c r="P20" s="470">
        <v>20</v>
      </c>
      <c r="Q20" s="471">
        <f>O20/P20</f>
        <v>1</v>
      </c>
    </row>
    <row r="21" spans="1:17" s="455" customFormat="1" ht="90" x14ac:dyDescent="0.25">
      <c r="A21" s="465" t="s">
        <v>683</v>
      </c>
      <c r="B21" s="464">
        <v>20</v>
      </c>
      <c r="C21" s="464" t="s">
        <v>695</v>
      </c>
      <c r="D21" s="465" t="s">
        <v>132</v>
      </c>
      <c r="E21" s="465" t="s">
        <v>685</v>
      </c>
      <c r="F21" s="465" t="s">
        <v>248</v>
      </c>
      <c r="G21" s="465" t="s">
        <v>43</v>
      </c>
      <c r="H21" s="465" t="s">
        <v>67</v>
      </c>
      <c r="I21" s="465" t="s">
        <v>249</v>
      </c>
      <c r="J21" s="465" t="s">
        <v>250</v>
      </c>
      <c r="K21" s="465" t="s">
        <v>251</v>
      </c>
      <c r="L21" s="465" t="s">
        <v>252</v>
      </c>
      <c r="M21" s="465" t="s">
        <v>49</v>
      </c>
      <c r="N21" s="465" t="s">
        <v>50</v>
      </c>
      <c r="O21" s="464">
        <v>1263</v>
      </c>
      <c r="P21" s="464">
        <v>1444</v>
      </c>
      <c r="Q21" s="472">
        <f>O21/P21</f>
        <v>0.8746537396121884</v>
      </c>
    </row>
    <row r="22" spans="1:17" s="455" customFormat="1" ht="90" x14ac:dyDescent="0.25">
      <c r="A22" s="458" t="s">
        <v>704</v>
      </c>
      <c r="B22" s="464">
        <v>21</v>
      </c>
      <c r="C22" s="464" t="s">
        <v>695</v>
      </c>
      <c r="D22" s="465" t="s">
        <v>132</v>
      </c>
      <c r="E22" s="465" t="s">
        <v>276</v>
      </c>
      <c r="F22" s="465" t="s">
        <v>266</v>
      </c>
      <c r="G22" s="465" t="s">
        <v>65</v>
      </c>
      <c r="H22" s="465" t="s">
        <v>67</v>
      </c>
      <c r="I22" s="465" t="s">
        <v>267</v>
      </c>
      <c r="J22" s="465" t="s">
        <v>268</v>
      </c>
      <c r="K22" s="465" t="s">
        <v>269</v>
      </c>
      <c r="L22" s="465" t="s">
        <v>271</v>
      </c>
      <c r="M22" s="465" t="s">
        <v>49</v>
      </c>
      <c r="N22" s="465" t="s">
        <v>50</v>
      </c>
      <c r="O22" s="464">
        <v>899</v>
      </c>
      <c r="P22" s="464">
        <v>902</v>
      </c>
      <c r="Q22" s="472">
        <f>O22/P22</f>
        <v>0.99667405764966743</v>
      </c>
    </row>
    <row r="23" spans="1:17" s="455" customFormat="1" ht="165" x14ac:dyDescent="0.25">
      <c r="A23" s="458" t="s">
        <v>704</v>
      </c>
      <c r="B23" s="464">
        <v>22</v>
      </c>
      <c r="C23" s="464" t="s">
        <v>696</v>
      </c>
      <c r="D23" s="465" t="s">
        <v>135</v>
      </c>
      <c r="E23" s="465" t="s">
        <v>378</v>
      </c>
      <c r="F23" s="465" t="s">
        <v>379</v>
      </c>
      <c r="G23" s="465" t="s">
        <v>392</v>
      </c>
      <c r="H23" s="465" t="s">
        <v>67</v>
      </c>
      <c r="I23" s="465" t="s">
        <v>380</v>
      </c>
      <c r="J23" s="465" t="s">
        <v>381</v>
      </c>
      <c r="K23" s="465" t="s">
        <v>382</v>
      </c>
      <c r="L23" s="465" t="s">
        <v>386</v>
      </c>
      <c r="M23" s="465" t="s">
        <v>161</v>
      </c>
      <c r="N23" s="465" t="s">
        <v>50</v>
      </c>
      <c r="O23" s="470">
        <v>46</v>
      </c>
      <c r="P23" s="470">
        <v>50</v>
      </c>
      <c r="Q23" s="472">
        <f t="shared" ref="Q23" si="4">O23/P23</f>
        <v>0.92</v>
      </c>
    </row>
    <row r="24" spans="1:17" s="455" customFormat="1" ht="135" x14ac:dyDescent="0.25">
      <c r="A24" s="458" t="s">
        <v>704</v>
      </c>
      <c r="B24" s="464">
        <v>23</v>
      </c>
      <c r="C24" s="464" t="s">
        <v>697</v>
      </c>
      <c r="D24" s="465" t="s">
        <v>136</v>
      </c>
      <c r="E24" s="465" t="s">
        <v>405</v>
      </c>
      <c r="F24" s="465" t="s">
        <v>395</v>
      </c>
      <c r="G24" s="465" t="s">
        <v>65</v>
      </c>
      <c r="H24" s="465" t="s">
        <v>67</v>
      </c>
      <c r="I24" s="465" t="s">
        <v>396</v>
      </c>
      <c r="J24" s="465" t="s">
        <v>397</v>
      </c>
      <c r="K24" s="465" t="s">
        <v>398</v>
      </c>
      <c r="L24" s="465" t="s">
        <v>400</v>
      </c>
      <c r="M24" s="465" t="s">
        <v>161</v>
      </c>
      <c r="N24" s="465" t="s">
        <v>50</v>
      </c>
      <c r="O24" s="464">
        <v>5</v>
      </c>
      <c r="P24" s="464">
        <v>5</v>
      </c>
      <c r="Q24" s="472">
        <f t="shared" ref="Q24" si="5">+O24/P24</f>
        <v>1</v>
      </c>
    </row>
    <row r="25" spans="1:17" s="455" customFormat="1" ht="80.25" customHeight="1" x14ac:dyDescent="0.25">
      <c r="A25" s="466" t="s">
        <v>681</v>
      </c>
      <c r="B25" s="464">
        <v>24</v>
      </c>
      <c r="C25" s="518" t="s">
        <v>698</v>
      </c>
      <c r="D25" s="466" t="s">
        <v>138</v>
      </c>
      <c r="E25" s="466" t="s">
        <v>123</v>
      </c>
      <c r="F25" s="466" t="s">
        <v>733</v>
      </c>
      <c r="G25" s="466" t="s">
        <v>209</v>
      </c>
      <c r="H25" s="466" t="s">
        <v>67</v>
      </c>
      <c r="I25" s="466" t="s">
        <v>734</v>
      </c>
      <c r="J25" s="466" t="s">
        <v>679</v>
      </c>
      <c r="K25" s="466" t="s">
        <v>735</v>
      </c>
      <c r="L25" s="466" t="s">
        <v>680</v>
      </c>
      <c r="M25" s="466" t="s">
        <v>161</v>
      </c>
      <c r="N25" s="466" t="s">
        <v>50</v>
      </c>
      <c r="O25" s="477">
        <v>61595488687</v>
      </c>
      <c r="P25" s="477">
        <v>331607854000</v>
      </c>
      <c r="Q25" s="478">
        <v>0.37144056274070919</v>
      </c>
    </row>
    <row r="26" spans="1:17" s="455" customFormat="1" ht="75" x14ac:dyDescent="0.25">
      <c r="A26" s="458" t="s">
        <v>704</v>
      </c>
      <c r="B26" s="464">
        <v>25</v>
      </c>
      <c r="C26" s="464" t="s">
        <v>698</v>
      </c>
      <c r="D26" s="465" t="s">
        <v>138</v>
      </c>
      <c r="E26" s="465" t="s">
        <v>556</v>
      </c>
      <c r="F26" s="465" t="s">
        <v>557</v>
      </c>
      <c r="G26" s="465" t="s">
        <v>246</v>
      </c>
      <c r="H26" s="465" t="s">
        <v>67</v>
      </c>
      <c r="I26" s="465" t="s">
        <v>558</v>
      </c>
      <c r="J26" s="465" t="s">
        <v>559</v>
      </c>
      <c r="K26" s="465" t="s">
        <v>560</v>
      </c>
      <c r="L26" s="465" t="s">
        <v>562</v>
      </c>
      <c r="M26" s="465" t="s">
        <v>161</v>
      </c>
      <c r="N26" s="465" t="s">
        <v>50</v>
      </c>
      <c r="O26" s="477">
        <v>32243282614.16</v>
      </c>
      <c r="P26" s="477">
        <v>34587939964.57</v>
      </c>
      <c r="Q26" s="478">
        <v>0.93221170868193537</v>
      </c>
    </row>
    <row r="27" spans="1:17" s="455" customFormat="1" ht="90" x14ac:dyDescent="0.25">
      <c r="A27" s="465" t="s">
        <v>683</v>
      </c>
      <c r="B27" s="464">
        <v>26</v>
      </c>
      <c r="C27" s="464" t="s">
        <v>698</v>
      </c>
      <c r="D27" s="465" t="s">
        <v>138</v>
      </c>
      <c r="E27" s="465" t="s">
        <v>568</v>
      </c>
      <c r="F27" s="465" t="s">
        <v>569</v>
      </c>
      <c r="G27" s="465" t="s">
        <v>65</v>
      </c>
      <c r="H27" s="465" t="s">
        <v>581</v>
      </c>
      <c r="I27" s="465" t="s">
        <v>570</v>
      </c>
      <c r="J27" s="465" t="s">
        <v>571</v>
      </c>
      <c r="K27" s="465" t="s">
        <v>572</v>
      </c>
      <c r="L27" s="465" t="s">
        <v>574</v>
      </c>
      <c r="M27" s="465" t="s">
        <v>161</v>
      </c>
      <c r="N27" s="465" t="s">
        <v>50</v>
      </c>
      <c r="O27" s="479">
        <v>901343894</v>
      </c>
      <c r="P27" s="479">
        <v>14196660595</v>
      </c>
      <c r="Q27" s="471">
        <v>6.3489852981161582E-2</v>
      </c>
    </row>
    <row r="28" spans="1:17" s="455" customFormat="1" ht="75" x14ac:dyDescent="0.25">
      <c r="A28" s="458" t="s">
        <v>704</v>
      </c>
      <c r="B28" s="464">
        <v>27</v>
      </c>
      <c r="C28" s="464" t="s">
        <v>698</v>
      </c>
      <c r="D28" s="465" t="s">
        <v>138</v>
      </c>
      <c r="E28" s="465" t="s">
        <v>582</v>
      </c>
      <c r="F28" s="465" t="s">
        <v>583</v>
      </c>
      <c r="G28" s="465" t="s">
        <v>65</v>
      </c>
      <c r="H28" s="465" t="s">
        <v>67</v>
      </c>
      <c r="I28" s="465" t="s">
        <v>584</v>
      </c>
      <c r="J28" s="465" t="s">
        <v>585</v>
      </c>
      <c r="K28" s="465" t="s">
        <v>586</v>
      </c>
      <c r="L28" s="465" t="s">
        <v>587</v>
      </c>
      <c r="M28" s="465" t="s">
        <v>161</v>
      </c>
      <c r="N28" s="465" t="s">
        <v>50</v>
      </c>
      <c r="O28" s="480">
        <v>18215333754</v>
      </c>
      <c r="P28" s="480">
        <v>53868070626</v>
      </c>
      <c r="Q28" s="481">
        <f t="shared" ref="Q28" si="6">+O28/P28</f>
        <v>0.33814713507129351</v>
      </c>
    </row>
    <row r="29" spans="1:17" s="455" customFormat="1" ht="150" x14ac:dyDescent="0.25">
      <c r="A29" s="458" t="s">
        <v>704</v>
      </c>
      <c r="B29" s="464">
        <v>28</v>
      </c>
      <c r="C29" s="464" t="s">
        <v>699</v>
      </c>
      <c r="D29" s="465" t="s">
        <v>139</v>
      </c>
      <c r="E29" s="465" t="s">
        <v>320</v>
      </c>
      <c r="F29" s="465" t="s">
        <v>321</v>
      </c>
      <c r="G29" s="465" t="s">
        <v>209</v>
      </c>
      <c r="H29" s="465" t="s">
        <v>67</v>
      </c>
      <c r="I29" s="465" t="s">
        <v>320</v>
      </c>
      <c r="J29" s="465" t="s">
        <v>322</v>
      </c>
      <c r="K29" s="465" t="s">
        <v>323</v>
      </c>
      <c r="L29" s="465" t="s">
        <v>324</v>
      </c>
      <c r="M29" s="465" t="s">
        <v>161</v>
      </c>
      <c r="N29" s="465" t="s">
        <v>50</v>
      </c>
      <c r="O29" s="482">
        <v>3</v>
      </c>
      <c r="P29" s="482">
        <v>4</v>
      </c>
      <c r="Q29" s="483">
        <f t="shared" ref="Q29:Q30" si="7">+O29/P29</f>
        <v>0.75</v>
      </c>
    </row>
    <row r="30" spans="1:17" s="455" customFormat="1" ht="90" x14ac:dyDescent="0.25">
      <c r="A30" s="458" t="s">
        <v>704</v>
      </c>
      <c r="B30" s="464">
        <v>29</v>
      </c>
      <c r="C30" s="464" t="s">
        <v>699</v>
      </c>
      <c r="D30" s="465" t="s">
        <v>139</v>
      </c>
      <c r="E30" s="465" t="s">
        <v>333</v>
      </c>
      <c r="F30" s="464" t="s">
        <v>334</v>
      </c>
      <c r="G30" s="464" t="s">
        <v>65</v>
      </c>
      <c r="H30" s="464" t="s">
        <v>67</v>
      </c>
      <c r="I30" s="465" t="s">
        <v>335</v>
      </c>
      <c r="J30" s="465" t="s">
        <v>336</v>
      </c>
      <c r="K30" s="465" t="s">
        <v>337</v>
      </c>
      <c r="L30" s="465" t="s">
        <v>338</v>
      </c>
      <c r="M30" s="465" t="s">
        <v>161</v>
      </c>
      <c r="N30" s="465" t="s">
        <v>50</v>
      </c>
      <c r="O30" s="464">
        <v>2</v>
      </c>
      <c r="P30" s="464">
        <v>2</v>
      </c>
      <c r="Q30" s="472">
        <f t="shared" si="7"/>
        <v>1</v>
      </c>
    </row>
    <row r="31" spans="1:17" s="455" customFormat="1" ht="90" x14ac:dyDescent="0.25">
      <c r="A31" s="458" t="s">
        <v>704</v>
      </c>
      <c r="B31" s="464">
        <v>30</v>
      </c>
      <c r="C31" s="464" t="s">
        <v>699</v>
      </c>
      <c r="D31" s="465" t="s">
        <v>139</v>
      </c>
      <c r="E31" s="465" t="s">
        <v>344</v>
      </c>
      <c r="F31" s="465" t="s">
        <v>346</v>
      </c>
      <c r="G31" s="465" t="s">
        <v>65</v>
      </c>
      <c r="H31" s="465" t="s">
        <v>67</v>
      </c>
      <c r="I31" s="465" t="s">
        <v>345</v>
      </c>
      <c r="J31" s="465" t="s">
        <v>347</v>
      </c>
      <c r="K31" s="465" t="s">
        <v>348</v>
      </c>
      <c r="L31" s="465" t="s">
        <v>349</v>
      </c>
      <c r="M31" s="465" t="s">
        <v>161</v>
      </c>
      <c r="N31" s="465" t="s">
        <v>50</v>
      </c>
      <c r="O31" s="464">
        <v>0</v>
      </c>
      <c r="P31" s="464">
        <v>0</v>
      </c>
      <c r="Q31" s="464">
        <v>0</v>
      </c>
    </row>
    <row r="32" spans="1:17" s="455" customFormat="1" ht="90" x14ac:dyDescent="0.25">
      <c r="A32" s="458" t="s">
        <v>704</v>
      </c>
      <c r="B32" s="464">
        <v>31</v>
      </c>
      <c r="C32" s="464" t="s">
        <v>699</v>
      </c>
      <c r="D32" s="465" t="s">
        <v>139</v>
      </c>
      <c r="E32" s="465" t="s">
        <v>350</v>
      </c>
      <c r="F32" s="465" t="s">
        <v>351</v>
      </c>
      <c r="G32" s="465" t="s">
        <v>65</v>
      </c>
      <c r="H32" s="465" t="s">
        <v>67</v>
      </c>
      <c r="I32" s="465" t="s">
        <v>352</v>
      </c>
      <c r="J32" s="465" t="s">
        <v>353</v>
      </c>
      <c r="K32" s="465" t="s">
        <v>354</v>
      </c>
      <c r="L32" s="465" t="s">
        <v>349</v>
      </c>
      <c r="M32" s="465" t="s">
        <v>161</v>
      </c>
      <c r="N32" s="465" t="s">
        <v>50</v>
      </c>
      <c r="O32" s="464">
        <v>6</v>
      </c>
      <c r="P32" s="464">
        <v>6</v>
      </c>
      <c r="Q32" s="464">
        <v>1</v>
      </c>
    </row>
    <row r="33" spans="1:17" s="455" customFormat="1" ht="90" x14ac:dyDescent="0.25">
      <c r="A33" s="458" t="s">
        <v>704</v>
      </c>
      <c r="B33" s="464">
        <v>32</v>
      </c>
      <c r="C33" s="464" t="s">
        <v>699</v>
      </c>
      <c r="D33" s="465" t="s">
        <v>139</v>
      </c>
      <c r="E33" s="465" t="s">
        <v>365</v>
      </c>
      <c r="F33" s="465" t="s">
        <v>366</v>
      </c>
      <c r="G33" s="465" t="s">
        <v>65</v>
      </c>
      <c r="H33" s="465" t="s">
        <v>67</v>
      </c>
      <c r="I33" s="465" t="s">
        <v>367</v>
      </c>
      <c r="J33" s="465" t="s">
        <v>368</v>
      </c>
      <c r="K33" s="465" t="s">
        <v>369</v>
      </c>
      <c r="L33" s="465" t="s">
        <v>370</v>
      </c>
      <c r="M33" s="465" t="s">
        <v>161</v>
      </c>
      <c r="N33" s="465" t="s">
        <v>50</v>
      </c>
      <c r="O33" s="464">
        <v>0</v>
      </c>
      <c r="P33" s="464">
        <v>0</v>
      </c>
      <c r="Q33" s="464">
        <v>0</v>
      </c>
    </row>
    <row r="34" spans="1:17" s="455" customFormat="1" ht="90" x14ac:dyDescent="0.25">
      <c r="A34" s="458" t="s">
        <v>704</v>
      </c>
      <c r="B34" s="464">
        <v>33</v>
      </c>
      <c r="C34" s="464" t="s">
        <v>700</v>
      </c>
      <c r="D34" s="465" t="s">
        <v>140</v>
      </c>
      <c r="E34" s="465" t="s">
        <v>306</v>
      </c>
      <c r="F34" s="465" t="s">
        <v>307</v>
      </c>
      <c r="G34" s="465" t="s">
        <v>246</v>
      </c>
      <c r="H34" s="465" t="s">
        <v>67</v>
      </c>
      <c r="I34" s="465" t="s">
        <v>308</v>
      </c>
      <c r="J34" s="465" t="s">
        <v>309</v>
      </c>
      <c r="K34" s="465" t="s">
        <v>310</v>
      </c>
      <c r="L34" s="465" t="s">
        <v>311</v>
      </c>
      <c r="M34" s="465" t="s">
        <v>254</v>
      </c>
      <c r="N34" s="465" t="s">
        <v>50</v>
      </c>
      <c r="O34" s="464">
        <v>33</v>
      </c>
      <c r="P34" s="464">
        <v>33</v>
      </c>
      <c r="Q34" s="472">
        <f t="shared" ref="Q34:Q35" si="8">+O34/P34</f>
        <v>1</v>
      </c>
    </row>
    <row r="35" spans="1:17" s="455" customFormat="1" ht="90" x14ac:dyDescent="0.25">
      <c r="A35" s="458" t="s">
        <v>704</v>
      </c>
      <c r="B35" s="464">
        <v>34</v>
      </c>
      <c r="C35" s="464" t="s">
        <v>701</v>
      </c>
      <c r="D35" s="465" t="s">
        <v>141</v>
      </c>
      <c r="E35" s="465" t="s">
        <v>507</v>
      </c>
      <c r="F35" s="465" t="s">
        <v>508</v>
      </c>
      <c r="G35" s="465" t="s">
        <v>509</v>
      </c>
      <c r="H35" s="465" t="s">
        <v>45</v>
      </c>
      <c r="I35" s="465" t="s">
        <v>510</v>
      </c>
      <c r="J35" s="465" t="s">
        <v>511</v>
      </c>
      <c r="K35" s="465" t="s">
        <v>512</v>
      </c>
      <c r="L35" s="465" t="s">
        <v>517</v>
      </c>
      <c r="M35" s="465" t="s">
        <v>161</v>
      </c>
      <c r="N35" s="465" t="s">
        <v>50</v>
      </c>
      <c r="O35" s="464">
        <v>80</v>
      </c>
      <c r="P35" s="464">
        <v>62</v>
      </c>
      <c r="Q35" s="472">
        <f t="shared" si="8"/>
        <v>1.2903225806451613</v>
      </c>
    </row>
    <row r="36" spans="1:17" s="455" customFormat="1" ht="150" x14ac:dyDescent="0.25">
      <c r="A36" s="458" t="s">
        <v>704</v>
      </c>
      <c r="B36" s="464">
        <v>35</v>
      </c>
      <c r="C36" s="464" t="s">
        <v>701</v>
      </c>
      <c r="D36" s="465" t="s">
        <v>141</v>
      </c>
      <c r="E36" s="465" t="s">
        <v>526</v>
      </c>
      <c r="F36" s="465" t="s">
        <v>527</v>
      </c>
      <c r="G36" s="465" t="s">
        <v>509</v>
      </c>
      <c r="H36" s="465" t="s">
        <v>45</v>
      </c>
      <c r="I36" s="465" t="s">
        <v>528</v>
      </c>
      <c r="J36" s="465" t="s">
        <v>529</v>
      </c>
      <c r="K36" s="465" t="s">
        <v>530</v>
      </c>
      <c r="L36" s="465" t="s">
        <v>534</v>
      </c>
      <c r="M36" s="465" t="s">
        <v>161</v>
      </c>
      <c r="N36" s="465" t="s">
        <v>50</v>
      </c>
      <c r="O36" s="485">
        <v>30</v>
      </c>
      <c r="P36" s="485">
        <v>39</v>
      </c>
      <c r="Q36" s="540">
        <v>0.69</v>
      </c>
    </row>
    <row r="37" spans="1:17" s="455" customFormat="1" ht="120" x14ac:dyDescent="0.25">
      <c r="A37" s="458" t="s">
        <v>704</v>
      </c>
      <c r="B37" s="464">
        <v>36</v>
      </c>
      <c r="C37" s="464" t="s">
        <v>701</v>
      </c>
      <c r="D37" s="465" t="s">
        <v>141</v>
      </c>
      <c r="E37" s="465" t="s">
        <v>542</v>
      </c>
      <c r="F37" s="465" t="s">
        <v>543</v>
      </c>
      <c r="G37" s="465" t="s">
        <v>509</v>
      </c>
      <c r="H37" s="465" t="s">
        <v>45</v>
      </c>
      <c r="I37" s="465" t="s">
        <v>544</v>
      </c>
      <c r="J37" s="465" t="s">
        <v>545</v>
      </c>
      <c r="K37" s="465" t="s">
        <v>546</v>
      </c>
      <c r="L37" s="465" t="s">
        <v>547</v>
      </c>
      <c r="M37" s="465" t="s">
        <v>161</v>
      </c>
      <c r="N37" s="465" t="s">
        <v>50</v>
      </c>
      <c r="O37" s="484">
        <v>21</v>
      </c>
      <c r="P37" s="484">
        <v>7</v>
      </c>
      <c r="Q37" s="540">
        <f>+O37/P37</f>
        <v>3</v>
      </c>
    </row>
    <row r="38" spans="1:17" s="455" customFormat="1" ht="120" x14ac:dyDescent="0.25">
      <c r="A38" s="465" t="s">
        <v>683</v>
      </c>
      <c r="B38" s="464">
        <v>37</v>
      </c>
      <c r="C38" s="464" t="s">
        <v>702</v>
      </c>
      <c r="D38" s="465" t="s">
        <v>142</v>
      </c>
      <c r="E38" s="465" t="s">
        <v>207</v>
      </c>
      <c r="F38" s="465" t="s">
        <v>208</v>
      </c>
      <c r="G38" s="465" t="s">
        <v>209</v>
      </c>
      <c r="H38" s="465" t="s">
        <v>211</v>
      </c>
      <c r="I38" s="465" t="s">
        <v>210</v>
      </c>
      <c r="J38" s="465" t="s">
        <v>212</v>
      </c>
      <c r="K38" s="465" t="s">
        <v>213</v>
      </c>
      <c r="L38" s="465" t="s">
        <v>215</v>
      </c>
      <c r="M38" s="465" t="s">
        <v>161</v>
      </c>
      <c r="N38" s="465" t="s">
        <v>50</v>
      </c>
      <c r="O38" s="464">
        <v>164</v>
      </c>
      <c r="P38" s="464">
        <v>208</v>
      </c>
      <c r="Q38" s="472">
        <f>+O38/P38</f>
        <v>0.78846153846153844</v>
      </c>
    </row>
    <row r="39" spans="1:17" s="455" customFormat="1" ht="60" x14ac:dyDescent="0.25">
      <c r="A39" s="458" t="s">
        <v>704</v>
      </c>
      <c r="B39" s="464">
        <v>38</v>
      </c>
      <c r="C39" s="464" t="s">
        <v>703</v>
      </c>
      <c r="D39" s="465" t="s">
        <v>143</v>
      </c>
      <c r="E39" s="465" t="s">
        <v>622</v>
      </c>
      <c r="F39" s="465" t="s">
        <v>623</v>
      </c>
      <c r="G39" s="465" t="s">
        <v>209</v>
      </c>
      <c r="H39" s="465" t="s">
        <v>67</v>
      </c>
      <c r="I39" s="465" t="s">
        <v>624</v>
      </c>
      <c r="J39" s="465" t="s">
        <v>625</v>
      </c>
      <c r="K39" s="465" t="s">
        <v>626</v>
      </c>
      <c r="L39" s="465" t="s">
        <v>630</v>
      </c>
      <c r="M39" s="465" t="s">
        <v>161</v>
      </c>
      <c r="N39" s="465" t="s">
        <v>50</v>
      </c>
      <c r="O39" s="473">
        <v>4</v>
      </c>
      <c r="P39" s="473">
        <v>4</v>
      </c>
      <c r="Q39" s="443">
        <f>+O39/P39</f>
        <v>1</v>
      </c>
    </row>
    <row r="40" spans="1:17" x14ac:dyDescent="0.25">
      <c r="A40" s="463"/>
    </row>
  </sheetData>
  <autoFilter ref="A1:Q39" xr:uid="{00000000-0009-0000-0000-000001000000}"/>
  <mergeCells count="2">
    <mergeCell ref="C1:D1"/>
    <mergeCell ref="O2:Q2"/>
  </mergeCells>
  <pageMargins left="0.7" right="0.7" top="0.75" bottom="0.75" header="0.3" footer="0.3"/>
  <pageSetup orientation="portrait" verticalDpi="0"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72"/>
  <sheetViews>
    <sheetView topLeftCell="A37" workbookViewId="0">
      <selection activeCell="J35" sqref="J35:J3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38" t="s">
        <v>2</v>
      </c>
      <c r="D7" s="639"/>
      <c r="E7" s="639"/>
      <c r="F7" s="639"/>
      <c r="G7" s="639"/>
      <c r="H7" s="640"/>
      <c r="I7" s="665" t="s">
        <v>312</v>
      </c>
      <c r="J7" s="666"/>
      <c r="K7" s="666"/>
      <c r="L7" s="666"/>
      <c r="M7" s="666"/>
      <c r="N7" s="666"/>
      <c r="O7" s="666"/>
      <c r="P7" s="666"/>
      <c r="Q7" s="666"/>
      <c r="R7" s="666"/>
      <c r="S7" s="666"/>
      <c r="T7" s="666"/>
      <c r="U7" s="666"/>
      <c r="V7" s="666"/>
      <c r="W7" s="666"/>
      <c r="X7" s="666"/>
      <c r="Y7" s="667"/>
      <c r="Z7" s="11"/>
    </row>
    <row r="8" spans="1:26"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70"/>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38" t="s">
        <v>4</v>
      </c>
      <c r="D10" s="639"/>
      <c r="E10" s="639"/>
      <c r="F10" s="639"/>
      <c r="G10" s="639"/>
      <c r="H10" s="640"/>
      <c r="I10" s="677" t="s">
        <v>306</v>
      </c>
      <c r="J10" s="678"/>
      <c r="K10" s="678"/>
      <c r="L10" s="678"/>
      <c r="M10" s="678"/>
      <c r="N10" s="678"/>
      <c r="O10" s="678"/>
      <c r="P10" s="678"/>
      <c r="Q10" s="679"/>
      <c r="R10" s="674" t="s">
        <v>3</v>
      </c>
      <c r="S10" s="675"/>
      <c r="T10" s="675"/>
      <c r="U10" s="676"/>
      <c r="V10" s="608" t="s">
        <v>5</v>
      </c>
      <c r="W10" s="609"/>
      <c r="X10" s="609"/>
      <c r="Y10" s="610"/>
      <c r="Z10" s="11"/>
    </row>
    <row r="11" spans="1:26" ht="28.5" customHeight="1" thickBot="1" x14ac:dyDescent="0.25">
      <c r="B11" s="10"/>
      <c r="C11" s="641"/>
      <c r="D11" s="642"/>
      <c r="E11" s="642"/>
      <c r="F11" s="642"/>
      <c r="G11" s="642"/>
      <c r="H11" s="643"/>
      <c r="I11" s="680"/>
      <c r="J11" s="681"/>
      <c r="K11" s="681"/>
      <c r="L11" s="681"/>
      <c r="M11" s="681"/>
      <c r="N11" s="681"/>
      <c r="O11" s="681"/>
      <c r="P11" s="681"/>
      <c r="Q11" s="682"/>
      <c r="R11" s="683" t="s">
        <v>307</v>
      </c>
      <c r="S11" s="684"/>
      <c r="T11" s="684"/>
      <c r="U11" s="685"/>
      <c r="V11" s="671" t="s">
        <v>246</v>
      </c>
      <c r="W11" s="672"/>
      <c r="X11" s="672"/>
      <c r="Y11" s="673"/>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38" t="s">
        <v>6</v>
      </c>
      <c r="D13" s="639"/>
      <c r="E13" s="639"/>
      <c r="F13" s="639"/>
      <c r="G13" s="639"/>
      <c r="H13" s="640"/>
      <c r="I13" s="918" t="s">
        <v>308</v>
      </c>
      <c r="J13" s="919"/>
      <c r="K13" s="919"/>
      <c r="L13" s="919"/>
      <c r="M13" s="919"/>
      <c r="N13" s="919"/>
      <c r="O13" s="919"/>
      <c r="P13" s="919"/>
      <c r="Q13" s="919"/>
      <c r="R13" s="919"/>
      <c r="S13" s="920"/>
      <c r="T13" s="1428" t="s">
        <v>7</v>
      </c>
      <c r="U13" s="1429"/>
      <c r="V13" s="1429"/>
      <c r="W13" s="1429"/>
      <c r="X13" s="1429"/>
      <c r="Y13" s="1430"/>
      <c r="Z13" s="17"/>
    </row>
    <row r="14" spans="1:26" ht="42" customHeight="1" thickBot="1" x14ac:dyDescent="0.25">
      <c r="B14" s="15"/>
      <c r="C14" s="641"/>
      <c r="D14" s="642"/>
      <c r="E14" s="642"/>
      <c r="F14" s="642"/>
      <c r="G14" s="642"/>
      <c r="H14" s="643"/>
      <c r="I14" s="921"/>
      <c r="J14" s="922"/>
      <c r="K14" s="922"/>
      <c r="L14" s="922"/>
      <c r="M14" s="922"/>
      <c r="N14" s="922"/>
      <c r="O14" s="922"/>
      <c r="P14" s="922"/>
      <c r="Q14" s="922"/>
      <c r="R14" s="922"/>
      <c r="S14" s="923"/>
      <c r="T14" s="650" t="s">
        <v>67</v>
      </c>
      <c r="U14" s="651"/>
      <c r="V14" s="651"/>
      <c r="W14" s="651"/>
      <c r="X14" s="651"/>
      <c r="Y14" s="652"/>
      <c r="Z14" s="17"/>
    </row>
    <row r="15" spans="1:26" ht="15" thickBot="1" x14ac:dyDescent="0.25">
      <c r="B15" s="15"/>
      <c r="C15" s="16"/>
      <c r="D15" s="16"/>
      <c r="E15" s="16"/>
      <c r="F15" s="16"/>
      <c r="G15" s="16"/>
      <c r="H15" s="16"/>
      <c r="I15" s="97"/>
      <c r="J15" s="97"/>
      <c r="K15" s="97"/>
      <c r="L15" s="97"/>
      <c r="M15" s="97"/>
      <c r="N15" s="97"/>
      <c r="O15" s="97"/>
      <c r="P15" s="97"/>
      <c r="Q15" s="97"/>
      <c r="R15" s="97"/>
      <c r="S15" s="97"/>
      <c r="T15" s="97"/>
      <c r="U15" s="97"/>
      <c r="V15" s="97"/>
      <c r="W15" s="97"/>
      <c r="X15" s="97"/>
      <c r="Y15" s="97"/>
      <c r="Z15" s="17"/>
    </row>
    <row r="16" spans="1:26" ht="45" customHeight="1" thickBot="1" x14ac:dyDescent="0.25">
      <c r="B16" s="15"/>
      <c r="C16" s="601" t="s">
        <v>8</v>
      </c>
      <c r="D16" s="602"/>
      <c r="E16" s="602"/>
      <c r="F16" s="602"/>
      <c r="G16" s="602"/>
      <c r="H16" s="603"/>
      <c r="I16" s="908" t="s">
        <v>309</v>
      </c>
      <c r="J16" s="909"/>
      <c r="K16" s="909"/>
      <c r="L16" s="909"/>
      <c r="M16" s="909"/>
      <c r="N16" s="909"/>
      <c r="O16" s="909"/>
      <c r="P16" s="909"/>
      <c r="Q16" s="909"/>
      <c r="R16" s="909"/>
      <c r="S16" s="909"/>
      <c r="T16" s="909"/>
      <c r="U16" s="909"/>
      <c r="V16" s="909"/>
      <c r="W16" s="909"/>
      <c r="X16" s="909"/>
      <c r="Y16" s="910"/>
      <c r="Z16" s="17"/>
    </row>
    <row r="17" spans="2:26" ht="16.5" customHeight="1" thickBot="1" x14ac:dyDescent="0.25">
      <c r="B17" s="15"/>
      <c r="C17" s="14"/>
      <c r="D17" s="14"/>
      <c r="E17" s="14"/>
      <c r="F17" s="14"/>
      <c r="G17" s="14"/>
      <c r="H17" s="14"/>
      <c r="I17" s="98"/>
      <c r="J17" s="98"/>
      <c r="K17" s="98"/>
      <c r="L17" s="98"/>
      <c r="M17" s="98"/>
      <c r="N17" s="98"/>
      <c r="O17" s="98"/>
      <c r="P17" s="98"/>
      <c r="Q17" s="98"/>
      <c r="R17" s="98"/>
      <c r="S17" s="98"/>
      <c r="T17" s="98"/>
      <c r="U17" s="98"/>
      <c r="V17" s="98"/>
      <c r="W17" s="98"/>
      <c r="X17" s="98"/>
      <c r="Y17" s="98"/>
      <c r="Z17" s="17"/>
    </row>
    <row r="18" spans="2:26" ht="52.5" customHeight="1" thickBot="1" x14ac:dyDescent="0.25">
      <c r="B18" s="15"/>
      <c r="C18" s="601" t="s">
        <v>9</v>
      </c>
      <c r="D18" s="602"/>
      <c r="E18" s="602"/>
      <c r="F18" s="602"/>
      <c r="G18" s="602"/>
      <c r="H18" s="603"/>
      <c r="I18" s="1425" t="s">
        <v>310</v>
      </c>
      <c r="J18" s="1426"/>
      <c r="K18" s="1426"/>
      <c r="L18" s="1426"/>
      <c r="M18" s="1426"/>
      <c r="N18" s="1426"/>
      <c r="O18" s="1426"/>
      <c r="P18" s="1426"/>
      <c r="Q18" s="1426"/>
      <c r="R18" s="1426"/>
      <c r="S18" s="1426"/>
      <c r="T18" s="1426"/>
      <c r="U18" s="1426"/>
      <c r="V18" s="1426"/>
      <c r="W18" s="1426"/>
      <c r="X18" s="1426"/>
      <c r="Y18" s="1427"/>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20" t="s">
        <v>10</v>
      </c>
      <c r="D20" s="621"/>
      <c r="E20" s="621"/>
      <c r="F20" s="621"/>
      <c r="G20" s="621"/>
      <c r="H20" s="622"/>
      <c r="I20" s="626" t="s">
        <v>235</v>
      </c>
      <c r="J20" s="627"/>
      <c r="K20" s="627"/>
      <c r="L20" s="628"/>
      <c r="M20" s="608" t="s">
        <v>11</v>
      </c>
      <c r="N20" s="609"/>
      <c r="O20" s="609"/>
      <c r="P20" s="609"/>
      <c r="Q20" s="609"/>
      <c r="R20" s="609"/>
      <c r="S20" s="610"/>
      <c r="T20" s="608" t="s">
        <v>12</v>
      </c>
      <c r="U20" s="609"/>
      <c r="V20" s="609"/>
      <c r="W20" s="609"/>
      <c r="X20" s="609"/>
      <c r="Y20" s="610"/>
      <c r="Z20" s="17"/>
    </row>
    <row r="21" spans="2:26" s="1" customFormat="1" ht="30.75" customHeight="1" thickBot="1" x14ac:dyDescent="0.25">
      <c r="B21" s="15"/>
      <c r="C21" s="623"/>
      <c r="D21" s="624"/>
      <c r="E21" s="624"/>
      <c r="F21" s="624"/>
      <c r="G21" s="624"/>
      <c r="H21" s="625"/>
      <c r="I21" s="629"/>
      <c r="J21" s="630"/>
      <c r="K21" s="630"/>
      <c r="L21" s="631"/>
      <c r="M21" s="701" t="s">
        <v>254</v>
      </c>
      <c r="N21" s="702"/>
      <c r="O21" s="702"/>
      <c r="P21" s="702"/>
      <c r="Q21" s="702"/>
      <c r="R21" s="702"/>
      <c r="S21" s="703"/>
      <c r="T21" s="796" t="s">
        <v>71</v>
      </c>
      <c r="U21" s="794"/>
      <c r="V21" s="794"/>
      <c r="W21" s="794"/>
      <c r="X21" s="794"/>
      <c r="Y21" s="795"/>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17"/>
    </row>
    <row r="24" spans="2:26" ht="15.75" customHeight="1" thickBot="1" x14ac:dyDescent="0.25">
      <c r="B24" s="15"/>
      <c r="C24" s="611" t="s">
        <v>313</v>
      </c>
      <c r="D24" s="612"/>
      <c r="E24" s="612"/>
      <c r="F24" s="612"/>
      <c r="G24" s="612"/>
      <c r="H24" s="612"/>
      <c r="I24" s="613"/>
      <c r="J24" s="611" t="s">
        <v>314</v>
      </c>
      <c r="K24" s="612"/>
      <c r="L24" s="612"/>
      <c r="M24" s="612"/>
      <c r="N24" s="612"/>
      <c r="O24" s="612"/>
      <c r="P24" s="613"/>
      <c r="Q24" s="614" t="s">
        <v>315</v>
      </c>
      <c r="R24" s="615"/>
      <c r="S24" s="615"/>
      <c r="T24" s="615"/>
      <c r="U24" s="615"/>
      <c r="V24" s="615"/>
      <c r="W24" s="615"/>
      <c r="X24" s="615"/>
      <c r="Y24" s="616"/>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01" t="s">
        <v>16</v>
      </c>
      <c r="D26" s="602"/>
      <c r="E26" s="602"/>
      <c r="F26" s="602"/>
      <c r="G26" s="602"/>
      <c r="H26" s="603"/>
      <c r="I26" s="604" t="s">
        <v>311</v>
      </c>
      <c r="J26" s="605"/>
      <c r="K26" s="605"/>
      <c r="L26" s="605"/>
      <c r="M26" s="605"/>
      <c r="N26" s="605"/>
      <c r="O26" s="605"/>
      <c r="P26" s="605"/>
      <c r="Q26" s="605"/>
      <c r="R26" s="605"/>
      <c r="S26" s="605"/>
      <c r="T26" s="605"/>
      <c r="U26" s="605"/>
      <c r="V26" s="605"/>
      <c r="W26" s="605"/>
      <c r="X26" s="605"/>
      <c r="Y26" s="606"/>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01" t="s">
        <v>17</v>
      </c>
      <c r="D28" s="602"/>
      <c r="E28" s="602"/>
      <c r="F28" s="602"/>
      <c r="G28" s="602"/>
      <c r="H28" s="603"/>
      <c r="I28" s="1363">
        <v>26</v>
      </c>
      <c r="J28" s="1364"/>
      <c r="K28" s="601" t="s">
        <v>18</v>
      </c>
      <c r="L28" s="602"/>
      <c r="M28" s="602"/>
      <c r="N28" s="602"/>
      <c r="O28" s="602"/>
      <c r="P28" s="603"/>
      <c r="Q28" s="619" t="s">
        <v>38</v>
      </c>
      <c r="R28" s="617"/>
      <c r="S28" s="618"/>
      <c r="T28" s="99" t="s">
        <v>56</v>
      </c>
      <c r="U28" s="617" t="s">
        <v>39</v>
      </c>
      <c r="V28" s="617"/>
      <c r="W28" s="617"/>
      <c r="X28" s="618"/>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17"/>
    </row>
    <row r="31" spans="2:26"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17"/>
    </row>
    <row r="32" spans="2:26" s="19" customFormat="1" ht="70.5" customHeight="1" thickBot="1" x14ac:dyDescent="0.25">
      <c r="B32" s="20"/>
      <c r="C32" s="1467" t="s">
        <v>20</v>
      </c>
      <c r="D32" s="1468"/>
      <c r="E32" s="1468"/>
      <c r="F32" s="1468"/>
      <c r="G32" s="1469"/>
      <c r="H32" s="100" t="s">
        <v>316</v>
      </c>
      <c r="I32" s="100" t="s">
        <v>317</v>
      </c>
      <c r="J32" s="100" t="s">
        <v>23</v>
      </c>
      <c r="K32" s="599" t="s">
        <v>24</v>
      </c>
      <c r="L32" s="592"/>
      <c r="M32" s="592"/>
      <c r="N32" s="592"/>
      <c r="O32" s="592"/>
      <c r="P32" s="592"/>
      <c r="Q32" s="592"/>
      <c r="R32" s="592"/>
      <c r="S32" s="592"/>
      <c r="T32" s="592"/>
      <c r="U32" s="592"/>
      <c r="V32" s="592"/>
      <c r="W32" s="592"/>
      <c r="X32" s="592"/>
      <c r="Y32" s="593"/>
      <c r="Z32" s="17"/>
    </row>
    <row r="33" spans="2:26" s="19" customFormat="1" ht="63" customHeight="1" x14ac:dyDescent="0.2">
      <c r="B33" s="20"/>
      <c r="C33" s="1470" t="s">
        <v>36</v>
      </c>
      <c r="D33" s="1471"/>
      <c r="E33" s="1471"/>
      <c r="F33" s="1471"/>
      <c r="G33" s="1472"/>
      <c r="H33" s="101">
        <v>13</v>
      </c>
      <c r="I33" s="101">
        <v>26</v>
      </c>
      <c r="J33" s="102">
        <f>H33/I33</f>
        <v>0.5</v>
      </c>
      <c r="K33" s="1473" t="s">
        <v>318</v>
      </c>
      <c r="L33" s="1474"/>
      <c r="M33" s="1474"/>
      <c r="N33" s="1474"/>
      <c r="O33" s="1474"/>
      <c r="P33" s="1474"/>
      <c r="Q33" s="1474"/>
      <c r="R33" s="1474"/>
      <c r="S33" s="1474"/>
      <c r="T33" s="1474"/>
      <c r="U33" s="1474"/>
      <c r="V33" s="1474"/>
      <c r="W33" s="1474"/>
      <c r="X33" s="1474"/>
      <c r="Y33" s="1475"/>
      <c r="Z33" s="17"/>
    </row>
    <row r="34" spans="2:26" s="19" customFormat="1" ht="83.25" customHeight="1" x14ac:dyDescent="0.2">
      <c r="B34" s="20"/>
      <c r="C34" s="1352" t="s">
        <v>93</v>
      </c>
      <c r="D34" s="1353"/>
      <c r="E34" s="1353"/>
      <c r="F34" s="1353"/>
      <c r="G34" s="1354"/>
      <c r="H34" s="103">
        <v>33</v>
      </c>
      <c r="I34" s="103">
        <v>33</v>
      </c>
      <c r="J34" s="104">
        <f t="shared" ref="J34" si="0">+H34/I34</f>
        <v>1</v>
      </c>
      <c r="K34" s="1476" t="s">
        <v>319</v>
      </c>
      <c r="L34" s="1477"/>
      <c r="M34" s="1477"/>
      <c r="N34" s="1477"/>
      <c r="O34" s="1477"/>
      <c r="P34" s="1477"/>
      <c r="Q34" s="1477"/>
      <c r="R34" s="1477"/>
      <c r="S34" s="1477"/>
      <c r="T34" s="1477"/>
      <c r="U34" s="1477"/>
      <c r="V34" s="1477"/>
      <c r="W34" s="1477"/>
      <c r="X34" s="1477"/>
      <c r="Y34" s="1478"/>
      <c r="Z34" s="17"/>
    </row>
    <row r="35" spans="2:26" s="19" customFormat="1" x14ac:dyDescent="0.2">
      <c r="B35" s="20"/>
      <c r="C35" s="1352" t="s">
        <v>94</v>
      </c>
      <c r="D35" s="1353"/>
      <c r="E35" s="1353"/>
      <c r="F35" s="1353"/>
      <c r="G35" s="1354"/>
      <c r="H35" s="23"/>
      <c r="I35" s="23"/>
      <c r="J35" s="22"/>
      <c r="K35" s="582"/>
      <c r="L35" s="583"/>
      <c r="M35" s="583"/>
      <c r="N35" s="583"/>
      <c r="O35" s="583"/>
      <c r="P35" s="583"/>
      <c r="Q35" s="583"/>
      <c r="R35" s="583"/>
      <c r="S35" s="583"/>
      <c r="T35" s="583"/>
      <c r="U35" s="583"/>
      <c r="V35" s="583"/>
      <c r="W35" s="583"/>
      <c r="X35" s="583"/>
      <c r="Y35" s="584"/>
      <c r="Z35" s="17"/>
    </row>
    <row r="36" spans="2:26" s="19" customFormat="1" ht="15" thickBot="1" x14ac:dyDescent="0.25">
      <c r="B36" s="20"/>
      <c r="C36" s="1479" t="s">
        <v>95</v>
      </c>
      <c r="D36" s="1480"/>
      <c r="E36" s="1480"/>
      <c r="F36" s="1480"/>
      <c r="G36" s="1481"/>
      <c r="H36" s="105"/>
      <c r="I36" s="105"/>
      <c r="J36" s="106"/>
      <c r="K36" s="1482"/>
      <c r="L36" s="952"/>
      <c r="M36" s="952"/>
      <c r="N36" s="952"/>
      <c r="O36" s="952"/>
      <c r="P36" s="952"/>
      <c r="Q36" s="952"/>
      <c r="R36" s="952"/>
      <c r="S36" s="952"/>
      <c r="T36" s="952"/>
      <c r="U36" s="952"/>
      <c r="V36" s="952"/>
      <c r="W36" s="952"/>
      <c r="X36" s="952"/>
      <c r="Y36" s="1483"/>
      <c r="Z36" s="17"/>
    </row>
    <row r="37" spans="2:26" s="19" customFormat="1" ht="15.75" customHeight="1" thickBot="1" x14ac:dyDescent="0.3">
      <c r="B37" s="20"/>
      <c r="C37" s="552" t="s">
        <v>25</v>
      </c>
      <c r="D37" s="553"/>
      <c r="E37" s="553"/>
      <c r="F37" s="553"/>
      <c r="G37" s="554"/>
      <c r="H37" s="25"/>
      <c r="I37" s="25"/>
      <c r="J37" s="26"/>
      <c r="K37" s="555"/>
      <c r="L37" s="556"/>
      <c r="M37" s="556"/>
      <c r="N37" s="556"/>
      <c r="O37" s="556"/>
      <c r="P37" s="556"/>
      <c r="Q37" s="556"/>
      <c r="R37" s="556"/>
      <c r="S37" s="556"/>
      <c r="T37" s="556"/>
      <c r="U37" s="556"/>
      <c r="V37" s="556"/>
      <c r="W37" s="556"/>
      <c r="X37" s="556"/>
      <c r="Y37" s="557"/>
      <c r="Z37" s="17"/>
    </row>
    <row r="38" spans="2:26" s="19" customFormat="1" x14ac:dyDescent="0.2">
      <c r="B38" s="20"/>
      <c r="C38" s="16"/>
      <c r="D38" s="16"/>
      <c r="E38" s="16"/>
      <c r="F38" s="16"/>
      <c r="G38" s="16"/>
      <c r="H38" s="27"/>
      <c r="I38" s="27"/>
      <c r="J38" s="28"/>
      <c r="K38" s="16"/>
      <c r="L38" s="16"/>
      <c r="M38" s="16"/>
      <c r="N38" s="16"/>
      <c r="O38" s="16"/>
      <c r="P38" s="16"/>
      <c r="Q38" s="16"/>
      <c r="R38" s="16"/>
      <c r="S38" s="16"/>
      <c r="T38" s="16"/>
      <c r="U38" s="16"/>
      <c r="V38" s="16"/>
      <c r="W38" s="16"/>
      <c r="X38" s="16"/>
      <c r="Y38" s="16"/>
      <c r="Z38" s="17"/>
    </row>
    <row r="39" spans="2:26" s="19" customFormat="1" ht="15" thickBot="1" x14ac:dyDescent="0.25">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x14ac:dyDescent="0.2">
      <c r="B40" s="20"/>
      <c r="C40" s="558" t="s">
        <v>26</v>
      </c>
      <c r="D40" s="559"/>
      <c r="E40" s="559"/>
      <c r="F40" s="559"/>
      <c r="G40" s="559"/>
      <c r="H40" s="559"/>
      <c r="I40" s="559"/>
      <c r="J40" s="559"/>
      <c r="K40" s="559"/>
      <c r="L40" s="559"/>
      <c r="M40" s="559"/>
      <c r="N40" s="559"/>
      <c r="O40" s="559"/>
      <c r="P40" s="559"/>
      <c r="Q40" s="559"/>
      <c r="R40" s="559"/>
      <c r="S40" s="559"/>
      <c r="T40" s="559"/>
      <c r="U40" s="559"/>
      <c r="V40" s="559"/>
      <c r="W40" s="559"/>
      <c r="X40" s="559"/>
      <c r="Y40" s="560"/>
      <c r="Z40" s="17"/>
    </row>
    <row r="41" spans="2:26" ht="15" thickBot="1" x14ac:dyDescent="0.25">
      <c r="B41" s="15"/>
      <c r="C41" s="561"/>
      <c r="D41" s="562"/>
      <c r="E41" s="562"/>
      <c r="F41" s="562"/>
      <c r="G41" s="562"/>
      <c r="H41" s="562"/>
      <c r="I41" s="562"/>
      <c r="J41" s="562"/>
      <c r="K41" s="562"/>
      <c r="L41" s="562"/>
      <c r="M41" s="562"/>
      <c r="N41" s="562"/>
      <c r="O41" s="562"/>
      <c r="P41" s="562"/>
      <c r="Q41" s="562"/>
      <c r="R41" s="562"/>
      <c r="S41" s="562"/>
      <c r="T41" s="562"/>
      <c r="U41" s="562"/>
      <c r="V41" s="562"/>
      <c r="W41" s="562"/>
      <c r="X41" s="562"/>
      <c r="Y41" s="563"/>
      <c r="Z41" s="17"/>
    </row>
    <row r="42" spans="2:26" x14ac:dyDescent="0.2">
      <c r="B42" s="15"/>
      <c r="C42" s="740" t="s">
        <v>27</v>
      </c>
      <c r="D42" s="741"/>
      <c r="E42" s="741"/>
      <c r="F42" s="741"/>
      <c r="G42" s="741"/>
      <c r="H42" s="741"/>
      <c r="I42" s="741"/>
      <c r="J42" s="741"/>
      <c r="K42" s="741"/>
      <c r="L42" s="741"/>
      <c r="M42" s="741"/>
      <c r="N42" s="741"/>
      <c r="O42" s="741"/>
      <c r="P42" s="741"/>
      <c r="Q42" s="741"/>
      <c r="R42" s="741"/>
      <c r="S42" s="741"/>
      <c r="T42" s="741"/>
      <c r="U42" s="741"/>
      <c r="V42" s="741"/>
      <c r="W42" s="741"/>
      <c r="X42" s="741"/>
      <c r="Y42" s="742"/>
      <c r="Z42" s="17"/>
    </row>
    <row r="43" spans="2:26" x14ac:dyDescent="0.2">
      <c r="B43" s="15"/>
      <c r="C43" s="743"/>
      <c r="D43" s="744"/>
      <c r="E43" s="744"/>
      <c r="F43" s="744"/>
      <c r="G43" s="744"/>
      <c r="H43" s="744"/>
      <c r="I43" s="744"/>
      <c r="J43" s="744"/>
      <c r="K43" s="744"/>
      <c r="L43" s="744"/>
      <c r="M43" s="744"/>
      <c r="N43" s="744"/>
      <c r="O43" s="744"/>
      <c r="P43" s="744"/>
      <c r="Q43" s="744"/>
      <c r="R43" s="744"/>
      <c r="S43" s="744"/>
      <c r="T43" s="744"/>
      <c r="U43" s="744"/>
      <c r="V43" s="744"/>
      <c r="W43" s="744"/>
      <c r="X43" s="744"/>
      <c r="Y43" s="745"/>
      <c r="Z43" s="17"/>
    </row>
    <row r="44" spans="2:26" x14ac:dyDescent="0.2">
      <c r="B44" s="15"/>
      <c r="C44" s="743"/>
      <c r="D44" s="744"/>
      <c r="E44" s="744"/>
      <c r="F44" s="744"/>
      <c r="G44" s="744"/>
      <c r="H44" s="744"/>
      <c r="I44" s="744"/>
      <c r="J44" s="744"/>
      <c r="K44" s="744"/>
      <c r="L44" s="744"/>
      <c r="M44" s="744"/>
      <c r="N44" s="744"/>
      <c r="O44" s="744"/>
      <c r="P44" s="744"/>
      <c r="Q44" s="744"/>
      <c r="R44" s="744"/>
      <c r="S44" s="744"/>
      <c r="T44" s="744"/>
      <c r="U44" s="744"/>
      <c r="V44" s="744"/>
      <c r="W44" s="744"/>
      <c r="X44" s="744"/>
      <c r="Y44" s="745"/>
      <c r="Z44" s="17"/>
    </row>
    <row r="45" spans="2:26" x14ac:dyDescent="0.2">
      <c r="B45" s="15"/>
      <c r="C45" s="743"/>
      <c r="D45" s="744"/>
      <c r="E45" s="744"/>
      <c r="F45" s="744"/>
      <c r="G45" s="744"/>
      <c r="H45" s="744"/>
      <c r="I45" s="744"/>
      <c r="J45" s="744"/>
      <c r="K45" s="744"/>
      <c r="L45" s="744"/>
      <c r="M45" s="744"/>
      <c r="N45" s="744"/>
      <c r="O45" s="744"/>
      <c r="P45" s="744"/>
      <c r="Q45" s="744"/>
      <c r="R45" s="744"/>
      <c r="S45" s="744"/>
      <c r="T45" s="744"/>
      <c r="U45" s="744"/>
      <c r="V45" s="744"/>
      <c r="W45" s="744"/>
      <c r="X45" s="744"/>
      <c r="Y45" s="745"/>
      <c r="Z45" s="17"/>
    </row>
    <row r="46" spans="2:26" x14ac:dyDescent="0.2">
      <c r="B46" s="15"/>
      <c r="C46" s="743"/>
      <c r="D46" s="744"/>
      <c r="E46" s="744"/>
      <c r="F46" s="744"/>
      <c r="G46" s="744"/>
      <c r="H46" s="744"/>
      <c r="I46" s="744"/>
      <c r="J46" s="744"/>
      <c r="K46" s="744"/>
      <c r="L46" s="744"/>
      <c r="M46" s="744"/>
      <c r="N46" s="744"/>
      <c r="O46" s="744"/>
      <c r="P46" s="744"/>
      <c r="Q46" s="744"/>
      <c r="R46" s="744"/>
      <c r="S46" s="744"/>
      <c r="T46" s="744"/>
      <c r="U46" s="744"/>
      <c r="V46" s="744"/>
      <c r="W46" s="744"/>
      <c r="X46" s="744"/>
      <c r="Y46" s="745"/>
      <c r="Z46" s="17"/>
    </row>
    <row r="47" spans="2:26" x14ac:dyDescent="0.2">
      <c r="B47" s="15"/>
      <c r="C47" s="743"/>
      <c r="D47" s="744"/>
      <c r="E47" s="744"/>
      <c r="F47" s="744"/>
      <c r="G47" s="744"/>
      <c r="H47" s="744"/>
      <c r="I47" s="744"/>
      <c r="J47" s="744"/>
      <c r="K47" s="744"/>
      <c r="L47" s="744"/>
      <c r="M47" s="744"/>
      <c r="N47" s="744"/>
      <c r="O47" s="744"/>
      <c r="P47" s="744"/>
      <c r="Q47" s="744"/>
      <c r="R47" s="744"/>
      <c r="S47" s="744"/>
      <c r="T47" s="744"/>
      <c r="U47" s="744"/>
      <c r="V47" s="744"/>
      <c r="W47" s="744"/>
      <c r="X47" s="744"/>
      <c r="Y47" s="745"/>
      <c r="Z47" s="17"/>
    </row>
    <row r="48" spans="2:26" x14ac:dyDescent="0.2">
      <c r="B48" s="15"/>
      <c r="C48" s="743"/>
      <c r="D48" s="744"/>
      <c r="E48" s="744"/>
      <c r="F48" s="744"/>
      <c r="G48" s="744"/>
      <c r="H48" s="744"/>
      <c r="I48" s="744"/>
      <c r="J48" s="744"/>
      <c r="K48" s="744"/>
      <c r="L48" s="744"/>
      <c r="M48" s="744"/>
      <c r="N48" s="744"/>
      <c r="O48" s="744"/>
      <c r="P48" s="744"/>
      <c r="Q48" s="744"/>
      <c r="R48" s="744"/>
      <c r="S48" s="744"/>
      <c r="T48" s="744"/>
      <c r="U48" s="744"/>
      <c r="V48" s="744"/>
      <c r="W48" s="744"/>
      <c r="X48" s="744"/>
      <c r="Y48" s="745"/>
      <c r="Z48" s="17"/>
    </row>
    <row r="49" spans="1:26" x14ac:dyDescent="0.2">
      <c r="B49" s="15"/>
      <c r="C49" s="743"/>
      <c r="D49" s="744"/>
      <c r="E49" s="744"/>
      <c r="F49" s="744"/>
      <c r="G49" s="744"/>
      <c r="H49" s="744"/>
      <c r="I49" s="744"/>
      <c r="J49" s="744"/>
      <c r="K49" s="744"/>
      <c r="L49" s="744"/>
      <c r="M49" s="744"/>
      <c r="N49" s="744"/>
      <c r="O49" s="744"/>
      <c r="P49" s="744"/>
      <c r="Q49" s="744"/>
      <c r="R49" s="744"/>
      <c r="S49" s="744"/>
      <c r="T49" s="744"/>
      <c r="U49" s="744"/>
      <c r="V49" s="744"/>
      <c r="W49" s="744"/>
      <c r="X49" s="744"/>
      <c r="Y49" s="745"/>
      <c r="Z49" s="17"/>
    </row>
    <row r="50" spans="1:26" x14ac:dyDescent="0.2">
      <c r="B50" s="15"/>
      <c r="C50" s="743"/>
      <c r="D50" s="744"/>
      <c r="E50" s="744"/>
      <c r="F50" s="744"/>
      <c r="G50" s="744"/>
      <c r="H50" s="744"/>
      <c r="I50" s="744"/>
      <c r="J50" s="744"/>
      <c r="K50" s="744"/>
      <c r="L50" s="744"/>
      <c r="M50" s="744"/>
      <c r="N50" s="744"/>
      <c r="O50" s="744"/>
      <c r="P50" s="744"/>
      <c r="Q50" s="744"/>
      <c r="R50" s="744"/>
      <c r="S50" s="744"/>
      <c r="T50" s="744"/>
      <c r="U50" s="744"/>
      <c r="V50" s="744"/>
      <c r="W50" s="744"/>
      <c r="X50" s="744"/>
      <c r="Y50" s="745"/>
      <c r="Z50" s="17"/>
    </row>
    <row r="51" spans="1:26" x14ac:dyDescent="0.2">
      <c r="B51" s="15"/>
      <c r="C51" s="743"/>
      <c r="D51" s="744"/>
      <c r="E51" s="744"/>
      <c r="F51" s="744"/>
      <c r="G51" s="744"/>
      <c r="H51" s="744"/>
      <c r="I51" s="744"/>
      <c r="J51" s="744"/>
      <c r="K51" s="744"/>
      <c r="L51" s="744"/>
      <c r="M51" s="744"/>
      <c r="N51" s="744"/>
      <c r="O51" s="744"/>
      <c r="P51" s="744"/>
      <c r="Q51" s="744"/>
      <c r="R51" s="744"/>
      <c r="S51" s="744"/>
      <c r="T51" s="744"/>
      <c r="U51" s="744"/>
      <c r="V51" s="744"/>
      <c r="W51" s="744"/>
      <c r="X51" s="744"/>
      <c r="Y51" s="745"/>
      <c r="Z51" s="17"/>
    </row>
    <row r="52" spans="1:26" x14ac:dyDescent="0.2">
      <c r="B52" s="15"/>
      <c r="C52" s="743"/>
      <c r="D52" s="744"/>
      <c r="E52" s="744"/>
      <c r="F52" s="744"/>
      <c r="G52" s="744"/>
      <c r="H52" s="744"/>
      <c r="I52" s="744"/>
      <c r="J52" s="744"/>
      <c r="K52" s="744"/>
      <c r="L52" s="744"/>
      <c r="M52" s="744"/>
      <c r="N52" s="744"/>
      <c r="O52" s="744"/>
      <c r="P52" s="744"/>
      <c r="Q52" s="744"/>
      <c r="R52" s="744"/>
      <c r="S52" s="744"/>
      <c r="T52" s="744"/>
      <c r="U52" s="744"/>
      <c r="V52" s="744"/>
      <c r="W52" s="744"/>
      <c r="X52" s="744"/>
      <c r="Y52" s="745"/>
      <c r="Z52" s="17"/>
    </row>
    <row r="53" spans="1:26" x14ac:dyDescent="0.2">
      <c r="B53" s="15"/>
      <c r="C53" s="743"/>
      <c r="D53" s="744"/>
      <c r="E53" s="744"/>
      <c r="F53" s="744"/>
      <c r="G53" s="744"/>
      <c r="H53" s="744"/>
      <c r="I53" s="744"/>
      <c r="J53" s="744"/>
      <c r="K53" s="744"/>
      <c r="L53" s="744"/>
      <c r="M53" s="744"/>
      <c r="N53" s="744"/>
      <c r="O53" s="744"/>
      <c r="P53" s="744"/>
      <c r="Q53" s="744"/>
      <c r="R53" s="744"/>
      <c r="S53" s="744"/>
      <c r="T53" s="744"/>
      <c r="U53" s="744"/>
      <c r="V53" s="744"/>
      <c r="W53" s="744"/>
      <c r="X53" s="744"/>
      <c r="Y53" s="745"/>
      <c r="Z53" s="17"/>
    </row>
    <row r="54" spans="1:26" ht="15" thickBot="1" x14ac:dyDescent="0.25">
      <c r="B54" s="15"/>
      <c r="C54" s="746"/>
      <c r="D54" s="747"/>
      <c r="E54" s="747"/>
      <c r="F54" s="747"/>
      <c r="G54" s="747"/>
      <c r="H54" s="747"/>
      <c r="I54" s="747"/>
      <c r="J54" s="747"/>
      <c r="K54" s="747"/>
      <c r="L54" s="747"/>
      <c r="M54" s="747"/>
      <c r="N54" s="747"/>
      <c r="O54" s="747"/>
      <c r="P54" s="747"/>
      <c r="Q54" s="747"/>
      <c r="R54" s="747"/>
      <c r="S54" s="747"/>
      <c r="T54" s="747"/>
      <c r="U54" s="747"/>
      <c r="V54" s="747"/>
      <c r="W54" s="747"/>
      <c r="X54" s="747"/>
      <c r="Y54" s="748"/>
      <c r="Z54" s="17"/>
    </row>
    <row r="55" spans="1:26" x14ac:dyDescent="0.2">
      <c r="B55" s="29"/>
      <c r="C55" s="30"/>
      <c r="D55" s="30"/>
      <c r="E55" s="30"/>
      <c r="F55" s="30"/>
      <c r="G55" s="30"/>
      <c r="H55" s="30"/>
      <c r="I55" s="30"/>
      <c r="J55" s="30"/>
      <c r="K55" s="30"/>
      <c r="L55" s="30"/>
      <c r="M55" s="30"/>
      <c r="N55" s="30"/>
      <c r="O55" s="30"/>
      <c r="P55" s="30"/>
      <c r="Q55" s="30"/>
      <c r="R55" s="30"/>
      <c r="S55" s="30"/>
      <c r="T55" s="30"/>
      <c r="U55" s="30"/>
      <c r="V55" s="30"/>
      <c r="W55" s="30"/>
      <c r="X55" s="30"/>
      <c r="Y55" s="30"/>
      <c r="Z55" s="31"/>
    </row>
    <row r="56" spans="1:26" ht="15" thickBot="1" x14ac:dyDescent="0.25">
      <c r="B56" s="32"/>
      <c r="C56" s="33"/>
      <c r="D56" s="33"/>
      <c r="E56" s="33"/>
      <c r="F56" s="33"/>
      <c r="G56" s="33"/>
      <c r="H56" s="33"/>
      <c r="I56" s="33"/>
      <c r="J56" s="33"/>
      <c r="K56" s="33"/>
      <c r="L56" s="33"/>
      <c r="M56" s="33"/>
      <c r="N56" s="33"/>
      <c r="O56" s="33"/>
      <c r="P56" s="33"/>
      <c r="Q56" s="33"/>
      <c r="R56" s="33"/>
      <c r="S56" s="33"/>
      <c r="T56" s="33"/>
      <c r="U56" s="33"/>
      <c r="V56" s="33"/>
      <c r="W56" s="33"/>
      <c r="X56" s="33"/>
      <c r="Y56" s="33"/>
      <c r="Z56" s="34"/>
    </row>
    <row r="57" spans="1:26" ht="14.25" customHeight="1" x14ac:dyDescent="0.2">
      <c r="B57" s="35"/>
      <c r="C57" s="573" t="s">
        <v>20</v>
      </c>
      <c r="D57" s="574"/>
      <c r="E57" s="574"/>
      <c r="F57" s="574"/>
      <c r="G57" s="575"/>
      <c r="H57" s="573" t="s">
        <v>34</v>
      </c>
      <c r="I57" s="575"/>
      <c r="J57" s="573" t="s">
        <v>35</v>
      </c>
      <c r="K57" s="574"/>
      <c r="L57" s="574"/>
      <c r="M57" s="575"/>
      <c r="N57" s="573" t="s">
        <v>33</v>
      </c>
      <c r="O57" s="574"/>
      <c r="P57" s="574"/>
      <c r="Q57" s="574"/>
      <c r="R57" s="574"/>
      <c r="S57" s="574"/>
      <c r="T57" s="574"/>
      <c r="U57" s="574"/>
      <c r="V57" s="574"/>
      <c r="W57" s="574"/>
      <c r="X57" s="574"/>
      <c r="Y57" s="575"/>
      <c r="Z57" s="36"/>
    </row>
    <row r="58" spans="1:26" ht="14.25" customHeight="1" x14ac:dyDescent="0.2">
      <c r="A58" s="1"/>
      <c r="B58" s="37"/>
      <c r="C58" s="576"/>
      <c r="D58" s="577"/>
      <c r="E58" s="577"/>
      <c r="F58" s="577"/>
      <c r="G58" s="578"/>
      <c r="H58" s="576"/>
      <c r="I58" s="578"/>
      <c r="J58" s="576"/>
      <c r="K58" s="577"/>
      <c r="L58" s="577"/>
      <c r="M58" s="578"/>
      <c r="N58" s="576"/>
      <c r="O58" s="577"/>
      <c r="P58" s="577"/>
      <c r="Q58" s="577"/>
      <c r="R58" s="577"/>
      <c r="S58" s="577"/>
      <c r="T58" s="577"/>
      <c r="U58" s="577"/>
      <c r="V58" s="577"/>
      <c r="W58" s="577"/>
      <c r="X58" s="577"/>
      <c r="Y58" s="578"/>
      <c r="Z58" s="36"/>
    </row>
    <row r="59" spans="1:26" ht="15" customHeight="1" thickBot="1" x14ac:dyDescent="0.25">
      <c r="A59" s="1"/>
      <c r="B59" s="37"/>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36"/>
    </row>
    <row r="60" spans="1:26" ht="15" customHeight="1" x14ac:dyDescent="0.2">
      <c r="B60" s="35"/>
      <c r="C60" s="1466" t="s">
        <v>36</v>
      </c>
      <c r="D60" s="1075"/>
      <c r="E60" s="1075"/>
      <c r="F60" s="1075"/>
      <c r="G60" s="1075"/>
      <c r="H60" s="1484" t="s">
        <v>709</v>
      </c>
      <c r="I60" s="1485"/>
      <c r="J60" s="1054">
        <v>0.5</v>
      </c>
      <c r="K60" s="550"/>
      <c r="L60" s="550"/>
      <c r="M60" s="550"/>
      <c r="N60" s="550"/>
      <c r="O60" s="550"/>
      <c r="P60" s="550"/>
      <c r="Q60" s="550"/>
      <c r="R60" s="550"/>
      <c r="S60" s="550"/>
      <c r="T60" s="550"/>
      <c r="U60" s="550"/>
      <c r="V60" s="550"/>
      <c r="W60" s="550"/>
      <c r="X60" s="550"/>
      <c r="Y60" s="551"/>
      <c r="Z60" s="38"/>
    </row>
    <row r="61" spans="1:26" x14ac:dyDescent="0.2">
      <c r="B61" s="35"/>
      <c r="C61" s="543" t="s">
        <v>93</v>
      </c>
      <c r="D61" s="544"/>
      <c r="E61" s="544"/>
      <c r="F61" s="544"/>
      <c r="G61" s="544"/>
      <c r="H61" s="1486"/>
      <c r="I61" s="1487"/>
      <c r="J61" s="1055">
        <v>1</v>
      </c>
      <c r="K61" s="544"/>
      <c r="L61" s="544"/>
      <c r="M61" s="544"/>
      <c r="N61" s="544"/>
      <c r="O61" s="544"/>
      <c r="P61" s="544"/>
      <c r="Q61" s="544"/>
      <c r="R61" s="544"/>
      <c r="S61" s="544"/>
      <c r="T61" s="544"/>
      <c r="U61" s="544"/>
      <c r="V61" s="544"/>
      <c r="W61" s="544"/>
      <c r="X61" s="544"/>
      <c r="Y61" s="545"/>
      <c r="Z61" s="38"/>
    </row>
    <row r="62" spans="1:26" x14ac:dyDescent="0.2">
      <c r="B62" s="35"/>
      <c r="C62" s="543"/>
      <c r="D62" s="544"/>
      <c r="E62" s="544"/>
      <c r="F62" s="544"/>
      <c r="G62" s="544"/>
      <c r="H62" s="544"/>
      <c r="I62" s="544"/>
      <c r="J62" s="544"/>
      <c r="K62" s="544"/>
      <c r="L62" s="544"/>
      <c r="M62" s="544"/>
      <c r="N62" s="544"/>
      <c r="O62" s="544"/>
      <c r="P62" s="544"/>
      <c r="Q62" s="544"/>
      <c r="R62" s="544"/>
      <c r="S62" s="544"/>
      <c r="T62" s="544"/>
      <c r="U62" s="544"/>
      <c r="V62" s="544"/>
      <c r="W62" s="544"/>
      <c r="X62" s="544"/>
      <c r="Y62" s="545"/>
      <c r="Z62" s="38"/>
    </row>
    <row r="63" spans="1:26" x14ac:dyDescent="0.2">
      <c r="B63" s="35"/>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38"/>
    </row>
    <row r="64" spans="1:26" x14ac:dyDescent="0.2">
      <c r="B64" s="35"/>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38"/>
    </row>
    <row r="65" spans="2:26" x14ac:dyDescent="0.2">
      <c r="B65" s="35"/>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38"/>
    </row>
    <row r="66" spans="2:26" x14ac:dyDescent="0.2">
      <c r="B66" s="35"/>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38"/>
    </row>
    <row r="67" spans="2:26" x14ac:dyDescent="0.2">
      <c r="B67" s="35"/>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38"/>
    </row>
    <row r="68" spans="2:26" x14ac:dyDescent="0.2">
      <c r="B68" s="35"/>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38"/>
    </row>
    <row r="69" spans="2:26" x14ac:dyDescent="0.2">
      <c r="B69" s="35"/>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38"/>
    </row>
    <row r="70" spans="2:26" x14ac:dyDescent="0.2">
      <c r="B70" s="35"/>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38"/>
    </row>
    <row r="71" spans="2:26" ht="15" thickBot="1" x14ac:dyDescent="0.25">
      <c r="B71" s="35"/>
      <c r="C71" s="546"/>
      <c r="D71" s="547"/>
      <c r="E71" s="547"/>
      <c r="F71" s="547"/>
      <c r="G71" s="547"/>
      <c r="H71" s="547"/>
      <c r="I71" s="547"/>
      <c r="J71" s="547"/>
      <c r="K71" s="547"/>
      <c r="L71" s="547"/>
      <c r="M71" s="547"/>
      <c r="N71" s="547"/>
      <c r="O71" s="547"/>
      <c r="P71" s="547"/>
      <c r="Q71" s="547"/>
      <c r="R71" s="547"/>
      <c r="S71" s="547"/>
      <c r="T71" s="547"/>
      <c r="U71" s="547"/>
      <c r="V71" s="547"/>
      <c r="W71" s="547"/>
      <c r="X71" s="547"/>
      <c r="Y71" s="548"/>
      <c r="Z71" s="38"/>
    </row>
    <row r="72" spans="2:26" x14ac:dyDescent="0.2">
      <c r="B72" s="39"/>
      <c r="C72" s="30"/>
      <c r="D72" s="30"/>
      <c r="E72" s="30"/>
      <c r="F72" s="30"/>
      <c r="G72" s="30"/>
      <c r="H72" s="30"/>
      <c r="I72" s="30"/>
      <c r="J72" s="30"/>
      <c r="K72" s="30"/>
      <c r="L72" s="30"/>
      <c r="M72" s="30"/>
      <c r="N72" s="30"/>
      <c r="O72" s="30"/>
      <c r="P72" s="30"/>
      <c r="Q72" s="30"/>
      <c r="R72" s="30"/>
      <c r="S72" s="30"/>
      <c r="T72" s="30"/>
      <c r="U72" s="30"/>
      <c r="V72" s="30"/>
      <c r="W72" s="30"/>
      <c r="X72" s="30"/>
      <c r="Y72" s="30"/>
      <c r="Z72" s="40"/>
    </row>
  </sheetData>
  <mergeCells count="106">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0:G60"/>
    <mergeCell ref="J60:M60"/>
    <mergeCell ref="N60:Y60"/>
    <mergeCell ref="C61:G61"/>
    <mergeCell ref="J61:M61"/>
    <mergeCell ref="N61:Y61"/>
    <mergeCell ref="H60:I61"/>
    <mergeCell ref="C40:Y41"/>
    <mergeCell ref="C42:Y54"/>
    <mergeCell ref="C57:G59"/>
    <mergeCell ref="H57:I59"/>
    <mergeCell ref="J57:M59"/>
    <mergeCell ref="N57:Y59"/>
    <mergeCell ref="C35:G35"/>
    <mergeCell ref="K35:Y35"/>
    <mergeCell ref="C36:G36"/>
    <mergeCell ref="K36:Y36"/>
    <mergeCell ref="C37:G37"/>
    <mergeCell ref="K37:Y37"/>
    <mergeCell ref="C30:Y31"/>
    <mergeCell ref="C32:G32"/>
    <mergeCell ref="K32:Y32"/>
    <mergeCell ref="C33:G33"/>
    <mergeCell ref="K33:Y33"/>
    <mergeCell ref="C34:G34"/>
    <mergeCell ref="K34:Y34"/>
    <mergeCell ref="C26:H26"/>
    <mergeCell ref="I26:Y26"/>
    <mergeCell ref="C28:H28"/>
    <mergeCell ref="I28:J28"/>
    <mergeCell ref="K28:P28"/>
    <mergeCell ref="Q28:S28"/>
    <mergeCell ref="U28:X28"/>
    <mergeCell ref="C24:I24"/>
    <mergeCell ref="J24:P24"/>
    <mergeCell ref="Q24:Y24"/>
    <mergeCell ref="C18:H18"/>
    <mergeCell ref="I18:Y18"/>
    <mergeCell ref="C20:H21"/>
    <mergeCell ref="I20:L21"/>
    <mergeCell ref="M20:S20"/>
    <mergeCell ref="T20:Y20"/>
    <mergeCell ref="M21:S21"/>
    <mergeCell ref="T21:Y21"/>
    <mergeCell ref="C16:H16"/>
    <mergeCell ref="I16:Y16"/>
    <mergeCell ref="C10:H11"/>
    <mergeCell ref="I10:Q11"/>
    <mergeCell ref="R10:U10"/>
    <mergeCell ref="V10:Y10"/>
    <mergeCell ref="R11:U11"/>
    <mergeCell ref="V11:Y11"/>
    <mergeCell ref="C23:I23"/>
    <mergeCell ref="J23:P23"/>
    <mergeCell ref="Q23:Y23"/>
    <mergeCell ref="B2:G4"/>
    <mergeCell ref="H2:Z2"/>
    <mergeCell ref="H3:O3"/>
    <mergeCell ref="P3:Z3"/>
    <mergeCell ref="H4:Z4"/>
    <mergeCell ref="C7:H8"/>
    <mergeCell ref="I7:Y8"/>
    <mergeCell ref="C13:H14"/>
    <mergeCell ref="I13:S14"/>
    <mergeCell ref="T13:Y13"/>
    <mergeCell ref="T14:Y14"/>
  </mergeCells>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108"/>
  <sheetViews>
    <sheetView topLeftCell="A28" workbookViewId="0">
      <selection activeCell="C30" sqref="C30:Z31"/>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10" width="13.42578125" style="3" customWidth="1"/>
    <col min="11" max="11" width="15" style="3" customWidth="1"/>
    <col min="12" max="13" width="3.42578125" style="3" customWidth="1"/>
    <col min="14" max="16" width="2.7109375" style="3" customWidth="1"/>
    <col min="17" max="17" width="7.7109375" style="3" customWidth="1"/>
    <col min="18" max="18" width="3.5703125" style="3" customWidth="1"/>
    <col min="19" max="19" width="3.7109375" style="3"/>
    <col min="20" max="20" width="3.28515625" style="3" customWidth="1"/>
    <col min="21" max="22" width="6.42578125" style="3" customWidth="1"/>
    <col min="23" max="23" width="3.7109375" style="3"/>
    <col min="24" max="26" width="5" style="3" customWidth="1"/>
    <col min="27" max="27" width="2.85546875" style="3" customWidth="1"/>
    <col min="28" max="16384" width="3.7109375" style="3"/>
  </cols>
  <sheetData>
    <row r="1" spans="1:27" ht="15" thickBot="1" x14ac:dyDescent="0.25">
      <c r="A1" s="1"/>
      <c r="B1" s="2"/>
      <c r="C1" s="2"/>
      <c r="D1" s="2"/>
      <c r="E1" s="2"/>
      <c r="F1" s="2"/>
    </row>
    <row r="2" spans="1:27"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3"/>
      <c r="AA2" s="654"/>
    </row>
    <row r="3" spans="1:27" ht="15" x14ac:dyDescent="0.2">
      <c r="A3" s="1"/>
      <c r="B3" s="543"/>
      <c r="C3" s="544"/>
      <c r="D3" s="544"/>
      <c r="E3" s="544"/>
      <c r="F3" s="544"/>
      <c r="G3" s="544"/>
      <c r="H3" s="655" t="s">
        <v>1</v>
      </c>
      <c r="I3" s="655"/>
      <c r="J3" s="655"/>
      <c r="K3" s="655"/>
      <c r="L3" s="655"/>
      <c r="M3" s="655"/>
      <c r="N3" s="655"/>
      <c r="O3" s="655"/>
      <c r="P3" s="655"/>
      <c r="Q3" s="655" t="s">
        <v>37</v>
      </c>
      <c r="R3" s="655"/>
      <c r="S3" s="655"/>
      <c r="T3" s="655"/>
      <c r="U3" s="655"/>
      <c r="V3" s="655"/>
      <c r="W3" s="655"/>
      <c r="X3" s="655"/>
      <c r="Y3" s="655"/>
      <c r="Z3" s="655"/>
      <c r="AA3" s="656"/>
    </row>
    <row r="4" spans="1:27"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7"/>
      <c r="AA4" s="658"/>
    </row>
    <row r="5" spans="1:27" ht="15" x14ac:dyDescent="0.2">
      <c r="A5" s="1"/>
      <c r="B5" s="1"/>
      <c r="C5" s="1"/>
      <c r="D5" s="1"/>
      <c r="E5" s="1"/>
      <c r="F5" s="1"/>
      <c r="G5" s="1"/>
      <c r="H5" s="4"/>
      <c r="I5" s="4"/>
      <c r="J5" s="4"/>
      <c r="K5" s="4"/>
      <c r="L5" s="4"/>
      <c r="M5" s="4"/>
      <c r="N5" s="4"/>
      <c r="O5" s="4"/>
      <c r="P5" s="4"/>
      <c r="Q5" s="4"/>
      <c r="R5" s="4"/>
      <c r="S5" s="4"/>
      <c r="T5" s="4"/>
      <c r="U5" s="4"/>
      <c r="V5" s="4"/>
      <c r="W5" s="4"/>
      <c r="X5" s="4"/>
      <c r="Y5" s="4"/>
      <c r="Z5" s="4"/>
      <c r="AA5" s="4"/>
    </row>
    <row r="6" spans="1:27" ht="15.75" thickBot="1" x14ac:dyDescent="0.25">
      <c r="B6" s="5"/>
      <c r="C6" s="6"/>
      <c r="D6" s="6"/>
      <c r="E6" s="6"/>
      <c r="F6" s="6"/>
      <c r="G6" s="6"/>
      <c r="H6" s="6"/>
      <c r="I6" s="7"/>
      <c r="J6" s="7"/>
      <c r="K6" s="7"/>
      <c r="L6" s="7"/>
      <c r="M6" s="7"/>
      <c r="N6" s="7"/>
      <c r="O6" s="7"/>
      <c r="P6" s="7"/>
      <c r="Q6" s="7"/>
      <c r="R6" s="7"/>
      <c r="S6" s="8"/>
      <c r="T6" s="8"/>
      <c r="U6" s="8"/>
      <c r="V6" s="8"/>
      <c r="W6" s="8"/>
      <c r="X6" s="6"/>
      <c r="Y6" s="6"/>
      <c r="Z6" s="6"/>
      <c r="AA6" s="9"/>
    </row>
    <row r="7" spans="1:27" ht="15" customHeight="1" x14ac:dyDescent="0.2">
      <c r="B7" s="10"/>
      <c r="C7" s="638" t="s">
        <v>2</v>
      </c>
      <c r="D7" s="639"/>
      <c r="E7" s="639"/>
      <c r="F7" s="639"/>
      <c r="G7" s="639"/>
      <c r="H7" s="640"/>
      <c r="I7" s="665" t="s">
        <v>206</v>
      </c>
      <c r="J7" s="666"/>
      <c r="K7" s="666"/>
      <c r="L7" s="666"/>
      <c r="M7" s="666"/>
      <c r="N7" s="666"/>
      <c r="O7" s="666"/>
      <c r="P7" s="666"/>
      <c r="Q7" s="666"/>
      <c r="R7" s="666"/>
      <c r="S7" s="666"/>
      <c r="T7" s="666"/>
      <c r="U7" s="666"/>
      <c r="V7" s="666"/>
      <c r="W7" s="666"/>
      <c r="X7" s="666"/>
      <c r="Y7" s="666"/>
      <c r="Z7" s="667"/>
      <c r="AA7" s="11"/>
    </row>
    <row r="8" spans="1:27" ht="15.75" thickBot="1" x14ac:dyDescent="0.25">
      <c r="B8" s="10"/>
      <c r="C8" s="641"/>
      <c r="D8" s="642"/>
      <c r="E8" s="642"/>
      <c r="F8" s="642"/>
      <c r="G8" s="642"/>
      <c r="H8" s="643"/>
      <c r="I8" s="668"/>
      <c r="J8" s="669"/>
      <c r="K8" s="669"/>
      <c r="L8" s="669"/>
      <c r="M8" s="669"/>
      <c r="N8" s="669"/>
      <c r="O8" s="669"/>
      <c r="P8" s="669"/>
      <c r="Q8" s="669"/>
      <c r="R8" s="669"/>
      <c r="S8" s="669"/>
      <c r="T8" s="669"/>
      <c r="U8" s="669"/>
      <c r="V8" s="669"/>
      <c r="W8" s="669"/>
      <c r="X8" s="669"/>
      <c r="Y8" s="669"/>
      <c r="Z8" s="670"/>
      <c r="AA8" s="11"/>
    </row>
    <row r="9" spans="1:27" ht="15.75" thickBot="1" x14ac:dyDescent="0.25">
      <c r="B9" s="10"/>
      <c r="C9" s="12"/>
      <c r="D9" s="12"/>
      <c r="E9" s="12"/>
      <c r="F9" s="12"/>
      <c r="G9" s="12"/>
      <c r="H9" s="12"/>
      <c r="I9" s="13"/>
      <c r="J9" s="13"/>
      <c r="K9" s="13"/>
      <c r="L9" s="13"/>
      <c r="M9" s="13"/>
      <c r="N9" s="13"/>
      <c r="O9" s="13"/>
      <c r="P9" s="13"/>
      <c r="Q9" s="13"/>
      <c r="R9" s="13"/>
      <c r="S9" s="14"/>
      <c r="T9" s="14"/>
      <c r="U9" s="14"/>
      <c r="V9" s="14"/>
      <c r="W9" s="14"/>
      <c r="X9" s="12"/>
      <c r="Y9" s="12"/>
      <c r="Z9" s="12"/>
      <c r="AA9" s="11"/>
    </row>
    <row r="10" spans="1:27" ht="15" customHeight="1" thickBot="1" x14ac:dyDescent="0.25">
      <c r="B10" s="10"/>
      <c r="C10" s="638" t="s">
        <v>4</v>
      </c>
      <c r="D10" s="639"/>
      <c r="E10" s="639"/>
      <c r="F10" s="639"/>
      <c r="G10" s="639"/>
      <c r="H10" s="640"/>
      <c r="I10" s="564" t="s">
        <v>207</v>
      </c>
      <c r="J10" s="565"/>
      <c r="K10" s="993"/>
      <c r="L10" s="993"/>
      <c r="M10" s="993"/>
      <c r="N10" s="993"/>
      <c r="O10" s="993"/>
      <c r="P10" s="993"/>
      <c r="Q10" s="993"/>
      <c r="R10" s="994"/>
      <c r="S10" s="674" t="s">
        <v>3</v>
      </c>
      <c r="T10" s="675"/>
      <c r="U10" s="675"/>
      <c r="V10" s="676"/>
      <c r="W10" s="608" t="s">
        <v>5</v>
      </c>
      <c r="X10" s="609"/>
      <c r="Y10" s="609"/>
      <c r="Z10" s="610"/>
      <c r="AA10" s="11"/>
    </row>
    <row r="11" spans="1:27" ht="28.5" customHeight="1" thickBot="1" x14ac:dyDescent="0.25">
      <c r="B11" s="10"/>
      <c r="C11" s="641"/>
      <c r="D11" s="642"/>
      <c r="E11" s="642"/>
      <c r="F11" s="642"/>
      <c r="G11" s="642"/>
      <c r="H11" s="643"/>
      <c r="I11" s="995"/>
      <c r="J11" s="996"/>
      <c r="K11" s="996"/>
      <c r="L11" s="996"/>
      <c r="M11" s="996"/>
      <c r="N11" s="996"/>
      <c r="O11" s="996"/>
      <c r="P11" s="996"/>
      <c r="Q11" s="996"/>
      <c r="R11" s="997"/>
      <c r="S11" s="683" t="s">
        <v>208</v>
      </c>
      <c r="T11" s="684"/>
      <c r="U11" s="684"/>
      <c r="V11" s="685"/>
      <c r="W11" s="671" t="s">
        <v>209</v>
      </c>
      <c r="X11" s="672"/>
      <c r="Y11" s="672"/>
      <c r="Z11" s="673"/>
      <c r="AA11" s="11"/>
    </row>
    <row r="12" spans="1:27"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7"/>
    </row>
    <row r="13" spans="1:27" ht="15" customHeight="1" x14ac:dyDescent="0.2">
      <c r="B13" s="15"/>
      <c r="C13" s="638" t="s">
        <v>6</v>
      </c>
      <c r="D13" s="639"/>
      <c r="E13" s="639"/>
      <c r="F13" s="639"/>
      <c r="G13" s="639"/>
      <c r="H13" s="640"/>
      <c r="I13" s="644" t="s">
        <v>210</v>
      </c>
      <c r="J13" s="644"/>
      <c r="K13" s="645"/>
      <c r="L13" s="645"/>
      <c r="M13" s="645"/>
      <c r="N13" s="645"/>
      <c r="O13" s="645"/>
      <c r="P13" s="645"/>
      <c r="Q13" s="645"/>
      <c r="R13" s="645"/>
      <c r="S13" s="645"/>
      <c r="T13" s="646"/>
      <c r="U13" s="638" t="s">
        <v>7</v>
      </c>
      <c r="V13" s="639"/>
      <c r="W13" s="639"/>
      <c r="X13" s="639"/>
      <c r="Y13" s="639"/>
      <c r="Z13" s="640"/>
      <c r="AA13" s="17"/>
    </row>
    <row r="14" spans="1:27" ht="30" customHeight="1" thickBot="1" x14ac:dyDescent="0.25">
      <c r="B14" s="15"/>
      <c r="C14" s="641"/>
      <c r="D14" s="642"/>
      <c r="E14" s="642"/>
      <c r="F14" s="642"/>
      <c r="G14" s="642"/>
      <c r="H14" s="643"/>
      <c r="I14" s="647"/>
      <c r="J14" s="647"/>
      <c r="K14" s="648"/>
      <c r="L14" s="648"/>
      <c r="M14" s="648"/>
      <c r="N14" s="648"/>
      <c r="O14" s="648"/>
      <c r="P14" s="648"/>
      <c r="Q14" s="648"/>
      <c r="R14" s="648"/>
      <c r="S14" s="648"/>
      <c r="T14" s="649"/>
      <c r="U14" s="650" t="s">
        <v>211</v>
      </c>
      <c r="V14" s="651"/>
      <c r="W14" s="651"/>
      <c r="X14" s="651"/>
      <c r="Y14" s="651"/>
      <c r="Z14" s="652"/>
      <c r="AA14" s="17"/>
    </row>
    <row r="15" spans="1:27"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7"/>
    </row>
    <row r="16" spans="1:27" ht="43.5" customHeight="1" thickBot="1" x14ac:dyDescent="0.25">
      <c r="B16" s="15"/>
      <c r="C16" s="601" t="s">
        <v>8</v>
      </c>
      <c r="D16" s="602"/>
      <c r="E16" s="602"/>
      <c r="F16" s="602"/>
      <c r="G16" s="602"/>
      <c r="H16" s="603"/>
      <c r="I16" s="604" t="s">
        <v>212</v>
      </c>
      <c r="J16" s="604"/>
      <c r="K16" s="605"/>
      <c r="L16" s="605"/>
      <c r="M16" s="605"/>
      <c r="N16" s="605"/>
      <c r="O16" s="605"/>
      <c r="P16" s="605"/>
      <c r="Q16" s="605"/>
      <c r="R16" s="605"/>
      <c r="S16" s="605"/>
      <c r="T16" s="605"/>
      <c r="U16" s="605"/>
      <c r="V16" s="605"/>
      <c r="W16" s="605"/>
      <c r="X16" s="605"/>
      <c r="Y16" s="605"/>
      <c r="Z16" s="606"/>
      <c r="AA16" s="17"/>
    </row>
    <row r="17" spans="2:27"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8"/>
      <c r="AA17" s="17"/>
    </row>
    <row r="18" spans="2:27" ht="52.5" customHeight="1" thickBot="1" x14ac:dyDescent="0.25">
      <c r="B18" s="15"/>
      <c r="C18" s="601" t="s">
        <v>9</v>
      </c>
      <c r="D18" s="602"/>
      <c r="E18" s="602"/>
      <c r="F18" s="602"/>
      <c r="G18" s="602"/>
      <c r="H18" s="603"/>
      <c r="I18" s="604" t="s">
        <v>213</v>
      </c>
      <c r="J18" s="604"/>
      <c r="K18" s="605"/>
      <c r="L18" s="605"/>
      <c r="M18" s="605"/>
      <c r="N18" s="605"/>
      <c r="O18" s="605"/>
      <c r="P18" s="605"/>
      <c r="Q18" s="605"/>
      <c r="R18" s="605"/>
      <c r="S18" s="605"/>
      <c r="T18" s="605"/>
      <c r="U18" s="605"/>
      <c r="V18" s="605"/>
      <c r="W18" s="605"/>
      <c r="X18" s="605"/>
      <c r="Y18" s="605"/>
      <c r="Z18" s="606"/>
      <c r="AA18" s="17"/>
    </row>
    <row r="19" spans="2:27"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8"/>
      <c r="AA19" s="17"/>
    </row>
    <row r="20" spans="2:27" s="1" customFormat="1" ht="22.5" customHeight="1" x14ac:dyDescent="0.2">
      <c r="B20" s="15"/>
      <c r="C20" s="620" t="s">
        <v>10</v>
      </c>
      <c r="D20" s="621"/>
      <c r="E20" s="621"/>
      <c r="F20" s="621"/>
      <c r="G20" s="621"/>
      <c r="H20" s="622"/>
      <c r="I20" s="626" t="s">
        <v>228</v>
      </c>
      <c r="J20" s="627"/>
      <c r="K20" s="627"/>
      <c r="L20" s="627"/>
      <c r="M20" s="628"/>
      <c r="N20" s="608" t="s">
        <v>11</v>
      </c>
      <c r="O20" s="609"/>
      <c r="P20" s="609"/>
      <c r="Q20" s="609"/>
      <c r="R20" s="609"/>
      <c r="S20" s="609"/>
      <c r="T20" s="610"/>
      <c r="U20" s="608" t="s">
        <v>12</v>
      </c>
      <c r="V20" s="609"/>
      <c r="W20" s="609"/>
      <c r="X20" s="609"/>
      <c r="Y20" s="609"/>
      <c r="Z20" s="610"/>
      <c r="AA20" s="17"/>
    </row>
    <row r="21" spans="2:27" s="1" customFormat="1" ht="30.75" customHeight="1" thickBot="1" x14ac:dyDescent="0.25">
      <c r="B21" s="15"/>
      <c r="C21" s="623"/>
      <c r="D21" s="624"/>
      <c r="E21" s="624"/>
      <c r="F21" s="624"/>
      <c r="G21" s="624"/>
      <c r="H21" s="625"/>
      <c r="I21" s="629"/>
      <c r="J21" s="630"/>
      <c r="K21" s="630"/>
      <c r="L21" s="630"/>
      <c r="M21" s="631"/>
      <c r="N21" s="701" t="s">
        <v>70</v>
      </c>
      <c r="O21" s="702"/>
      <c r="P21" s="702"/>
      <c r="Q21" s="702"/>
      <c r="R21" s="702"/>
      <c r="S21" s="702"/>
      <c r="T21" s="703"/>
      <c r="U21" s="671" t="s">
        <v>71</v>
      </c>
      <c r="V21" s="672"/>
      <c r="W21" s="672"/>
      <c r="X21" s="672"/>
      <c r="Y21" s="672"/>
      <c r="Z21" s="673"/>
      <c r="AA21" s="17"/>
    </row>
    <row r="22" spans="2:27"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7"/>
    </row>
    <row r="23" spans="2:27" ht="31.5" customHeight="1" x14ac:dyDescent="0.2">
      <c r="B23" s="15"/>
      <c r="C23" s="608" t="s">
        <v>13</v>
      </c>
      <c r="D23" s="609"/>
      <c r="E23" s="609"/>
      <c r="F23" s="609"/>
      <c r="G23" s="609"/>
      <c r="H23" s="609"/>
      <c r="I23" s="610"/>
      <c r="J23" s="608" t="s">
        <v>14</v>
      </c>
      <c r="K23" s="609"/>
      <c r="L23" s="609"/>
      <c r="M23" s="609"/>
      <c r="N23" s="609"/>
      <c r="O23" s="609"/>
      <c r="P23" s="609"/>
      <c r="Q23" s="610"/>
      <c r="R23" s="608" t="s">
        <v>15</v>
      </c>
      <c r="S23" s="609"/>
      <c r="T23" s="609"/>
      <c r="U23" s="609"/>
      <c r="V23" s="609"/>
      <c r="W23" s="609"/>
      <c r="X23" s="609"/>
      <c r="Y23" s="609"/>
      <c r="Z23" s="610"/>
      <c r="AA23" s="17"/>
    </row>
    <row r="24" spans="2:27" ht="29.25" customHeight="1" thickBot="1" x14ac:dyDescent="0.25">
      <c r="B24" s="15"/>
      <c r="C24" s="611" t="s">
        <v>214</v>
      </c>
      <c r="D24" s="612"/>
      <c r="E24" s="612"/>
      <c r="F24" s="612"/>
      <c r="G24" s="612"/>
      <c r="H24" s="612"/>
      <c r="I24" s="613"/>
      <c r="J24" s="998" t="s">
        <v>142</v>
      </c>
      <c r="K24" s="999"/>
      <c r="L24" s="999"/>
      <c r="M24" s="999"/>
      <c r="N24" s="999"/>
      <c r="O24" s="999"/>
      <c r="P24" s="999"/>
      <c r="Q24" s="1000"/>
      <c r="R24" s="1383" t="s">
        <v>164</v>
      </c>
      <c r="S24" s="1384"/>
      <c r="T24" s="1384"/>
      <c r="U24" s="1384"/>
      <c r="V24" s="1384"/>
      <c r="W24" s="1384"/>
      <c r="X24" s="1384"/>
      <c r="Y24" s="1384"/>
      <c r="Z24" s="1385"/>
      <c r="AA24" s="17"/>
    </row>
    <row r="25" spans="2:27"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7"/>
    </row>
    <row r="26" spans="2:27" ht="33" customHeight="1" thickBot="1" x14ac:dyDescent="0.25">
      <c r="B26" s="15"/>
      <c r="C26" s="601" t="s">
        <v>16</v>
      </c>
      <c r="D26" s="602"/>
      <c r="E26" s="602"/>
      <c r="F26" s="602"/>
      <c r="G26" s="602"/>
      <c r="H26" s="603"/>
      <c r="I26" s="604" t="s">
        <v>215</v>
      </c>
      <c r="J26" s="604"/>
      <c r="K26" s="605"/>
      <c r="L26" s="605"/>
      <c r="M26" s="605"/>
      <c r="N26" s="605"/>
      <c r="O26" s="605"/>
      <c r="P26" s="605"/>
      <c r="Q26" s="605"/>
      <c r="R26" s="605"/>
      <c r="S26" s="605"/>
      <c r="T26" s="605"/>
      <c r="U26" s="605"/>
      <c r="V26" s="605"/>
      <c r="W26" s="605"/>
      <c r="X26" s="605"/>
      <c r="Y26" s="605"/>
      <c r="Z26" s="606"/>
      <c r="AA26" s="17"/>
    </row>
    <row r="27" spans="2:27"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7"/>
    </row>
    <row r="28" spans="2:27" ht="39.75" customHeight="1" thickBot="1" x14ac:dyDescent="0.25">
      <c r="B28" s="15"/>
      <c r="C28" s="601" t="s">
        <v>17</v>
      </c>
      <c r="D28" s="602"/>
      <c r="E28" s="602"/>
      <c r="F28" s="602"/>
      <c r="G28" s="602"/>
      <c r="H28" s="603"/>
      <c r="I28" s="607" t="s">
        <v>216</v>
      </c>
      <c r="J28" s="977"/>
      <c r="K28" s="604"/>
      <c r="L28" s="601" t="s">
        <v>18</v>
      </c>
      <c r="M28" s="602"/>
      <c r="N28" s="602"/>
      <c r="O28" s="602"/>
      <c r="P28" s="602"/>
      <c r="Q28" s="603"/>
      <c r="R28" s="619" t="s">
        <v>38</v>
      </c>
      <c r="S28" s="617"/>
      <c r="T28" s="618"/>
      <c r="U28" s="55" t="s">
        <v>77</v>
      </c>
      <c r="V28" s="617" t="s">
        <v>39</v>
      </c>
      <c r="W28" s="617"/>
      <c r="X28" s="617"/>
      <c r="Y28" s="618"/>
      <c r="Z28" s="55" t="s">
        <v>77</v>
      </c>
      <c r="AA28" s="17"/>
    </row>
    <row r="29" spans="2:27"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6"/>
      <c r="AA29" s="17"/>
    </row>
    <row r="30" spans="2:27" s="19" customFormat="1" x14ac:dyDescent="0.2">
      <c r="B30" s="2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2"/>
      <c r="Z30" s="593"/>
      <c r="AA30" s="17"/>
    </row>
    <row r="31" spans="2:27" s="19" customFormat="1" ht="15" thickBot="1" x14ac:dyDescent="0.25">
      <c r="B31" s="20"/>
      <c r="C31" s="594"/>
      <c r="D31" s="595"/>
      <c r="E31" s="595"/>
      <c r="F31" s="595"/>
      <c r="G31" s="595"/>
      <c r="H31" s="595"/>
      <c r="I31" s="595"/>
      <c r="J31" s="595"/>
      <c r="K31" s="595"/>
      <c r="L31" s="595"/>
      <c r="M31" s="595"/>
      <c r="N31" s="595"/>
      <c r="O31" s="595"/>
      <c r="P31" s="595"/>
      <c r="Q31" s="595"/>
      <c r="R31" s="595"/>
      <c r="S31" s="595"/>
      <c r="T31" s="595"/>
      <c r="U31" s="595"/>
      <c r="V31" s="595"/>
      <c r="W31" s="595"/>
      <c r="X31" s="595"/>
      <c r="Y31" s="595"/>
      <c r="Z31" s="596"/>
      <c r="AA31" s="17"/>
    </row>
    <row r="32" spans="2:27" s="19" customFormat="1" ht="14.25" customHeight="1" x14ac:dyDescent="0.2">
      <c r="B32" s="20"/>
      <c r="C32" s="707" t="s">
        <v>20</v>
      </c>
      <c r="D32" s="708"/>
      <c r="E32" s="708"/>
      <c r="F32" s="708"/>
      <c r="G32" s="709"/>
      <c r="H32" s="713" t="s">
        <v>217</v>
      </c>
      <c r="I32" s="767" t="s">
        <v>218</v>
      </c>
      <c r="J32" s="767" t="s">
        <v>25</v>
      </c>
      <c r="K32" s="713" t="s">
        <v>23</v>
      </c>
      <c r="L32" s="715" t="s">
        <v>24</v>
      </c>
      <c r="M32" s="708"/>
      <c r="N32" s="708"/>
      <c r="O32" s="708"/>
      <c r="P32" s="708"/>
      <c r="Q32" s="708"/>
      <c r="R32" s="708"/>
      <c r="S32" s="708"/>
      <c r="T32" s="708"/>
      <c r="U32" s="708"/>
      <c r="V32" s="708"/>
      <c r="W32" s="708"/>
      <c r="X32" s="708"/>
      <c r="Y32" s="708"/>
      <c r="Z32" s="709"/>
      <c r="AA32" s="17"/>
    </row>
    <row r="33" spans="2:27" s="19" customFormat="1" ht="31.5" customHeight="1" thickBot="1" x14ac:dyDescent="0.25">
      <c r="B33" s="20"/>
      <c r="C33" s="710"/>
      <c r="D33" s="711"/>
      <c r="E33" s="711"/>
      <c r="F33" s="711"/>
      <c r="G33" s="712"/>
      <c r="H33" s="714"/>
      <c r="I33" s="768"/>
      <c r="J33" s="768"/>
      <c r="K33" s="714"/>
      <c r="L33" s="716"/>
      <c r="M33" s="711"/>
      <c r="N33" s="711"/>
      <c r="O33" s="711"/>
      <c r="P33" s="711"/>
      <c r="Q33" s="711"/>
      <c r="R33" s="711"/>
      <c r="S33" s="711"/>
      <c r="T33" s="711"/>
      <c r="U33" s="711"/>
      <c r="V33" s="711"/>
      <c r="W33" s="711"/>
      <c r="X33" s="711"/>
      <c r="Y33" s="711"/>
      <c r="Z33" s="712"/>
      <c r="AA33" s="17"/>
    </row>
    <row r="34" spans="2:27" s="19" customFormat="1" ht="24.75" customHeight="1" x14ac:dyDescent="0.2">
      <c r="B34" s="20"/>
      <c r="C34" s="1488" t="s">
        <v>36</v>
      </c>
      <c r="D34" s="1489"/>
      <c r="E34" s="1489"/>
      <c r="F34" s="1489"/>
      <c r="G34" s="1490"/>
      <c r="H34" s="81" t="s">
        <v>219</v>
      </c>
      <c r="I34" s="82">
        <v>160</v>
      </c>
      <c r="J34" s="1494">
        <f>I34+I35</f>
        <v>211</v>
      </c>
      <c r="K34" s="83">
        <f>IFERROR((I34/J34),"")</f>
        <v>0.75829383886255919</v>
      </c>
      <c r="L34" s="1496" t="s">
        <v>220</v>
      </c>
      <c r="M34" s="1497"/>
      <c r="N34" s="1497"/>
      <c r="O34" s="1497"/>
      <c r="P34" s="1497"/>
      <c r="Q34" s="1497"/>
      <c r="R34" s="1497"/>
      <c r="S34" s="1497"/>
      <c r="T34" s="1497"/>
      <c r="U34" s="1497"/>
      <c r="V34" s="1497"/>
      <c r="W34" s="1497"/>
      <c r="X34" s="1497"/>
      <c r="Y34" s="1497"/>
      <c r="Z34" s="1498"/>
      <c r="AA34" s="17"/>
    </row>
    <row r="35" spans="2:27" s="19" customFormat="1" ht="24.75" customHeight="1" x14ac:dyDescent="0.2">
      <c r="B35" s="20"/>
      <c r="C35" s="1491"/>
      <c r="D35" s="1492"/>
      <c r="E35" s="1492"/>
      <c r="F35" s="1492"/>
      <c r="G35" s="1493"/>
      <c r="H35" s="84" t="s">
        <v>221</v>
      </c>
      <c r="I35" s="82">
        <v>51</v>
      </c>
      <c r="J35" s="1495"/>
      <c r="K35" s="85">
        <f>IFERROR((I35/J34),"")</f>
        <v>0.24170616113744076</v>
      </c>
      <c r="L35" s="1499"/>
      <c r="M35" s="1500"/>
      <c r="N35" s="1500"/>
      <c r="O35" s="1500"/>
      <c r="P35" s="1500"/>
      <c r="Q35" s="1500"/>
      <c r="R35" s="1500"/>
      <c r="S35" s="1500"/>
      <c r="T35" s="1500"/>
      <c r="U35" s="1500"/>
      <c r="V35" s="1500"/>
      <c r="W35" s="1500"/>
      <c r="X35" s="1500"/>
      <c r="Y35" s="1500"/>
      <c r="Z35" s="1501"/>
      <c r="AA35" s="17"/>
    </row>
    <row r="36" spans="2:27" s="19" customFormat="1" ht="43.5" customHeight="1" x14ac:dyDescent="0.2">
      <c r="B36" s="20"/>
      <c r="C36" s="1488" t="s">
        <v>93</v>
      </c>
      <c r="D36" s="1489"/>
      <c r="E36" s="1489"/>
      <c r="F36" s="1489"/>
      <c r="G36" s="1490"/>
      <c r="H36" s="81" t="s">
        <v>219</v>
      </c>
      <c r="I36" s="82">
        <v>164</v>
      </c>
      <c r="J36" s="1502">
        <f>+I36+I37</f>
        <v>208</v>
      </c>
      <c r="K36" s="86">
        <f>IFERROR((I36/J36),"")</f>
        <v>0.78846153846153844</v>
      </c>
      <c r="L36" s="1503" t="s">
        <v>222</v>
      </c>
      <c r="M36" s="1504"/>
      <c r="N36" s="1504"/>
      <c r="O36" s="1504"/>
      <c r="P36" s="1504"/>
      <c r="Q36" s="1504"/>
      <c r="R36" s="1504"/>
      <c r="S36" s="1504"/>
      <c r="T36" s="1504"/>
      <c r="U36" s="1504"/>
      <c r="V36" s="1504"/>
      <c r="W36" s="1504"/>
      <c r="X36" s="1504"/>
      <c r="Y36" s="1504"/>
      <c r="Z36" s="1505"/>
      <c r="AA36" s="17"/>
    </row>
    <row r="37" spans="2:27" s="19" customFormat="1" ht="28.5" customHeight="1" x14ac:dyDescent="0.2">
      <c r="B37" s="20"/>
      <c r="C37" s="1491"/>
      <c r="D37" s="1492"/>
      <c r="E37" s="1492"/>
      <c r="F37" s="1492"/>
      <c r="G37" s="1493"/>
      <c r="H37" s="84" t="s">
        <v>221</v>
      </c>
      <c r="I37" s="82">
        <v>44</v>
      </c>
      <c r="J37" s="1495"/>
      <c r="K37" s="85">
        <f>IFERROR((I37/J36),"")</f>
        <v>0.21153846153846154</v>
      </c>
      <c r="L37" s="1506"/>
      <c r="M37" s="1507"/>
      <c r="N37" s="1507"/>
      <c r="O37" s="1507"/>
      <c r="P37" s="1507"/>
      <c r="Q37" s="1507"/>
      <c r="R37" s="1507"/>
      <c r="S37" s="1507"/>
      <c r="T37" s="1507"/>
      <c r="U37" s="1507"/>
      <c r="V37" s="1507"/>
      <c r="W37" s="1507"/>
      <c r="X37" s="1507"/>
      <c r="Y37" s="1507"/>
      <c r="Z37" s="1508"/>
      <c r="AA37" s="17"/>
    </row>
    <row r="38" spans="2:27" s="19" customFormat="1" x14ac:dyDescent="0.2">
      <c r="B38" s="20"/>
      <c r="C38" s="1488" t="s">
        <v>94</v>
      </c>
      <c r="D38" s="1489"/>
      <c r="E38" s="1489"/>
      <c r="F38" s="1489"/>
      <c r="G38" s="1490"/>
      <c r="H38" s="81" t="s">
        <v>219</v>
      </c>
      <c r="I38" s="82"/>
      <c r="J38" s="1502">
        <f>+I38+I39</f>
        <v>0</v>
      </c>
      <c r="K38" s="83" t="str">
        <f>IFERROR((I38/J38),"")</f>
        <v/>
      </c>
      <c r="L38" s="1503"/>
      <c r="M38" s="1504"/>
      <c r="N38" s="1504"/>
      <c r="O38" s="1504"/>
      <c r="P38" s="1504"/>
      <c r="Q38" s="1504"/>
      <c r="R38" s="1504"/>
      <c r="S38" s="1504"/>
      <c r="T38" s="1504"/>
      <c r="U38" s="1504"/>
      <c r="V38" s="1504"/>
      <c r="W38" s="1504"/>
      <c r="X38" s="1504"/>
      <c r="Y38" s="1504"/>
      <c r="Z38" s="1505"/>
      <c r="AA38" s="17"/>
    </row>
    <row r="39" spans="2:27" s="19" customFormat="1" x14ac:dyDescent="0.2">
      <c r="B39" s="20"/>
      <c r="C39" s="1491"/>
      <c r="D39" s="1492"/>
      <c r="E39" s="1492"/>
      <c r="F39" s="1492"/>
      <c r="G39" s="1493"/>
      <c r="H39" s="84" t="s">
        <v>221</v>
      </c>
      <c r="I39" s="82"/>
      <c r="J39" s="1495"/>
      <c r="K39" s="85" t="str">
        <f>IFERROR((I39/J38),"")</f>
        <v/>
      </c>
      <c r="L39" s="1509"/>
      <c r="M39" s="1510"/>
      <c r="N39" s="1510"/>
      <c r="O39" s="1510"/>
      <c r="P39" s="1510"/>
      <c r="Q39" s="1510"/>
      <c r="R39" s="1510"/>
      <c r="S39" s="1510"/>
      <c r="T39" s="1510"/>
      <c r="U39" s="1510"/>
      <c r="V39" s="1510"/>
      <c r="W39" s="1510"/>
      <c r="X39" s="1510"/>
      <c r="Y39" s="1510"/>
      <c r="Z39" s="1511"/>
      <c r="AA39" s="17"/>
    </row>
    <row r="40" spans="2:27" s="19" customFormat="1" x14ac:dyDescent="0.2">
      <c r="B40" s="20"/>
      <c r="C40" s="1488" t="s">
        <v>95</v>
      </c>
      <c r="D40" s="1489"/>
      <c r="E40" s="1489"/>
      <c r="F40" s="1489"/>
      <c r="G40" s="1490"/>
      <c r="H40" s="81" t="s">
        <v>219</v>
      </c>
      <c r="I40" s="82"/>
      <c r="J40" s="1502">
        <f>+I40+I41</f>
        <v>0</v>
      </c>
      <c r="K40" s="83" t="str">
        <f>IFERROR((I40/J40),"")</f>
        <v/>
      </c>
      <c r="L40" s="1506"/>
      <c r="M40" s="1507"/>
      <c r="N40" s="1507"/>
      <c r="O40" s="1507"/>
      <c r="P40" s="1507"/>
      <c r="Q40" s="1507"/>
      <c r="R40" s="1507"/>
      <c r="S40" s="1507"/>
      <c r="T40" s="1507"/>
      <c r="U40" s="1507"/>
      <c r="V40" s="1507"/>
      <c r="W40" s="1507"/>
      <c r="X40" s="1507"/>
      <c r="Y40" s="1507"/>
      <c r="Z40" s="1508"/>
      <c r="AA40" s="17"/>
    </row>
    <row r="41" spans="2:27" s="19" customFormat="1" ht="15.75" customHeight="1" thickBot="1" x14ac:dyDescent="0.25">
      <c r="B41" s="20"/>
      <c r="C41" s="1512"/>
      <c r="D41" s="1513"/>
      <c r="E41" s="1513"/>
      <c r="F41" s="1513"/>
      <c r="G41" s="1514"/>
      <c r="H41" s="87" t="s">
        <v>221</v>
      </c>
      <c r="I41" s="82"/>
      <c r="J41" s="1515"/>
      <c r="K41" s="88" t="str">
        <f>IFERROR((I41/J40),"")</f>
        <v/>
      </c>
      <c r="L41" s="1506"/>
      <c r="M41" s="1507"/>
      <c r="N41" s="1507"/>
      <c r="O41" s="1507"/>
      <c r="P41" s="1507"/>
      <c r="Q41" s="1507"/>
      <c r="R41" s="1507"/>
      <c r="S41" s="1507"/>
      <c r="T41" s="1507"/>
      <c r="U41" s="1507"/>
      <c r="V41" s="1507"/>
      <c r="W41" s="1507"/>
      <c r="X41" s="1507"/>
      <c r="Y41" s="1507"/>
      <c r="Z41" s="1508"/>
      <c r="AA41" s="17"/>
    </row>
    <row r="42" spans="2:27" s="19" customFormat="1" ht="15.75" customHeight="1" thickBot="1" x14ac:dyDescent="0.3">
      <c r="B42" s="20"/>
      <c r="C42" s="552" t="s">
        <v>25</v>
      </c>
      <c r="D42" s="553"/>
      <c r="E42" s="553"/>
      <c r="F42" s="553"/>
      <c r="G42" s="554"/>
      <c r="H42" s="89"/>
      <c r="I42" s="25"/>
      <c r="J42" s="25"/>
      <c r="K42" s="26"/>
      <c r="L42" s="555"/>
      <c r="M42" s="556"/>
      <c r="N42" s="556"/>
      <c r="O42" s="556"/>
      <c r="P42" s="556"/>
      <c r="Q42" s="556"/>
      <c r="R42" s="556"/>
      <c r="S42" s="556"/>
      <c r="T42" s="556"/>
      <c r="U42" s="556"/>
      <c r="V42" s="556"/>
      <c r="W42" s="556"/>
      <c r="X42" s="556"/>
      <c r="Y42" s="556"/>
      <c r="Z42" s="557"/>
      <c r="AA42" s="17"/>
    </row>
    <row r="43" spans="2:27" s="19" customFormat="1" ht="5.25" customHeight="1" x14ac:dyDescent="0.2">
      <c r="B43" s="20"/>
      <c r="C43" s="16"/>
      <c r="D43" s="16"/>
      <c r="E43" s="16"/>
      <c r="F43" s="16"/>
      <c r="G43" s="16"/>
      <c r="H43" s="27"/>
      <c r="I43" s="27"/>
      <c r="J43" s="27"/>
      <c r="K43" s="28"/>
      <c r="L43" s="16"/>
      <c r="M43" s="16"/>
      <c r="N43" s="16"/>
      <c r="O43" s="16"/>
      <c r="P43" s="16"/>
      <c r="Q43" s="16"/>
      <c r="R43" s="16"/>
      <c r="S43" s="16"/>
      <c r="T43" s="16"/>
      <c r="U43" s="16"/>
      <c r="V43" s="16"/>
      <c r="W43" s="16"/>
      <c r="X43" s="16"/>
      <c r="Y43" s="16"/>
      <c r="Z43" s="16"/>
      <c r="AA43" s="17"/>
    </row>
    <row r="44" spans="2:27" s="19" customFormat="1" ht="15" thickBot="1" x14ac:dyDescent="0.25">
      <c r="B44" s="20"/>
      <c r="C44" s="16"/>
      <c r="D44" s="16"/>
      <c r="E44" s="16"/>
      <c r="F44" s="16"/>
      <c r="G44" s="16"/>
      <c r="H44" s="27"/>
      <c r="I44" s="27"/>
      <c r="J44" s="27"/>
      <c r="K44" s="28"/>
      <c r="L44" s="16"/>
      <c r="M44" s="16"/>
      <c r="N44" s="16"/>
      <c r="O44" s="16"/>
      <c r="P44" s="16"/>
      <c r="Q44" s="16"/>
      <c r="R44" s="16"/>
      <c r="S44" s="16"/>
      <c r="T44" s="16"/>
      <c r="U44" s="16"/>
      <c r="V44" s="16"/>
      <c r="W44" s="16"/>
      <c r="X44" s="16"/>
      <c r="Y44" s="16"/>
      <c r="Z44" s="16"/>
      <c r="AA44" s="17"/>
    </row>
    <row r="45" spans="2:27" s="19" customFormat="1" x14ac:dyDescent="0.2">
      <c r="B45" s="20"/>
      <c r="C45" s="558" t="s">
        <v>26</v>
      </c>
      <c r="D45" s="559"/>
      <c r="E45" s="559"/>
      <c r="F45" s="559"/>
      <c r="G45" s="559"/>
      <c r="H45" s="559"/>
      <c r="I45" s="559"/>
      <c r="J45" s="559"/>
      <c r="K45" s="559"/>
      <c r="L45" s="559"/>
      <c r="M45" s="559"/>
      <c r="N45" s="559"/>
      <c r="O45" s="559"/>
      <c r="P45" s="559"/>
      <c r="Q45" s="559"/>
      <c r="R45" s="559"/>
      <c r="S45" s="559"/>
      <c r="T45" s="559"/>
      <c r="U45" s="559"/>
      <c r="V45" s="559"/>
      <c r="W45" s="559"/>
      <c r="X45" s="559"/>
      <c r="Y45" s="559"/>
      <c r="Z45" s="560"/>
      <c r="AA45" s="17"/>
    </row>
    <row r="46" spans="2:27" ht="15" thickBot="1" x14ac:dyDescent="0.25">
      <c r="B46" s="15"/>
      <c r="C46" s="561"/>
      <c r="D46" s="562"/>
      <c r="E46" s="562"/>
      <c r="F46" s="562"/>
      <c r="G46" s="562"/>
      <c r="H46" s="562"/>
      <c r="I46" s="562"/>
      <c r="J46" s="562"/>
      <c r="K46" s="562"/>
      <c r="L46" s="562"/>
      <c r="M46" s="562"/>
      <c r="N46" s="562"/>
      <c r="O46" s="562"/>
      <c r="P46" s="562"/>
      <c r="Q46" s="562"/>
      <c r="R46" s="562"/>
      <c r="S46" s="562"/>
      <c r="T46" s="562"/>
      <c r="U46" s="562"/>
      <c r="V46" s="562"/>
      <c r="W46" s="562"/>
      <c r="X46" s="562"/>
      <c r="Y46" s="562"/>
      <c r="Z46" s="563"/>
      <c r="AA46" s="17"/>
    </row>
    <row r="47" spans="2:27" x14ac:dyDescent="0.2">
      <c r="B47" s="15"/>
      <c r="C47" s="564" t="s">
        <v>27</v>
      </c>
      <c r="D47" s="565"/>
      <c r="E47" s="565"/>
      <c r="F47" s="565"/>
      <c r="G47" s="565"/>
      <c r="H47" s="565"/>
      <c r="I47" s="565"/>
      <c r="J47" s="565"/>
      <c r="K47" s="565"/>
      <c r="L47" s="565"/>
      <c r="M47" s="565"/>
      <c r="N47" s="565"/>
      <c r="O47" s="565"/>
      <c r="P47" s="565"/>
      <c r="Q47" s="565"/>
      <c r="R47" s="565"/>
      <c r="S47" s="565"/>
      <c r="T47" s="565"/>
      <c r="U47" s="565"/>
      <c r="V47" s="565"/>
      <c r="W47" s="565"/>
      <c r="X47" s="565"/>
      <c r="Y47" s="565"/>
      <c r="Z47" s="566"/>
      <c r="AA47" s="17"/>
    </row>
    <row r="48" spans="2:27" x14ac:dyDescent="0.2">
      <c r="B48" s="15"/>
      <c r="C48" s="567"/>
      <c r="D48" s="568"/>
      <c r="E48" s="568"/>
      <c r="F48" s="568"/>
      <c r="G48" s="568"/>
      <c r="H48" s="568"/>
      <c r="I48" s="568"/>
      <c r="J48" s="568"/>
      <c r="K48" s="568"/>
      <c r="L48" s="568"/>
      <c r="M48" s="568"/>
      <c r="N48" s="568"/>
      <c r="O48" s="568"/>
      <c r="P48" s="568"/>
      <c r="Q48" s="568"/>
      <c r="R48" s="568"/>
      <c r="S48" s="568"/>
      <c r="T48" s="568"/>
      <c r="U48" s="568"/>
      <c r="V48" s="568"/>
      <c r="W48" s="568"/>
      <c r="X48" s="568"/>
      <c r="Y48" s="568"/>
      <c r="Z48" s="569"/>
      <c r="AA48" s="17"/>
    </row>
    <row r="49" spans="1:27" x14ac:dyDescent="0.2">
      <c r="B49" s="15"/>
      <c r="C49" s="567"/>
      <c r="D49" s="568"/>
      <c r="E49" s="568"/>
      <c r="F49" s="568"/>
      <c r="G49" s="568"/>
      <c r="H49" s="568"/>
      <c r="I49" s="568"/>
      <c r="J49" s="568"/>
      <c r="K49" s="568"/>
      <c r="L49" s="568"/>
      <c r="M49" s="568"/>
      <c r="N49" s="568"/>
      <c r="O49" s="568"/>
      <c r="P49" s="568"/>
      <c r="Q49" s="568"/>
      <c r="R49" s="568"/>
      <c r="S49" s="568"/>
      <c r="T49" s="568"/>
      <c r="U49" s="568"/>
      <c r="V49" s="568"/>
      <c r="W49" s="568"/>
      <c r="X49" s="568"/>
      <c r="Y49" s="568"/>
      <c r="Z49" s="569"/>
      <c r="AA49" s="17"/>
    </row>
    <row r="50" spans="1:27" x14ac:dyDescent="0.2">
      <c r="B50" s="15"/>
      <c r="C50" s="567"/>
      <c r="D50" s="568"/>
      <c r="E50" s="568"/>
      <c r="F50" s="568"/>
      <c r="G50" s="568"/>
      <c r="H50" s="568"/>
      <c r="I50" s="568"/>
      <c r="J50" s="568"/>
      <c r="K50" s="568"/>
      <c r="L50" s="568"/>
      <c r="M50" s="568"/>
      <c r="N50" s="568"/>
      <c r="O50" s="568"/>
      <c r="P50" s="568"/>
      <c r="Q50" s="568"/>
      <c r="R50" s="568"/>
      <c r="S50" s="568"/>
      <c r="T50" s="568"/>
      <c r="U50" s="568"/>
      <c r="V50" s="568"/>
      <c r="W50" s="568"/>
      <c r="X50" s="568"/>
      <c r="Y50" s="568"/>
      <c r="Z50" s="569"/>
      <c r="AA50" s="17"/>
    </row>
    <row r="51" spans="1:27" x14ac:dyDescent="0.2">
      <c r="B51" s="15"/>
      <c r="C51" s="567"/>
      <c r="D51" s="568"/>
      <c r="E51" s="568"/>
      <c r="F51" s="568"/>
      <c r="G51" s="568"/>
      <c r="H51" s="568"/>
      <c r="I51" s="568"/>
      <c r="J51" s="568"/>
      <c r="K51" s="568"/>
      <c r="L51" s="568"/>
      <c r="M51" s="568"/>
      <c r="N51" s="568"/>
      <c r="O51" s="568"/>
      <c r="P51" s="568"/>
      <c r="Q51" s="568"/>
      <c r="R51" s="568"/>
      <c r="S51" s="568"/>
      <c r="T51" s="568"/>
      <c r="U51" s="568"/>
      <c r="V51" s="568"/>
      <c r="W51" s="568"/>
      <c r="X51" s="568"/>
      <c r="Y51" s="568"/>
      <c r="Z51" s="569"/>
      <c r="AA51" s="17"/>
    </row>
    <row r="52" spans="1:27" x14ac:dyDescent="0.2">
      <c r="B52" s="15"/>
      <c r="C52" s="567"/>
      <c r="D52" s="568"/>
      <c r="E52" s="568"/>
      <c r="F52" s="568"/>
      <c r="G52" s="568"/>
      <c r="H52" s="568"/>
      <c r="I52" s="568"/>
      <c r="J52" s="568"/>
      <c r="K52" s="568"/>
      <c r="L52" s="568"/>
      <c r="M52" s="568"/>
      <c r="N52" s="568"/>
      <c r="O52" s="568"/>
      <c r="P52" s="568"/>
      <c r="Q52" s="568"/>
      <c r="R52" s="568"/>
      <c r="S52" s="568"/>
      <c r="T52" s="568"/>
      <c r="U52" s="568"/>
      <c r="V52" s="568"/>
      <c r="W52" s="568"/>
      <c r="X52" s="568"/>
      <c r="Y52" s="568"/>
      <c r="Z52" s="569"/>
      <c r="AA52" s="17"/>
    </row>
    <row r="53" spans="1:27" x14ac:dyDescent="0.2">
      <c r="B53" s="15"/>
      <c r="C53" s="567"/>
      <c r="D53" s="568"/>
      <c r="E53" s="568"/>
      <c r="F53" s="568"/>
      <c r="G53" s="568"/>
      <c r="H53" s="568"/>
      <c r="I53" s="568"/>
      <c r="J53" s="568"/>
      <c r="K53" s="568"/>
      <c r="L53" s="568"/>
      <c r="M53" s="568"/>
      <c r="N53" s="568"/>
      <c r="O53" s="568"/>
      <c r="P53" s="568"/>
      <c r="Q53" s="568"/>
      <c r="R53" s="568"/>
      <c r="S53" s="568"/>
      <c r="T53" s="568"/>
      <c r="U53" s="568"/>
      <c r="V53" s="568"/>
      <c r="W53" s="568"/>
      <c r="X53" s="568"/>
      <c r="Y53" s="568"/>
      <c r="Z53" s="569"/>
      <c r="AA53" s="17"/>
    </row>
    <row r="54" spans="1:27" x14ac:dyDescent="0.2">
      <c r="B54" s="15"/>
      <c r="C54" s="567"/>
      <c r="D54" s="568"/>
      <c r="E54" s="568"/>
      <c r="F54" s="568"/>
      <c r="G54" s="568"/>
      <c r="H54" s="568"/>
      <c r="I54" s="568"/>
      <c r="J54" s="568"/>
      <c r="K54" s="568"/>
      <c r="L54" s="568"/>
      <c r="M54" s="568"/>
      <c r="N54" s="568"/>
      <c r="O54" s="568"/>
      <c r="P54" s="568"/>
      <c r="Q54" s="568"/>
      <c r="R54" s="568"/>
      <c r="S54" s="568"/>
      <c r="T54" s="568"/>
      <c r="U54" s="568"/>
      <c r="V54" s="568"/>
      <c r="W54" s="568"/>
      <c r="X54" s="568"/>
      <c r="Y54" s="568"/>
      <c r="Z54" s="569"/>
      <c r="AA54" s="17"/>
    </row>
    <row r="55" spans="1:27" x14ac:dyDescent="0.2">
      <c r="B55" s="15"/>
      <c r="C55" s="567"/>
      <c r="D55" s="568"/>
      <c r="E55" s="568"/>
      <c r="F55" s="568"/>
      <c r="G55" s="568"/>
      <c r="H55" s="568"/>
      <c r="I55" s="568"/>
      <c r="J55" s="568"/>
      <c r="K55" s="568"/>
      <c r="L55" s="568"/>
      <c r="M55" s="568"/>
      <c r="N55" s="568"/>
      <c r="O55" s="568"/>
      <c r="P55" s="568"/>
      <c r="Q55" s="568"/>
      <c r="R55" s="568"/>
      <c r="S55" s="568"/>
      <c r="T55" s="568"/>
      <c r="U55" s="568"/>
      <c r="V55" s="568"/>
      <c r="W55" s="568"/>
      <c r="X55" s="568"/>
      <c r="Y55" s="568"/>
      <c r="Z55" s="569"/>
      <c r="AA55" s="17"/>
    </row>
    <row r="56" spans="1:27" x14ac:dyDescent="0.2">
      <c r="B56" s="15"/>
      <c r="C56" s="567"/>
      <c r="D56" s="568"/>
      <c r="E56" s="568"/>
      <c r="F56" s="568"/>
      <c r="G56" s="568"/>
      <c r="H56" s="568"/>
      <c r="I56" s="568"/>
      <c r="J56" s="568"/>
      <c r="K56" s="568"/>
      <c r="L56" s="568"/>
      <c r="M56" s="568"/>
      <c r="N56" s="568"/>
      <c r="O56" s="568"/>
      <c r="P56" s="568"/>
      <c r="Q56" s="568"/>
      <c r="R56" s="568"/>
      <c r="S56" s="568"/>
      <c r="T56" s="568"/>
      <c r="U56" s="568"/>
      <c r="V56" s="568"/>
      <c r="W56" s="568"/>
      <c r="X56" s="568"/>
      <c r="Y56" s="568"/>
      <c r="Z56" s="569"/>
      <c r="AA56" s="17"/>
    </row>
    <row r="57" spans="1:27" x14ac:dyDescent="0.2">
      <c r="B57" s="15"/>
      <c r="C57" s="567"/>
      <c r="D57" s="568"/>
      <c r="E57" s="568"/>
      <c r="F57" s="568"/>
      <c r="G57" s="568"/>
      <c r="H57" s="568"/>
      <c r="I57" s="568"/>
      <c r="J57" s="568"/>
      <c r="K57" s="568"/>
      <c r="L57" s="568"/>
      <c r="M57" s="568"/>
      <c r="N57" s="568"/>
      <c r="O57" s="568"/>
      <c r="P57" s="568"/>
      <c r="Q57" s="568"/>
      <c r="R57" s="568"/>
      <c r="S57" s="568"/>
      <c r="T57" s="568"/>
      <c r="U57" s="568"/>
      <c r="V57" s="568"/>
      <c r="W57" s="568"/>
      <c r="X57" s="568"/>
      <c r="Y57" s="568"/>
      <c r="Z57" s="569"/>
      <c r="AA57" s="17"/>
    </row>
    <row r="58" spans="1:27" x14ac:dyDescent="0.2">
      <c r="B58" s="15"/>
      <c r="C58" s="567"/>
      <c r="D58" s="568"/>
      <c r="E58" s="568"/>
      <c r="F58" s="568"/>
      <c r="G58" s="568"/>
      <c r="H58" s="568"/>
      <c r="I58" s="568"/>
      <c r="J58" s="568"/>
      <c r="K58" s="568"/>
      <c r="L58" s="568"/>
      <c r="M58" s="568"/>
      <c r="N58" s="568"/>
      <c r="O58" s="568"/>
      <c r="P58" s="568"/>
      <c r="Q58" s="568"/>
      <c r="R58" s="568"/>
      <c r="S58" s="568"/>
      <c r="T58" s="568"/>
      <c r="U58" s="568"/>
      <c r="V58" s="568"/>
      <c r="W58" s="568"/>
      <c r="X58" s="568"/>
      <c r="Y58" s="568"/>
      <c r="Z58" s="569"/>
      <c r="AA58" s="17"/>
    </row>
    <row r="59" spans="1:27" ht="15" thickBot="1" x14ac:dyDescent="0.25">
      <c r="B59" s="15"/>
      <c r="C59" s="570"/>
      <c r="D59" s="571"/>
      <c r="E59" s="571"/>
      <c r="F59" s="571"/>
      <c r="G59" s="571"/>
      <c r="H59" s="571"/>
      <c r="I59" s="571"/>
      <c r="J59" s="571"/>
      <c r="K59" s="571"/>
      <c r="L59" s="571"/>
      <c r="M59" s="571"/>
      <c r="N59" s="571"/>
      <c r="O59" s="571"/>
      <c r="P59" s="571"/>
      <c r="Q59" s="571"/>
      <c r="R59" s="571"/>
      <c r="S59" s="571"/>
      <c r="T59" s="571"/>
      <c r="U59" s="571"/>
      <c r="V59" s="571"/>
      <c r="W59" s="571"/>
      <c r="X59" s="571"/>
      <c r="Y59" s="571"/>
      <c r="Z59" s="572"/>
      <c r="AA59" s="17"/>
    </row>
    <row r="60" spans="1:27" x14ac:dyDescent="0.2">
      <c r="B60" s="29"/>
      <c r="C60" s="30"/>
      <c r="D60" s="30"/>
      <c r="E60" s="30"/>
      <c r="F60" s="30"/>
      <c r="G60" s="30"/>
      <c r="H60" s="30"/>
      <c r="I60" s="30"/>
      <c r="J60" s="30"/>
      <c r="K60" s="30"/>
      <c r="L60" s="30"/>
      <c r="M60" s="30"/>
      <c r="N60" s="30"/>
      <c r="O60" s="30"/>
      <c r="P60" s="30"/>
      <c r="Q60" s="30"/>
      <c r="R60" s="30"/>
      <c r="S60" s="30"/>
      <c r="T60" s="30"/>
      <c r="U60" s="30"/>
      <c r="V60" s="30"/>
      <c r="W60" s="30"/>
      <c r="X60" s="30"/>
      <c r="Y60" s="30"/>
      <c r="Z60" s="30"/>
      <c r="AA60" s="31"/>
    </row>
    <row r="61" spans="1:27" ht="15" thickBot="1" x14ac:dyDescent="0.25">
      <c r="B61" s="32"/>
      <c r="C61" s="33"/>
      <c r="D61" s="33"/>
      <c r="E61" s="33"/>
      <c r="F61" s="33"/>
      <c r="G61" s="33"/>
      <c r="H61" s="33"/>
      <c r="I61" s="33"/>
      <c r="J61" s="33"/>
      <c r="K61" s="33"/>
      <c r="L61" s="33"/>
      <c r="M61" s="33"/>
      <c r="N61" s="33"/>
      <c r="O61" s="33"/>
      <c r="P61" s="33"/>
      <c r="Q61" s="33"/>
      <c r="R61" s="33"/>
      <c r="S61" s="33"/>
      <c r="T61" s="33"/>
      <c r="U61" s="33"/>
      <c r="V61" s="33"/>
      <c r="W61" s="33"/>
      <c r="X61" s="33"/>
      <c r="Y61" s="33"/>
      <c r="Z61" s="33"/>
      <c r="AA61" s="34"/>
    </row>
    <row r="62" spans="1:27" ht="14.25" customHeight="1" x14ac:dyDescent="0.2">
      <c r="B62" s="35"/>
      <c r="C62" s="573" t="s">
        <v>20</v>
      </c>
      <c r="D62" s="574"/>
      <c r="E62" s="574"/>
      <c r="F62" s="574"/>
      <c r="G62" s="575"/>
      <c r="H62" s="573" t="s">
        <v>34</v>
      </c>
      <c r="I62" s="575"/>
      <c r="J62" s="573" t="s">
        <v>35</v>
      </c>
      <c r="K62" s="574"/>
      <c r="L62" s="574"/>
      <c r="M62" s="574"/>
      <c r="N62" s="575"/>
      <c r="O62" s="573" t="s">
        <v>33</v>
      </c>
      <c r="P62" s="574"/>
      <c r="Q62" s="574"/>
      <c r="R62" s="574"/>
      <c r="S62" s="574"/>
      <c r="T62" s="574"/>
      <c r="U62" s="574"/>
      <c r="V62" s="574"/>
      <c r="W62" s="574"/>
      <c r="X62" s="574"/>
      <c r="Y62" s="574"/>
      <c r="Z62" s="575"/>
      <c r="AA62" s="36"/>
    </row>
    <row r="63" spans="1:27" ht="14.25" customHeight="1" x14ac:dyDescent="0.2">
      <c r="A63" s="1"/>
      <c r="B63" s="37"/>
      <c r="C63" s="576"/>
      <c r="D63" s="577"/>
      <c r="E63" s="577"/>
      <c r="F63" s="577"/>
      <c r="G63" s="578"/>
      <c r="H63" s="576"/>
      <c r="I63" s="578"/>
      <c r="J63" s="576"/>
      <c r="K63" s="577"/>
      <c r="L63" s="577"/>
      <c r="M63" s="577"/>
      <c r="N63" s="578"/>
      <c r="O63" s="576"/>
      <c r="P63" s="577"/>
      <c r="Q63" s="577"/>
      <c r="R63" s="577"/>
      <c r="S63" s="577"/>
      <c r="T63" s="577"/>
      <c r="U63" s="577"/>
      <c r="V63" s="577"/>
      <c r="W63" s="577"/>
      <c r="X63" s="577"/>
      <c r="Y63" s="577"/>
      <c r="Z63" s="578"/>
      <c r="AA63" s="36"/>
    </row>
    <row r="64" spans="1:27" ht="15" customHeight="1" thickBot="1" x14ac:dyDescent="0.25">
      <c r="A64" s="1"/>
      <c r="B64" s="37"/>
      <c r="C64" s="576"/>
      <c r="D64" s="577"/>
      <c r="E64" s="577"/>
      <c r="F64" s="577"/>
      <c r="G64" s="578"/>
      <c r="H64" s="576"/>
      <c r="I64" s="578"/>
      <c r="J64" s="864"/>
      <c r="K64" s="865"/>
      <c r="L64" s="865"/>
      <c r="M64" s="865"/>
      <c r="N64" s="866"/>
      <c r="O64" s="576"/>
      <c r="P64" s="577"/>
      <c r="Q64" s="577"/>
      <c r="R64" s="577"/>
      <c r="S64" s="577"/>
      <c r="T64" s="577"/>
      <c r="U64" s="577"/>
      <c r="V64" s="577"/>
      <c r="W64" s="577"/>
      <c r="X64" s="577"/>
      <c r="Y64" s="577"/>
      <c r="Z64" s="578"/>
      <c r="AA64" s="36"/>
    </row>
    <row r="65" spans="2:27" ht="27.75" customHeight="1" x14ac:dyDescent="0.2">
      <c r="B65" s="35"/>
      <c r="C65" s="1325" t="s">
        <v>223</v>
      </c>
      <c r="D65" s="1326"/>
      <c r="E65" s="1326"/>
      <c r="F65" s="1326"/>
      <c r="G65" s="1326"/>
      <c r="H65" s="1516">
        <v>0.69</v>
      </c>
      <c r="I65" s="1326"/>
      <c r="J65" s="1517">
        <f>+K34</f>
        <v>0.75829383886255919</v>
      </c>
      <c r="K65" s="1518"/>
      <c r="L65" s="1518"/>
      <c r="M65" s="1518"/>
      <c r="N65" s="1519"/>
      <c r="O65" s="1326" t="s">
        <v>224</v>
      </c>
      <c r="P65" s="1326"/>
      <c r="Q65" s="1326"/>
      <c r="R65" s="1326"/>
      <c r="S65" s="1326"/>
      <c r="T65" s="1326"/>
      <c r="U65" s="1326"/>
      <c r="V65" s="1326"/>
      <c r="W65" s="1326"/>
      <c r="X65" s="1326"/>
      <c r="Y65" s="1326"/>
      <c r="Z65" s="1453"/>
      <c r="AA65" s="38"/>
    </row>
    <row r="66" spans="2:27" ht="27.75" customHeight="1" x14ac:dyDescent="0.2">
      <c r="B66" s="35"/>
      <c r="C66" s="1520" t="s">
        <v>225</v>
      </c>
      <c r="D66" s="1521"/>
      <c r="E66" s="1521"/>
      <c r="F66" s="1521"/>
      <c r="G66" s="1521"/>
      <c r="H66" s="1522">
        <v>0.79</v>
      </c>
      <c r="I66" s="1521"/>
      <c r="J66" s="1517">
        <f>+K36</f>
        <v>0.78846153846153844</v>
      </c>
      <c r="K66" s="1518"/>
      <c r="L66" s="1518"/>
      <c r="M66" s="1518"/>
      <c r="N66" s="1519"/>
      <c r="O66" s="1521" t="s">
        <v>224</v>
      </c>
      <c r="P66" s="1521"/>
      <c r="Q66" s="1521"/>
      <c r="R66" s="1521"/>
      <c r="S66" s="1521"/>
      <c r="T66" s="1521"/>
      <c r="U66" s="1521"/>
      <c r="V66" s="1521"/>
      <c r="W66" s="1521"/>
      <c r="X66" s="1521"/>
      <c r="Y66" s="1521"/>
      <c r="Z66" s="1523"/>
      <c r="AA66" s="38"/>
    </row>
    <row r="67" spans="2:27" ht="28.5" customHeight="1" x14ac:dyDescent="0.2">
      <c r="B67" s="35"/>
      <c r="C67" s="1524" t="s">
        <v>226</v>
      </c>
      <c r="D67" s="1518"/>
      <c r="E67" s="1518"/>
      <c r="F67" s="1518"/>
      <c r="G67" s="1519"/>
      <c r="H67" s="1522">
        <v>0.77</v>
      </c>
      <c r="I67" s="1521"/>
      <c r="J67" s="1525"/>
      <c r="K67" s="1518"/>
      <c r="L67" s="1518"/>
      <c r="M67" s="1518"/>
      <c r="N67" s="1519"/>
      <c r="O67" s="1521"/>
      <c r="P67" s="1521"/>
      <c r="Q67" s="1521"/>
      <c r="R67" s="1521"/>
      <c r="S67" s="1521"/>
      <c r="T67" s="1521"/>
      <c r="U67" s="1521"/>
      <c r="V67" s="1521"/>
      <c r="W67" s="1521"/>
      <c r="X67" s="1521"/>
      <c r="Y67" s="1521"/>
      <c r="Z67" s="1523"/>
      <c r="AA67" s="38"/>
    </row>
    <row r="68" spans="2:27" ht="28.5" customHeight="1" thickBot="1" x14ac:dyDescent="0.25">
      <c r="B68" s="35"/>
      <c r="C68" s="1526" t="s">
        <v>227</v>
      </c>
      <c r="D68" s="1527"/>
      <c r="E68" s="1527"/>
      <c r="F68" s="1527"/>
      <c r="G68" s="1528"/>
      <c r="H68" s="1529">
        <v>0.81</v>
      </c>
      <c r="I68" s="1530"/>
      <c r="J68" s="1531"/>
      <c r="K68" s="1527"/>
      <c r="L68" s="1527"/>
      <c r="M68" s="1527"/>
      <c r="N68" s="1528"/>
      <c r="O68" s="1530"/>
      <c r="P68" s="1530"/>
      <c r="Q68" s="1530"/>
      <c r="R68" s="1530"/>
      <c r="S68" s="1530"/>
      <c r="T68" s="1530"/>
      <c r="U68" s="1530"/>
      <c r="V68" s="1530"/>
      <c r="W68" s="1530"/>
      <c r="X68" s="1530"/>
      <c r="Y68" s="1530"/>
      <c r="Z68" s="1532"/>
      <c r="AA68" s="38"/>
    </row>
    <row r="69" spans="2:27" x14ac:dyDescent="0.2">
      <c r="B69" s="39"/>
      <c r="C69" s="30"/>
      <c r="D69" s="30"/>
      <c r="E69" s="30"/>
      <c r="F69" s="30"/>
      <c r="G69" s="30"/>
      <c r="H69" s="30"/>
      <c r="I69" s="30"/>
      <c r="J69" s="30"/>
      <c r="K69" s="30"/>
      <c r="L69" s="30"/>
      <c r="M69" s="30"/>
      <c r="N69" s="30"/>
      <c r="O69" s="30"/>
      <c r="P69" s="30"/>
      <c r="Q69" s="30"/>
      <c r="R69" s="30"/>
      <c r="S69" s="30"/>
      <c r="T69" s="30"/>
      <c r="U69" s="30"/>
      <c r="V69" s="30"/>
      <c r="W69" s="30"/>
      <c r="X69" s="30"/>
      <c r="Y69" s="30"/>
      <c r="Z69" s="30"/>
      <c r="AA69" s="40"/>
    </row>
    <row r="108" ht="6" customHeight="1" x14ac:dyDescent="0.2"/>
  </sheetData>
  <mergeCells count="83">
    <mergeCell ref="C67:G67"/>
    <mergeCell ref="H67:I67"/>
    <mergeCell ref="J67:N67"/>
    <mergeCell ref="O67:Z67"/>
    <mergeCell ref="C68:G68"/>
    <mergeCell ref="H68:I68"/>
    <mergeCell ref="J68:N68"/>
    <mergeCell ref="O68:Z68"/>
    <mergeCell ref="C65:G65"/>
    <mergeCell ref="H65:I65"/>
    <mergeCell ref="J65:N65"/>
    <mergeCell ref="O65:Z65"/>
    <mergeCell ref="C66:G66"/>
    <mergeCell ref="H66:I66"/>
    <mergeCell ref="J66:N66"/>
    <mergeCell ref="O66:Z66"/>
    <mergeCell ref="C42:G42"/>
    <mergeCell ref="L42:Z42"/>
    <mergeCell ref="C45:Z46"/>
    <mergeCell ref="C47:Z59"/>
    <mergeCell ref="C62:G64"/>
    <mergeCell ref="H62:I64"/>
    <mergeCell ref="J62:N64"/>
    <mergeCell ref="O62:Z64"/>
    <mergeCell ref="C38:G39"/>
    <mergeCell ref="J38:J39"/>
    <mergeCell ref="L38:Z39"/>
    <mergeCell ref="C40:G41"/>
    <mergeCell ref="J40:J41"/>
    <mergeCell ref="L40:Z41"/>
    <mergeCell ref="C34:G35"/>
    <mergeCell ref="J34:J35"/>
    <mergeCell ref="L34:Z35"/>
    <mergeCell ref="C36:G37"/>
    <mergeCell ref="J36:J37"/>
    <mergeCell ref="L36:Z37"/>
    <mergeCell ref="C30:Z31"/>
    <mergeCell ref="C32:G33"/>
    <mergeCell ref="H32:H33"/>
    <mergeCell ref="I32:I33"/>
    <mergeCell ref="J32:J33"/>
    <mergeCell ref="K32:K33"/>
    <mergeCell ref="L32:Z33"/>
    <mergeCell ref="C26:H26"/>
    <mergeCell ref="I26:Z26"/>
    <mergeCell ref="C28:H28"/>
    <mergeCell ref="I28:K28"/>
    <mergeCell ref="L28:Q28"/>
    <mergeCell ref="R28:T28"/>
    <mergeCell ref="V28:Y28"/>
    <mergeCell ref="C23:I23"/>
    <mergeCell ref="J23:Q23"/>
    <mergeCell ref="R23:Z23"/>
    <mergeCell ref="C24:I24"/>
    <mergeCell ref="J24:Q24"/>
    <mergeCell ref="R24:Z24"/>
    <mergeCell ref="C18:H18"/>
    <mergeCell ref="I18:Z18"/>
    <mergeCell ref="C20:H21"/>
    <mergeCell ref="I20:M21"/>
    <mergeCell ref="N20:T20"/>
    <mergeCell ref="U20:Z20"/>
    <mergeCell ref="N21:T21"/>
    <mergeCell ref="U21:Z21"/>
    <mergeCell ref="C13:H14"/>
    <mergeCell ref="I13:T14"/>
    <mergeCell ref="U13:Z13"/>
    <mergeCell ref="U14:Z14"/>
    <mergeCell ref="C16:H16"/>
    <mergeCell ref="I16:Z16"/>
    <mergeCell ref="C10:H11"/>
    <mergeCell ref="I10:R11"/>
    <mergeCell ref="S10:V10"/>
    <mergeCell ref="W10:Z10"/>
    <mergeCell ref="S11:V11"/>
    <mergeCell ref="W11:Z11"/>
    <mergeCell ref="C7:H8"/>
    <mergeCell ref="I7:Z8"/>
    <mergeCell ref="B2:G4"/>
    <mergeCell ref="H2:AA2"/>
    <mergeCell ref="H3:P3"/>
    <mergeCell ref="Q3:AA3"/>
    <mergeCell ref="H4:AA4"/>
  </mergeCells>
  <pageMargins left="0.7" right="0.7" top="0.75" bottom="0.75" header="0.3" footer="0.3"/>
  <drawing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1D4B1-C280-42FC-BB76-021CB49A8D6C}">
  <dimension ref="A1:Z65"/>
  <sheetViews>
    <sheetView topLeftCell="A35" workbookViewId="0">
      <selection activeCell="AB48" sqref="AB48"/>
    </sheetView>
  </sheetViews>
  <sheetFormatPr baseColWidth="10" defaultColWidth="3.7109375" defaultRowHeight="14.25" x14ac:dyDescent="0.2"/>
  <cols>
    <col min="1" max="1" width="3.7109375" style="373"/>
    <col min="2" max="2" width="2.85546875" style="373" customWidth="1"/>
    <col min="3" max="6" width="2.7109375" style="373" customWidth="1"/>
    <col min="7" max="7" width="4.28515625" style="373" customWidth="1"/>
    <col min="8" max="8" width="9.7109375" style="373" customWidth="1"/>
    <col min="9" max="9" width="11.7109375" style="373" customWidth="1"/>
    <col min="10" max="10" width="11.28515625" style="373" customWidth="1"/>
    <col min="11" max="12" width="3.42578125" style="373" customWidth="1"/>
    <col min="13" max="15" width="2.7109375" style="373" customWidth="1"/>
    <col min="16" max="16" width="7.7109375" style="373" customWidth="1"/>
    <col min="17" max="17" width="3.5703125" style="373" customWidth="1"/>
    <col min="18" max="18" width="4.85546875" style="373" customWidth="1"/>
    <col min="19" max="19" width="4.28515625" style="373" customWidth="1"/>
    <col min="20" max="21" width="6.42578125" style="373" customWidth="1"/>
    <col min="22" max="22" width="4.42578125" style="373" customWidth="1"/>
    <col min="23" max="24" width="5" style="373" customWidth="1"/>
    <col min="25" max="25" width="5.140625" style="373" customWidth="1"/>
    <col min="26" max="26" width="2.85546875" style="373" customWidth="1"/>
    <col min="27" max="16384" width="3.7109375" style="373"/>
  </cols>
  <sheetData>
    <row r="1" spans="1:26" ht="9" customHeight="1" x14ac:dyDescent="0.2">
      <c r="A1" s="371"/>
      <c r="B1" s="372"/>
      <c r="C1" s="372"/>
      <c r="D1" s="372"/>
      <c r="E1" s="372"/>
      <c r="F1" s="372"/>
    </row>
    <row r="2" spans="1:26" ht="27.75" customHeight="1" x14ac:dyDescent="0.2">
      <c r="A2" s="371"/>
      <c r="B2" s="544"/>
      <c r="C2" s="544"/>
      <c r="D2" s="544"/>
      <c r="E2" s="544"/>
      <c r="F2" s="544"/>
      <c r="G2" s="544"/>
      <c r="H2" s="935" t="s">
        <v>0</v>
      </c>
      <c r="I2" s="935"/>
      <c r="J2" s="935"/>
      <c r="K2" s="935"/>
      <c r="L2" s="935"/>
      <c r="M2" s="935"/>
      <c r="N2" s="935"/>
      <c r="O2" s="935"/>
      <c r="P2" s="935"/>
      <c r="Q2" s="935"/>
      <c r="R2" s="935"/>
      <c r="S2" s="935"/>
      <c r="T2" s="935"/>
      <c r="U2" s="935"/>
      <c r="V2" s="935"/>
      <c r="W2" s="935"/>
      <c r="X2" s="935"/>
      <c r="Y2" s="935"/>
      <c r="Z2" s="935"/>
    </row>
    <row r="3" spans="1:26" ht="15" x14ac:dyDescent="0.2">
      <c r="A3" s="371"/>
      <c r="B3" s="544"/>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5"/>
    </row>
    <row r="4" spans="1:26" ht="15" x14ac:dyDescent="0.2">
      <c r="A4" s="371"/>
      <c r="B4" s="544"/>
      <c r="C4" s="544"/>
      <c r="D4" s="544"/>
      <c r="E4" s="544"/>
      <c r="F4" s="544"/>
      <c r="G4" s="544"/>
      <c r="H4" s="655" t="s">
        <v>28</v>
      </c>
      <c r="I4" s="655"/>
      <c r="J4" s="655"/>
      <c r="K4" s="655"/>
      <c r="L4" s="655"/>
      <c r="M4" s="655"/>
      <c r="N4" s="655"/>
      <c r="O4" s="655"/>
      <c r="P4" s="655"/>
      <c r="Q4" s="655"/>
      <c r="R4" s="655"/>
      <c r="S4" s="655"/>
      <c r="T4" s="655"/>
      <c r="U4" s="655"/>
      <c r="V4" s="655"/>
      <c r="W4" s="655"/>
      <c r="X4" s="655"/>
      <c r="Y4" s="655"/>
      <c r="Z4" s="655"/>
    </row>
    <row r="5" spans="1:26" ht="8.25" customHeight="1" x14ac:dyDescent="0.2">
      <c r="A5" s="371"/>
      <c r="B5" s="371"/>
      <c r="C5" s="371"/>
      <c r="D5" s="371"/>
      <c r="E5" s="371"/>
      <c r="F5" s="371"/>
      <c r="G5" s="371"/>
      <c r="H5" s="374"/>
      <c r="I5" s="374"/>
      <c r="J5" s="374"/>
      <c r="K5" s="374"/>
      <c r="L5" s="374"/>
      <c r="M5" s="374"/>
      <c r="N5" s="374"/>
      <c r="O5" s="374"/>
      <c r="P5" s="374"/>
      <c r="Q5" s="374"/>
      <c r="R5" s="374"/>
      <c r="S5" s="374"/>
      <c r="T5" s="374"/>
      <c r="U5" s="374"/>
      <c r="V5" s="374"/>
      <c r="W5" s="374"/>
      <c r="X5" s="374"/>
      <c r="Y5" s="374"/>
      <c r="Z5" s="374"/>
    </row>
    <row r="6" spans="1:26" ht="9" customHeight="1" thickBot="1" x14ac:dyDescent="0.25">
      <c r="B6" s="375"/>
      <c r="C6" s="376"/>
      <c r="D6" s="376"/>
      <c r="E6" s="376"/>
      <c r="F6" s="376"/>
      <c r="G6" s="376"/>
      <c r="H6" s="376"/>
      <c r="I6" s="377"/>
      <c r="J6" s="377"/>
      <c r="K6" s="377"/>
      <c r="L6" s="377"/>
      <c r="M6" s="377"/>
      <c r="N6" s="377"/>
      <c r="O6" s="377"/>
      <c r="P6" s="377"/>
      <c r="Q6" s="377"/>
      <c r="R6" s="378"/>
      <c r="S6" s="378"/>
      <c r="T6" s="378"/>
      <c r="U6" s="378"/>
      <c r="V6" s="378"/>
      <c r="W6" s="376"/>
      <c r="X6" s="376"/>
      <c r="Y6" s="376"/>
      <c r="Z6" s="379"/>
    </row>
    <row r="7" spans="1:26" ht="9.75" customHeight="1" x14ac:dyDescent="0.2">
      <c r="B7" s="380"/>
      <c r="C7" s="797" t="s">
        <v>2</v>
      </c>
      <c r="D7" s="798"/>
      <c r="E7" s="798"/>
      <c r="F7" s="798"/>
      <c r="G7" s="798"/>
      <c r="H7" s="799"/>
      <c r="I7" s="665" t="s">
        <v>621</v>
      </c>
      <c r="J7" s="666"/>
      <c r="K7" s="666"/>
      <c r="L7" s="666"/>
      <c r="M7" s="666"/>
      <c r="N7" s="666"/>
      <c r="O7" s="666"/>
      <c r="P7" s="666"/>
      <c r="Q7" s="666"/>
      <c r="R7" s="666"/>
      <c r="S7" s="666"/>
      <c r="T7" s="666"/>
      <c r="U7" s="666"/>
      <c r="V7" s="666"/>
      <c r="W7" s="666"/>
      <c r="X7" s="666"/>
      <c r="Y7" s="667"/>
      <c r="Z7" s="381"/>
    </row>
    <row r="8" spans="1:26" ht="9.75" customHeight="1" thickBot="1" x14ac:dyDescent="0.25">
      <c r="B8" s="380"/>
      <c r="C8" s="800"/>
      <c r="D8" s="801"/>
      <c r="E8" s="801"/>
      <c r="F8" s="801"/>
      <c r="G8" s="801"/>
      <c r="H8" s="802"/>
      <c r="I8" s="668"/>
      <c r="J8" s="669"/>
      <c r="K8" s="669"/>
      <c r="L8" s="669"/>
      <c r="M8" s="669"/>
      <c r="N8" s="669"/>
      <c r="O8" s="669"/>
      <c r="P8" s="669"/>
      <c r="Q8" s="669"/>
      <c r="R8" s="669"/>
      <c r="S8" s="669"/>
      <c r="T8" s="669"/>
      <c r="U8" s="669"/>
      <c r="V8" s="669"/>
      <c r="W8" s="669"/>
      <c r="X8" s="669"/>
      <c r="Y8" s="670"/>
      <c r="Z8" s="381"/>
    </row>
    <row r="9" spans="1:26" ht="5.25" customHeight="1" thickBot="1" x14ac:dyDescent="0.25">
      <c r="B9" s="380"/>
      <c r="C9" s="122"/>
      <c r="D9" s="122"/>
      <c r="E9" s="122"/>
      <c r="F9" s="122"/>
      <c r="G9" s="122"/>
      <c r="H9" s="122"/>
      <c r="I9" s="383"/>
      <c r="J9" s="383"/>
      <c r="K9" s="383"/>
      <c r="L9" s="383"/>
      <c r="M9" s="383"/>
      <c r="N9" s="383"/>
      <c r="O9" s="383"/>
      <c r="P9" s="383"/>
      <c r="Q9" s="383"/>
      <c r="R9" s="384"/>
      <c r="S9" s="384"/>
      <c r="T9" s="384"/>
      <c r="U9" s="384"/>
      <c r="V9" s="384"/>
      <c r="W9" s="382"/>
      <c r="X9" s="382"/>
      <c r="Y9" s="382"/>
      <c r="Z9" s="381"/>
    </row>
    <row r="10" spans="1:26" ht="15" customHeight="1" x14ac:dyDescent="0.2">
      <c r="B10" s="380"/>
      <c r="C10" s="797" t="s">
        <v>4</v>
      </c>
      <c r="D10" s="798"/>
      <c r="E10" s="798"/>
      <c r="F10" s="798"/>
      <c r="G10" s="798"/>
      <c r="H10" s="799"/>
      <c r="I10" s="1206" t="s">
        <v>622</v>
      </c>
      <c r="J10" s="1207"/>
      <c r="K10" s="1207"/>
      <c r="L10" s="1207"/>
      <c r="M10" s="1207"/>
      <c r="N10" s="1207"/>
      <c r="O10" s="1207"/>
      <c r="P10" s="1207"/>
      <c r="Q10" s="1208"/>
      <c r="R10" s="1533" t="s">
        <v>3</v>
      </c>
      <c r="S10" s="1534"/>
      <c r="T10" s="1534"/>
      <c r="U10" s="1535"/>
      <c r="V10" s="608" t="s">
        <v>5</v>
      </c>
      <c r="W10" s="609"/>
      <c r="X10" s="609"/>
      <c r="Y10" s="610"/>
      <c r="Z10" s="381"/>
    </row>
    <row r="11" spans="1:26" ht="16.5" customHeight="1" thickBot="1" x14ac:dyDescent="0.25">
      <c r="B11" s="380"/>
      <c r="C11" s="800"/>
      <c r="D11" s="801"/>
      <c r="E11" s="801"/>
      <c r="F11" s="801"/>
      <c r="G11" s="801"/>
      <c r="H11" s="802"/>
      <c r="I11" s="1209"/>
      <c r="J11" s="1210"/>
      <c r="K11" s="1210"/>
      <c r="L11" s="1210"/>
      <c r="M11" s="1210"/>
      <c r="N11" s="1210"/>
      <c r="O11" s="1210"/>
      <c r="P11" s="1210"/>
      <c r="Q11" s="1211"/>
      <c r="R11" s="927" t="s">
        <v>623</v>
      </c>
      <c r="S11" s="928"/>
      <c r="T11" s="928"/>
      <c r="U11" s="929"/>
      <c r="V11" s="671">
        <v>7</v>
      </c>
      <c r="W11" s="672"/>
      <c r="X11" s="672"/>
      <c r="Y11" s="673"/>
      <c r="Z11" s="381"/>
    </row>
    <row r="12" spans="1:26" ht="6" customHeight="1" thickBot="1" x14ac:dyDescent="0.25">
      <c r="B12" s="385"/>
      <c r="C12" s="126"/>
      <c r="D12" s="126"/>
      <c r="E12" s="126"/>
      <c r="F12" s="126"/>
      <c r="G12" s="126"/>
      <c r="H12" s="126"/>
      <c r="I12" s="386"/>
      <c r="J12" s="386"/>
      <c r="K12" s="386"/>
      <c r="L12" s="386"/>
      <c r="M12" s="386"/>
      <c r="N12" s="386"/>
      <c r="O12" s="386"/>
      <c r="P12" s="386"/>
      <c r="Q12" s="386"/>
      <c r="R12" s="386"/>
      <c r="S12" s="386"/>
      <c r="T12" s="386"/>
      <c r="U12" s="386"/>
      <c r="V12" s="386"/>
      <c r="W12" s="386"/>
      <c r="X12" s="386"/>
      <c r="Y12" s="386"/>
      <c r="Z12" s="387"/>
    </row>
    <row r="13" spans="1:26" ht="15" customHeight="1" x14ac:dyDescent="0.2">
      <c r="B13" s="385"/>
      <c r="C13" s="797" t="s">
        <v>6</v>
      </c>
      <c r="D13" s="798"/>
      <c r="E13" s="798"/>
      <c r="F13" s="798"/>
      <c r="G13" s="798"/>
      <c r="H13" s="799"/>
      <c r="I13" s="840" t="s">
        <v>624</v>
      </c>
      <c r="J13" s="841"/>
      <c r="K13" s="841"/>
      <c r="L13" s="841"/>
      <c r="M13" s="841"/>
      <c r="N13" s="841"/>
      <c r="O13" s="841"/>
      <c r="P13" s="841"/>
      <c r="Q13" s="841"/>
      <c r="R13" s="841"/>
      <c r="S13" s="842"/>
      <c r="T13" s="638" t="s">
        <v>7</v>
      </c>
      <c r="U13" s="639"/>
      <c r="V13" s="639"/>
      <c r="W13" s="639"/>
      <c r="X13" s="639"/>
      <c r="Y13" s="640"/>
      <c r="Z13" s="387"/>
    </row>
    <row r="14" spans="1:26" ht="15" customHeight="1" thickBot="1" x14ac:dyDescent="0.25">
      <c r="B14" s="385"/>
      <c r="C14" s="800"/>
      <c r="D14" s="801"/>
      <c r="E14" s="801"/>
      <c r="F14" s="801"/>
      <c r="G14" s="801"/>
      <c r="H14" s="802"/>
      <c r="I14" s="843"/>
      <c r="J14" s="844"/>
      <c r="K14" s="844"/>
      <c r="L14" s="844"/>
      <c r="M14" s="844"/>
      <c r="N14" s="844"/>
      <c r="O14" s="844"/>
      <c r="P14" s="844"/>
      <c r="Q14" s="844"/>
      <c r="R14" s="844"/>
      <c r="S14" s="845"/>
      <c r="T14" s="650" t="s">
        <v>67</v>
      </c>
      <c r="U14" s="651"/>
      <c r="V14" s="651"/>
      <c r="W14" s="651"/>
      <c r="X14" s="651"/>
      <c r="Y14" s="652"/>
      <c r="Z14" s="387"/>
    </row>
    <row r="15" spans="1:26" ht="6" customHeight="1" thickBot="1" x14ac:dyDescent="0.25">
      <c r="B15" s="385"/>
      <c r="C15" s="126"/>
      <c r="D15" s="126"/>
      <c r="E15" s="126"/>
      <c r="F15" s="126"/>
      <c r="G15" s="126"/>
      <c r="H15" s="126"/>
      <c r="I15" s="386"/>
      <c r="J15" s="386"/>
      <c r="K15" s="386"/>
      <c r="L15" s="386"/>
      <c r="M15" s="386"/>
      <c r="N15" s="386"/>
      <c r="O15" s="386"/>
      <c r="P15" s="386"/>
      <c r="Q15" s="386"/>
      <c r="R15" s="386"/>
      <c r="S15" s="386"/>
      <c r="T15" s="386"/>
      <c r="U15" s="386"/>
      <c r="V15" s="386"/>
      <c r="W15" s="386"/>
      <c r="X15" s="386"/>
      <c r="Y15" s="386"/>
      <c r="Z15" s="387"/>
    </row>
    <row r="16" spans="1:26" ht="26.25" customHeight="1" thickBot="1" x14ac:dyDescent="0.25">
      <c r="B16" s="385"/>
      <c r="C16" s="717" t="s">
        <v>8</v>
      </c>
      <c r="D16" s="718"/>
      <c r="E16" s="718"/>
      <c r="F16" s="718"/>
      <c r="G16" s="718"/>
      <c r="H16" s="719"/>
      <c r="I16" s="721" t="s">
        <v>625</v>
      </c>
      <c r="J16" s="833"/>
      <c r="K16" s="833"/>
      <c r="L16" s="833"/>
      <c r="M16" s="833"/>
      <c r="N16" s="833"/>
      <c r="O16" s="833"/>
      <c r="P16" s="833"/>
      <c r="Q16" s="833"/>
      <c r="R16" s="833"/>
      <c r="S16" s="833"/>
      <c r="T16" s="833"/>
      <c r="U16" s="833"/>
      <c r="V16" s="833"/>
      <c r="W16" s="833"/>
      <c r="X16" s="833"/>
      <c r="Y16" s="834"/>
      <c r="Z16" s="387"/>
    </row>
    <row r="17" spans="2:26" ht="6" customHeight="1" thickBot="1" x14ac:dyDescent="0.25">
      <c r="B17" s="385"/>
      <c r="C17" s="124"/>
      <c r="D17" s="124"/>
      <c r="E17" s="124"/>
      <c r="F17" s="124"/>
      <c r="G17" s="124"/>
      <c r="H17" s="124"/>
      <c r="I17" s="388"/>
      <c r="J17" s="388"/>
      <c r="K17" s="388"/>
      <c r="L17" s="388"/>
      <c r="M17" s="388"/>
      <c r="N17" s="388"/>
      <c r="O17" s="388"/>
      <c r="P17" s="388"/>
      <c r="Q17" s="388"/>
      <c r="R17" s="388"/>
      <c r="S17" s="388"/>
      <c r="T17" s="388"/>
      <c r="U17" s="388"/>
      <c r="V17" s="388"/>
      <c r="W17" s="388"/>
      <c r="X17" s="388"/>
      <c r="Y17" s="388"/>
      <c r="Z17" s="387"/>
    </row>
    <row r="18" spans="2:26" ht="25.5" customHeight="1" thickBot="1" x14ac:dyDescent="0.25">
      <c r="B18" s="385"/>
      <c r="C18" s="717" t="s">
        <v>47</v>
      </c>
      <c r="D18" s="718"/>
      <c r="E18" s="718"/>
      <c r="F18" s="718"/>
      <c r="G18" s="718"/>
      <c r="H18" s="719"/>
      <c r="I18" s="721" t="s">
        <v>626</v>
      </c>
      <c r="J18" s="833"/>
      <c r="K18" s="833"/>
      <c r="L18" s="833"/>
      <c r="M18" s="833"/>
      <c r="N18" s="833"/>
      <c r="O18" s="833"/>
      <c r="P18" s="833"/>
      <c r="Q18" s="833"/>
      <c r="R18" s="833"/>
      <c r="S18" s="833"/>
      <c r="T18" s="833"/>
      <c r="U18" s="833"/>
      <c r="V18" s="833"/>
      <c r="W18" s="833"/>
      <c r="X18" s="833"/>
      <c r="Y18" s="834"/>
      <c r="Z18" s="387"/>
    </row>
    <row r="19" spans="2:26" ht="8.25" customHeight="1" thickBot="1" x14ac:dyDescent="0.25">
      <c r="B19" s="385"/>
      <c r="C19" s="124"/>
      <c r="D19" s="124"/>
      <c r="E19" s="124"/>
      <c r="F19" s="124"/>
      <c r="G19" s="124"/>
      <c r="H19" s="124"/>
      <c r="I19" s="388"/>
      <c r="J19" s="388"/>
      <c r="K19" s="388"/>
      <c r="L19" s="388"/>
      <c r="M19" s="388"/>
      <c r="N19" s="388"/>
      <c r="O19" s="388"/>
      <c r="P19" s="388"/>
      <c r="Q19" s="388"/>
      <c r="R19" s="388"/>
      <c r="S19" s="388"/>
      <c r="T19" s="388"/>
      <c r="U19" s="388"/>
      <c r="V19" s="388"/>
      <c r="W19" s="388"/>
      <c r="X19" s="388"/>
      <c r="Y19" s="388"/>
      <c r="Z19" s="387"/>
    </row>
    <row r="20" spans="2:26" s="371" customFormat="1" ht="15" customHeight="1" x14ac:dyDescent="0.2">
      <c r="B20" s="385"/>
      <c r="C20" s="778" t="s">
        <v>446</v>
      </c>
      <c r="D20" s="779"/>
      <c r="E20" s="779"/>
      <c r="F20" s="779"/>
      <c r="G20" s="779"/>
      <c r="H20" s="780"/>
      <c r="I20" s="784" t="s">
        <v>235</v>
      </c>
      <c r="J20" s="785"/>
      <c r="K20" s="785"/>
      <c r="L20" s="786"/>
      <c r="M20" s="608" t="s">
        <v>11</v>
      </c>
      <c r="N20" s="609"/>
      <c r="O20" s="609"/>
      <c r="P20" s="609"/>
      <c r="Q20" s="609"/>
      <c r="R20" s="609"/>
      <c r="S20" s="610"/>
      <c r="T20" s="608" t="s">
        <v>12</v>
      </c>
      <c r="U20" s="609"/>
      <c r="V20" s="609"/>
      <c r="W20" s="609"/>
      <c r="X20" s="609"/>
      <c r="Y20" s="610"/>
      <c r="Z20" s="387"/>
    </row>
    <row r="21" spans="2:26" s="371" customFormat="1" ht="15" thickBot="1" x14ac:dyDescent="0.25">
      <c r="B21" s="385"/>
      <c r="C21" s="781"/>
      <c r="D21" s="782"/>
      <c r="E21" s="782"/>
      <c r="F21" s="782"/>
      <c r="G21" s="782"/>
      <c r="H21" s="783"/>
      <c r="I21" s="787"/>
      <c r="J21" s="788"/>
      <c r="K21" s="788"/>
      <c r="L21" s="789"/>
      <c r="M21" s="793" t="s">
        <v>70</v>
      </c>
      <c r="N21" s="794"/>
      <c r="O21" s="794"/>
      <c r="P21" s="794"/>
      <c r="Q21" s="794"/>
      <c r="R21" s="794"/>
      <c r="S21" s="795"/>
      <c r="T21" s="796" t="s">
        <v>71</v>
      </c>
      <c r="U21" s="794"/>
      <c r="V21" s="794"/>
      <c r="W21" s="794"/>
      <c r="X21" s="794"/>
      <c r="Y21" s="795"/>
      <c r="Z21" s="387"/>
    </row>
    <row r="22" spans="2:26" ht="6.75" customHeight="1" thickBot="1" x14ac:dyDescent="0.25">
      <c r="B22" s="385"/>
      <c r="C22" s="386"/>
      <c r="D22" s="386"/>
      <c r="E22" s="386"/>
      <c r="F22" s="386"/>
      <c r="G22" s="386"/>
      <c r="H22" s="386"/>
      <c r="I22" s="386"/>
      <c r="J22" s="386"/>
      <c r="K22" s="386"/>
      <c r="L22" s="386"/>
      <c r="M22" s="386"/>
      <c r="N22" s="386"/>
      <c r="O22" s="386"/>
      <c r="P22" s="386"/>
      <c r="Q22" s="386"/>
      <c r="R22" s="386"/>
      <c r="S22" s="386"/>
      <c r="T22" s="386"/>
      <c r="U22" s="386"/>
      <c r="V22" s="386"/>
      <c r="W22" s="386"/>
      <c r="X22" s="386"/>
      <c r="Y22" s="386"/>
      <c r="Z22" s="387"/>
    </row>
    <row r="23" spans="2:26" ht="24.75" customHeight="1" x14ac:dyDescent="0.2">
      <c r="B23" s="38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387"/>
    </row>
    <row r="24" spans="2:26" ht="24.75" customHeight="1" thickBot="1" x14ac:dyDescent="0.25">
      <c r="B24" s="385"/>
      <c r="C24" s="771" t="s">
        <v>627</v>
      </c>
      <c r="D24" s="772"/>
      <c r="E24" s="772"/>
      <c r="F24" s="772"/>
      <c r="G24" s="772"/>
      <c r="H24" s="772"/>
      <c r="I24" s="774"/>
      <c r="J24" s="771" t="s">
        <v>628</v>
      </c>
      <c r="K24" s="772"/>
      <c r="L24" s="772"/>
      <c r="M24" s="772"/>
      <c r="N24" s="772"/>
      <c r="O24" s="772"/>
      <c r="P24" s="774"/>
      <c r="Q24" s="775" t="s">
        <v>629</v>
      </c>
      <c r="R24" s="776"/>
      <c r="S24" s="776"/>
      <c r="T24" s="776"/>
      <c r="U24" s="776"/>
      <c r="V24" s="776"/>
      <c r="W24" s="776"/>
      <c r="X24" s="776"/>
      <c r="Y24" s="777"/>
      <c r="Z24" s="387"/>
    </row>
    <row r="25" spans="2:26" ht="6.75" customHeight="1" thickBot="1" x14ac:dyDescent="0.25">
      <c r="B25" s="385"/>
      <c r="C25" s="386"/>
      <c r="D25" s="386"/>
      <c r="E25" s="386"/>
      <c r="F25" s="386"/>
      <c r="G25" s="386"/>
      <c r="H25" s="386"/>
      <c r="I25" s="386"/>
      <c r="J25" s="386"/>
      <c r="K25" s="386"/>
      <c r="L25" s="386"/>
      <c r="M25" s="386"/>
      <c r="N25" s="386"/>
      <c r="O25" s="386"/>
      <c r="P25" s="386"/>
      <c r="Q25" s="386"/>
      <c r="R25" s="386"/>
      <c r="S25" s="386"/>
      <c r="T25" s="386"/>
      <c r="U25" s="386"/>
      <c r="V25" s="386"/>
      <c r="W25" s="386"/>
      <c r="X25" s="386"/>
      <c r="Y25" s="386"/>
      <c r="Z25" s="387"/>
    </row>
    <row r="26" spans="2:26" ht="21.75" customHeight="1" thickBot="1" x14ac:dyDescent="0.25">
      <c r="B26" s="385"/>
      <c r="C26" s="601" t="s">
        <v>16</v>
      </c>
      <c r="D26" s="602"/>
      <c r="E26" s="602"/>
      <c r="F26" s="602"/>
      <c r="G26" s="602"/>
      <c r="H26" s="603"/>
      <c r="I26" s="604" t="s">
        <v>630</v>
      </c>
      <c r="J26" s="605"/>
      <c r="K26" s="605"/>
      <c r="L26" s="605"/>
      <c r="M26" s="605"/>
      <c r="N26" s="605"/>
      <c r="O26" s="605"/>
      <c r="P26" s="605"/>
      <c r="Q26" s="605"/>
      <c r="R26" s="605"/>
      <c r="S26" s="605"/>
      <c r="T26" s="605"/>
      <c r="U26" s="605"/>
      <c r="V26" s="605"/>
      <c r="W26" s="605"/>
      <c r="X26" s="605"/>
      <c r="Y26" s="606"/>
      <c r="Z26" s="387"/>
    </row>
    <row r="27" spans="2:26" ht="7.5" customHeight="1" thickBot="1" x14ac:dyDescent="0.25">
      <c r="B27" s="385"/>
      <c r="C27" s="384"/>
      <c r="D27" s="384"/>
      <c r="E27" s="384"/>
      <c r="F27" s="384"/>
      <c r="G27" s="384"/>
      <c r="H27" s="384"/>
      <c r="I27" s="388"/>
      <c r="J27" s="388"/>
      <c r="K27" s="388"/>
      <c r="L27" s="388"/>
      <c r="M27" s="388"/>
      <c r="N27" s="388"/>
      <c r="O27" s="388"/>
      <c r="P27" s="388"/>
      <c r="Q27" s="388"/>
      <c r="R27" s="388"/>
      <c r="S27" s="388"/>
      <c r="T27" s="388"/>
      <c r="U27" s="388"/>
      <c r="V27" s="388"/>
      <c r="W27" s="388"/>
      <c r="X27" s="388"/>
      <c r="Y27" s="388"/>
      <c r="Z27" s="387"/>
    </row>
    <row r="28" spans="2:26" ht="36.75" customHeight="1" thickBot="1" x14ac:dyDescent="0.25">
      <c r="B28" s="385"/>
      <c r="C28" s="717" t="s">
        <v>17</v>
      </c>
      <c r="D28" s="718"/>
      <c r="E28" s="718"/>
      <c r="F28" s="718"/>
      <c r="G28" s="718"/>
      <c r="H28" s="719"/>
      <c r="I28" s="1539" t="s">
        <v>631</v>
      </c>
      <c r="J28" s="1540"/>
      <c r="K28" s="717" t="s">
        <v>18</v>
      </c>
      <c r="L28" s="718"/>
      <c r="M28" s="718"/>
      <c r="N28" s="718"/>
      <c r="O28" s="718"/>
      <c r="P28" s="719"/>
      <c r="Q28" s="619" t="s">
        <v>38</v>
      </c>
      <c r="R28" s="617"/>
      <c r="S28" s="618"/>
      <c r="T28" s="416" t="s">
        <v>77</v>
      </c>
      <c r="U28" s="617" t="s">
        <v>39</v>
      </c>
      <c r="V28" s="617"/>
      <c r="W28" s="617"/>
      <c r="X28" s="618"/>
      <c r="Y28" s="389"/>
      <c r="Z28" s="387"/>
    </row>
    <row r="29" spans="2:26" ht="6.75" customHeight="1" thickBot="1" x14ac:dyDescent="0.25">
      <c r="B29" s="385"/>
      <c r="C29" s="386"/>
      <c r="D29" s="386"/>
      <c r="E29" s="386"/>
      <c r="F29" s="386"/>
      <c r="G29" s="386"/>
      <c r="H29" s="386"/>
      <c r="I29" s="386"/>
      <c r="J29" s="386"/>
      <c r="K29" s="386"/>
      <c r="L29" s="386"/>
      <c r="M29" s="386"/>
      <c r="N29" s="386"/>
      <c r="O29" s="386"/>
      <c r="P29" s="386"/>
      <c r="Q29" s="386"/>
      <c r="R29" s="386"/>
      <c r="S29" s="386"/>
      <c r="T29" s="386"/>
      <c r="U29" s="386"/>
      <c r="V29" s="386"/>
      <c r="W29" s="386"/>
      <c r="X29" s="386"/>
      <c r="Y29" s="386"/>
      <c r="Z29" s="387"/>
    </row>
    <row r="30" spans="2:26" s="391" customFormat="1" ht="6.75" customHeight="1" x14ac:dyDescent="0.2">
      <c r="B30" s="390"/>
      <c r="C30" s="591" t="s">
        <v>19</v>
      </c>
      <c r="D30" s="592"/>
      <c r="E30" s="592"/>
      <c r="F30" s="592"/>
      <c r="G30" s="592"/>
      <c r="H30" s="592"/>
      <c r="I30" s="592"/>
      <c r="J30" s="592"/>
      <c r="K30" s="592"/>
      <c r="L30" s="592"/>
      <c r="M30" s="592"/>
      <c r="N30" s="592"/>
      <c r="O30" s="592"/>
      <c r="P30" s="592"/>
      <c r="Q30" s="592"/>
      <c r="R30" s="592"/>
      <c r="S30" s="592"/>
      <c r="T30" s="592"/>
      <c r="U30" s="592"/>
      <c r="V30" s="592"/>
      <c r="W30" s="592"/>
      <c r="X30" s="592"/>
      <c r="Y30" s="593"/>
      <c r="Z30" s="387"/>
    </row>
    <row r="31" spans="2:26" s="391" customFormat="1" ht="6.75" customHeight="1" thickBot="1" x14ac:dyDescent="0.25">
      <c r="B31" s="390"/>
      <c r="C31" s="594"/>
      <c r="D31" s="595"/>
      <c r="E31" s="595"/>
      <c r="F31" s="595"/>
      <c r="G31" s="595"/>
      <c r="H31" s="595"/>
      <c r="I31" s="595"/>
      <c r="J31" s="595"/>
      <c r="K31" s="595"/>
      <c r="L31" s="595"/>
      <c r="M31" s="595"/>
      <c r="N31" s="595"/>
      <c r="O31" s="595"/>
      <c r="P31" s="595"/>
      <c r="Q31" s="595"/>
      <c r="R31" s="595"/>
      <c r="S31" s="595"/>
      <c r="T31" s="595"/>
      <c r="U31" s="595"/>
      <c r="V31" s="595"/>
      <c r="W31" s="595"/>
      <c r="X31" s="595"/>
      <c r="Y31" s="596"/>
      <c r="Z31" s="387"/>
    </row>
    <row r="32" spans="2:26" s="391" customFormat="1" ht="27.75" customHeight="1" thickBot="1" x14ac:dyDescent="0.25">
      <c r="B32" s="390"/>
      <c r="C32" s="1536" t="s">
        <v>20</v>
      </c>
      <c r="D32" s="1537"/>
      <c r="E32" s="1537"/>
      <c r="F32" s="1537"/>
      <c r="G32" s="1538"/>
      <c r="H32" s="417" t="s">
        <v>632</v>
      </c>
      <c r="I32" s="417" t="s">
        <v>633</v>
      </c>
      <c r="J32" s="417" t="s">
        <v>634</v>
      </c>
      <c r="K32" s="599" t="s">
        <v>24</v>
      </c>
      <c r="L32" s="592"/>
      <c r="M32" s="592"/>
      <c r="N32" s="592"/>
      <c r="O32" s="592"/>
      <c r="P32" s="592"/>
      <c r="Q32" s="592"/>
      <c r="R32" s="592"/>
      <c r="S32" s="592"/>
      <c r="T32" s="592"/>
      <c r="U32" s="592"/>
      <c r="V32" s="592"/>
      <c r="W32" s="592"/>
      <c r="X32" s="592"/>
      <c r="Y32" s="593"/>
      <c r="Z32" s="387"/>
    </row>
    <row r="33" spans="2:26" s="391" customFormat="1" ht="78" customHeight="1" x14ac:dyDescent="0.2">
      <c r="B33" s="390"/>
      <c r="C33" s="579" t="s">
        <v>170</v>
      </c>
      <c r="D33" s="580"/>
      <c r="E33" s="580"/>
      <c r="F33" s="580"/>
      <c r="G33" s="581"/>
      <c r="H33" s="21">
        <v>1</v>
      </c>
      <c r="I33" s="21">
        <v>1</v>
      </c>
      <c r="J33" s="392">
        <f>+H33/I33</f>
        <v>1</v>
      </c>
      <c r="K33" s="1541" t="s">
        <v>635</v>
      </c>
      <c r="L33" s="1542"/>
      <c r="M33" s="1542"/>
      <c r="N33" s="1542"/>
      <c r="O33" s="1542"/>
      <c r="P33" s="1542"/>
      <c r="Q33" s="1542"/>
      <c r="R33" s="1542"/>
      <c r="S33" s="1542"/>
      <c r="T33" s="1542"/>
      <c r="U33" s="1542"/>
      <c r="V33" s="1542"/>
      <c r="W33" s="1542"/>
      <c r="X33" s="1542"/>
      <c r="Y33" s="1543"/>
      <c r="Z33" s="387"/>
    </row>
    <row r="34" spans="2:26" s="391" customFormat="1" ht="70.5" customHeight="1" x14ac:dyDescent="0.2">
      <c r="B34" s="390"/>
      <c r="C34" s="579" t="s">
        <v>172</v>
      </c>
      <c r="D34" s="580"/>
      <c r="E34" s="580"/>
      <c r="F34" s="580"/>
      <c r="G34" s="581"/>
      <c r="H34" s="393">
        <v>4</v>
      </c>
      <c r="I34" s="393">
        <v>4</v>
      </c>
      <c r="J34" s="392">
        <f>+H34/I34</f>
        <v>1</v>
      </c>
      <c r="K34" s="1544" t="s">
        <v>636</v>
      </c>
      <c r="L34" s="1545"/>
      <c r="M34" s="1545"/>
      <c r="N34" s="1545"/>
      <c r="O34" s="1545"/>
      <c r="P34" s="1545"/>
      <c r="Q34" s="1545"/>
      <c r="R34" s="1545"/>
      <c r="S34" s="1545"/>
      <c r="T34" s="1545"/>
      <c r="U34" s="1545"/>
      <c r="V34" s="1545"/>
      <c r="W34" s="1545"/>
      <c r="X34" s="1545"/>
      <c r="Y34" s="1546"/>
      <c r="Z34" s="387"/>
    </row>
    <row r="35" spans="2:26" s="391" customFormat="1" ht="15" customHeight="1" x14ac:dyDescent="0.2">
      <c r="B35" s="390"/>
      <c r="C35" s="579" t="s">
        <v>174</v>
      </c>
      <c r="D35" s="580"/>
      <c r="E35" s="580"/>
      <c r="F35" s="580"/>
      <c r="G35" s="581"/>
      <c r="H35" s="393"/>
      <c r="I35" s="393">
        <v>4</v>
      </c>
      <c r="J35" s="392">
        <f>+H35/I35</f>
        <v>0</v>
      </c>
      <c r="K35" s="582"/>
      <c r="L35" s="583"/>
      <c r="M35" s="583"/>
      <c r="N35" s="583"/>
      <c r="O35" s="583"/>
      <c r="P35" s="583"/>
      <c r="Q35" s="583"/>
      <c r="R35" s="583"/>
      <c r="S35" s="583"/>
      <c r="T35" s="583"/>
      <c r="U35" s="583"/>
      <c r="V35" s="583"/>
      <c r="W35" s="583"/>
      <c r="X35" s="583"/>
      <c r="Y35" s="584"/>
      <c r="Z35" s="387"/>
    </row>
    <row r="36" spans="2:26" s="391" customFormat="1" ht="16.5" customHeight="1" thickBot="1" x14ac:dyDescent="0.25">
      <c r="B36" s="390"/>
      <c r="C36" s="579" t="s">
        <v>175</v>
      </c>
      <c r="D36" s="580"/>
      <c r="E36" s="580"/>
      <c r="F36" s="580"/>
      <c r="G36" s="581"/>
      <c r="H36" s="393"/>
      <c r="I36" s="393">
        <v>5</v>
      </c>
      <c r="J36" s="392">
        <f>+H36/I36</f>
        <v>0</v>
      </c>
      <c r="K36" s="582"/>
      <c r="L36" s="583"/>
      <c r="M36" s="583"/>
      <c r="N36" s="583"/>
      <c r="O36" s="583"/>
      <c r="P36" s="583"/>
      <c r="Q36" s="583"/>
      <c r="R36" s="583"/>
      <c r="S36" s="583"/>
      <c r="T36" s="583"/>
      <c r="U36" s="583"/>
      <c r="V36" s="583"/>
      <c r="W36" s="583"/>
      <c r="X36" s="583"/>
      <c r="Y36" s="584"/>
      <c r="Z36" s="387"/>
    </row>
    <row r="37" spans="2:26" s="391" customFormat="1" ht="18" customHeight="1" thickBot="1" x14ac:dyDescent="0.3">
      <c r="B37" s="390"/>
      <c r="C37" s="552" t="s">
        <v>25</v>
      </c>
      <c r="D37" s="553"/>
      <c r="E37" s="553"/>
      <c r="F37" s="553"/>
      <c r="G37" s="554"/>
      <c r="H37" s="49">
        <f>SUM(H33:H36)</f>
        <v>5</v>
      </c>
      <c r="I37" s="49">
        <f>SUM(I33:I36)</f>
        <v>14</v>
      </c>
      <c r="J37" s="418">
        <f>H37/I37</f>
        <v>0.35714285714285715</v>
      </c>
      <c r="K37" s="555"/>
      <c r="L37" s="556"/>
      <c r="M37" s="556"/>
      <c r="N37" s="556"/>
      <c r="O37" s="556"/>
      <c r="P37" s="556"/>
      <c r="Q37" s="556"/>
      <c r="R37" s="556"/>
      <c r="S37" s="556"/>
      <c r="T37" s="556"/>
      <c r="U37" s="556"/>
      <c r="V37" s="556"/>
      <c r="W37" s="556"/>
      <c r="X37" s="556"/>
      <c r="Y37" s="557"/>
      <c r="Z37" s="387"/>
    </row>
    <row r="38" spans="2:26" s="391" customFormat="1" ht="6.75" customHeight="1" x14ac:dyDescent="0.2">
      <c r="B38" s="390"/>
      <c r="C38" s="386"/>
      <c r="D38" s="386"/>
      <c r="E38" s="386"/>
      <c r="F38" s="386"/>
      <c r="G38" s="386"/>
      <c r="H38" s="395"/>
      <c r="I38" s="395"/>
      <c r="J38" s="28"/>
      <c r="K38" s="386"/>
      <c r="L38" s="386"/>
      <c r="M38" s="386"/>
      <c r="N38" s="386"/>
      <c r="O38" s="386"/>
      <c r="P38" s="386"/>
      <c r="Q38" s="386"/>
      <c r="R38" s="386"/>
      <c r="S38" s="386"/>
      <c r="T38" s="386"/>
      <c r="U38" s="386"/>
      <c r="V38" s="386"/>
      <c r="W38" s="386"/>
      <c r="X38" s="386"/>
      <c r="Y38" s="386"/>
      <c r="Z38" s="387"/>
    </row>
    <row r="39" spans="2:26" s="391" customFormat="1" ht="0.75" customHeight="1" thickBot="1" x14ac:dyDescent="0.25">
      <c r="B39" s="390"/>
      <c r="C39" s="386"/>
      <c r="D39" s="386"/>
      <c r="E39" s="386"/>
      <c r="F39" s="386"/>
      <c r="G39" s="386"/>
      <c r="H39" s="395"/>
      <c r="I39" s="395"/>
      <c r="J39" s="28"/>
      <c r="K39" s="386"/>
      <c r="L39" s="386"/>
      <c r="M39" s="386"/>
      <c r="N39" s="386"/>
      <c r="O39" s="386"/>
      <c r="P39" s="386"/>
      <c r="Q39" s="386"/>
      <c r="R39" s="386"/>
      <c r="S39" s="386"/>
      <c r="T39" s="386"/>
      <c r="U39" s="386"/>
      <c r="V39" s="386"/>
      <c r="W39" s="386"/>
      <c r="X39" s="386"/>
      <c r="Y39" s="386"/>
      <c r="Z39" s="387"/>
    </row>
    <row r="40" spans="2:26" s="391" customFormat="1" ht="9" customHeight="1" x14ac:dyDescent="0.2">
      <c r="B40" s="390"/>
      <c r="C40" s="558" t="s">
        <v>26</v>
      </c>
      <c r="D40" s="559"/>
      <c r="E40" s="559"/>
      <c r="F40" s="559"/>
      <c r="G40" s="559"/>
      <c r="H40" s="559"/>
      <c r="I40" s="559"/>
      <c r="J40" s="559"/>
      <c r="K40" s="559"/>
      <c r="L40" s="559"/>
      <c r="M40" s="559"/>
      <c r="N40" s="559"/>
      <c r="O40" s="559"/>
      <c r="P40" s="559"/>
      <c r="Q40" s="559"/>
      <c r="R40" s="559"/>
      <c r="S40" s="559"/>
      <c r="T40" s="559"/>
      <c r="U40" s="559"/>
      <c r="V40" s="559"/>
      <c r="W40" s="559"/>
      <c r="X40" s="559"/>
      <c r="Y40" s="560"/>
      <c r="Z40" s="387"/>
    </row>
    <row r="41" spans="2:26" ht="9" customHeight="1" thickBot="1" x14ac:dyDescent="0.25">
      <c r="B41" s="385"/>
      <c r="C41" s="561"/>
      <c r="D41" s="562"/>
      <c r="E41" s="562"/>
      <c r="F41" s="562"/>
      <c r="G41" s="562"/>
      <c r="H41" s="562"/>
      <c r="I41" s="562"/>
      <c r="J41" s="562"/>
      <c r="K41" s="562"/>
      <c r="L41" s="562"/>
      <c r="M41" s="562"/>
      <c r="N41" s="562"/>
      <c r="O41" s="562"/>
      <c r="P41" s="562"/>
      <c r="Q41" s="562"/>
      <c r="R41" s="562"/>
      <c r="S41" s="562"/>
      <c r="T41" s="562"/>
      <c r="U41" s="562"/>
      <c r="V41" s="562"/>
      <c r="W41" s="562"/>
      <c r="X41" s="562"/>
      <c r="Y41" s="563"/>
      <c r="Z41" s="387"/>
    </row>
    <row r="42" spans="2:26" ht="13.5" customHeight="1" x14ac:dyDescent="0.2">
      <c r="B42" s="385"/>
      <c r="C42" s="740" t="s">
        <v>27</v>
      </c>
      <c r="D42" s="741"/>
      <c r="E42" s="741"/>
      <c r="F42" s="741"/>
      <c r="G42" s="741"/>
      <c r="H42" s="741"/>
      <c r="I42" s="741"/>
      <c r="J42" s="741"/>
      <c r="K42" s="741"/>
      <c r="L42" s="741"/>
      <c r="M42" s="741"/>
      <c r="N42" s="741"/>
      <c r="O42" s="741"/>
      <c r="P42" s="741"/>
      <c r="Q42" s="741"/>
      <c r="R42" s="741"/>
      <c r="S42" s="741"/>
      <c r="T42" s="741"/>
      <c r="U42" s="741"/>
      <c r="V42" s="741"/>
      <c r="W42" s="741"/>
      <c r="X42" s="741"/>
      <c r="Y42" s="742"/>
      <c r="Z42" s="387"/>
    </row>
    <row r="43" spans="2:26" ht="13.5" customHeight="1" x14ac:dyDescent="0.2">
      <c r="B43" s="385"/>
      <c r="C43" s="743"/>
      <c r="D43" s="744"/>
      <c r="E43" s="744"/>
      <c r="F43" s="744"/>
      <c r="G43" s="744"/>
      <c r="H43" s="744"/>
      <c r="I43" s="744"/>
      <c r="J43" s="744"/>
      <c r="K43" s="744"/>
      <c r="L43" s="744"/>
      <c r="M43" s="744"/>
      <c r="N43" s="744"/>
      <c r="O43" s="744"/>
      <c r="P43" s="744"/>
      <c r="Q43" s="744"/>
      <c r="R43" s="744"/>
      <c r="S43" s="744"/>
      <c r="T43" s="744"/>
      <c r="U43" s="744"/>
      <c r="V43" s="744"/>
      <c r="W43" s="744"/>
      <c r="X43" s="744"/>
      <c r="Y43" s="745"/>
      <c r="Z43" s="387"/>
    </row>
    <row r="44" spans="2:26" ht="13.5" customHeight="1" x14ac:dyDescent="0.2">
      <c r="B44" s="385"/>
      <c r="C44" s="743"/>
      <c r="D44" s="744"/>
      <c r="E44" s="744"/>
      <c r="F44" s="744"/>
      <c r="G44" s="744"/>
      <c r="H44" s="744"/>
      <c r="I44" s="744"/>
      <c r="J44" s="744"/>
      <c r="K44" s="744"/>
      <c r="L44" s="744"/>
      <c r="M44" s="744"/>
      <c r="N44" s="744"/>
      <c r="O44" s="744"/>
      <c r="P44" s="744"/>
      <c r="Q44" s="744"/>
      <c r="R44" s="744"/>
      <c r="S44" s="744"/>
      <c r="T44" s="744"/>
      <c r="U44" s="744"/>
      <c r="V44" s="744"/>
      <c r="W44" s="744"/>
      <c r="X44" s="744"/>
      <c r="Y44" s="745"/>
      <c r="Z44" s="387"/>
    </row>
    <row r="45" spans="2:26" ht="13.5" customHeight="1" x14ac:dyDescent="0.2">
      <c r="B45" s="385"/>
      <c r="C45" s="743"/>
      <c r="D45" s="744"/>
      <c r="E45" s="744"/>
      <c r="F45" s="744"/>
      <c r="G45" s="744"/>
      <c r="H45" s="744"/>
      <c r="I45" s="744"/>
      <c r="J45" s="744"/>
      <c r="K45" s="744"/>
      <c r="L45" s="744"/>
      <c r="M45" s="744"/>
      <c r="N45" s="744"/>
      <c r="O45" s="744"/>
      <c r="P45" s="744"/>
      <c r="Q45" s="744"/>
      <c r="R45" s="744"/>
      <c r="S45" s="744"/>
      <c r="T45" s="744"/>
      <c r="U45" s="744"/>
      <c r="V45" s="744"/>
      <c r="W45" s="744"/>
      <c r="X45" s="744"/>
      <c r="Y45" s="745"/>
      <c r="Z45" s="387"/>
    </row>
    <row r="46" spans="2:26" ht="13.5" customHeight="1" x14ac:dyDescent="0.2">
      <c r="B46" s="385"/>
      <c r="C46" s="743"/>
      <c r="D46" s="744"/>
      <c r="E46" s="744"/>
      <c r="F46" s="744"/>
      <c r="G46" s="744"/>
      <c r="H46" s="744"/>
      <c r="I46" s="744"/>
      <c r="J46" s="744"/>
      <c r="K46" s="744"/>
      <c r="L46" s="744"/>
      <c r="M46" s="744"/>
      <c r="N46" s="744"/>
      <c r="O46" s="744"/>
      <c r="P46" s="744"/>
      <c r="Q46" s="744"/>
      <c r="R46" s="744"/>
      <c r="S46" s="744"/>
      <c r="T46" s="744"/>
      <c r="U46" s="744"/>
      <c r="V46" s="744"/>
      <c r="W46" s="744"/>
      <c r="X46" s="744"/>
      <c r="Y46" s="745"/>
      <c r="Z46" s="387"/>
    </row>
    <row r="47" spans="2:26" ht="13.5" customHeight="1" x14ac:dyDescent="0.2">
      <c r="B47" s="385"/>
      <c r="C47" s="743"/>
      <c r="D47" s="744"/>
      <c r="E47" s="744"/>
      <c r="F47" s="744"/>
      <c r="G47" s="744"/>
      <c r="H47" s="744"/>
      <c r="I47" s="744"/>
      <c r="J47" s="744"/>
      <c r="K47" s="744"/>
      <c r="L47" s="744"/>
      <c r="M47" s="744"/>
      <c r="N47" s="744"/>
      <c r="O47" s="744"/>
      <c r="P47" s="744"/>
      <c r="Q47" s="744"/>
      <c r="R47" s="744"/>
      <c r="S47" s="744"/>
      <c r="T47" s="744"/>
      <c r="U47" s="744"/>
      <c r="V47" s="744"/>
      <c r="W47" s="744"/>
      <c r="X47" s="744"/>
      <c r="Y47" s="745"/>
      <c r="Z47" s="387"/>
    </row>
    <row r="48" spans="2:26" ht="13.5" customHeight="1" x14ac:dyDescent="0.2">
      <c r="B48" s="385"/>
      <c r="C48" s="743"/>
      <c r="D48" s="744"/>
      <c r="E48" s="744"/>
      <c r="F48" s="744"/>
      <c r="G48" s="744"/>
      <c r="H48" s="744"/>
      <c r="I48" s="744"/>
      <c r="J48" s="744"/>
      <c r="K48" s="744"/>
      <c r="L48" s="744"/>
      <c r="M48" s="744"/>
      <c r="N48" s="744"/>
      <c r="O48" s="744"/>
      <c r="P48" s="744"/>
      <c r="Q48" s="744"/>
      <c r="R48" s="744"/>
      <c r="S48" s="744"/>
      <c r="T48" s="744"/>
      <c r="U48" s="744"/>
      <c r="V48" s="744"/>
      <c r="W48" s="744"/>
      <c r="X48" s="744"/>
      <c r="Y48" s="745"/>
      <c r="Z48" s="387"/>
    </row>
    <row r="49" spans="1:26" ht="13.5" customHeight="1" x14ac:dyDescent="0.2">
      <c r="B49" s="385"/>
      <c r="C49" s="743"/>
      <c r="D49" s="744"/>
      <c r="E49" s="744"/>
      <c r="F49" s="744"/>
      <c r="G49" s="744"/>
      <c r="H49" s="744"/>
      <c r="I49" s="744"/>
      <c r="J49" s="744"/>
      <c r="K49" s="744"/>
      <c r="L49" s="744"/>
      <c r="M49" s="744"/>
      <c r="N49" s="744"/>
      <c r="O49" s="744"/>
      <c r="P49" s="744"/>
      <c r="Q49" s="744"/>
      <c r="R49" s="744"/>
      <c r="S49" s="744"/>
      <c r="T49" s="744"/>
      <c r="U49" s="744"/>
      <c r="V49" s="744"/>
      <c r="W49" s="744"/>
      <c r="X49" s="744"/>
      <c r="Y49" s="745"/>
      <c r="Z49" s="387"/>
    </row>
    <row r="50" spans="1:26" ht="13.5" customHeight="1" x14ac:dyDescent="0.2">
      <c r="B50" s="385"/>
      <c r="C50" s="743"/>
      <c r="D50" s="744"/>
      <c r="E50" s="744"/>
      <c r="F50" s="744"/>
      <c r="G50" s="744"/>
      <c r="H50" s="744"/>
      <c r="I50" s="744"/>
      <c r="J50" s="744"/>
      <c r="K50" s="744"/>
      <c r="L50" s="744"/>
      <c r="M50" s="744"/>
      <c r="N50" s="744"/>
      <c r="O50" s="744"/>
      <c r="P50" s="744"/>
      <c r="Q50" s="744"/>
      <c r="R50" s="744"/>
      <c r="S50" s="744"/>
      <c r="T50" s="744"/>
      <c r="U50" s="744"/>
      <c r="V50" s="744"/>
      <c r="W50" s="744"/>
      <c r="X50" s="744"/>
      <c r="Y50" s="745"/>
      <c r="Z50" s="387"/>
    </row>
    <row r="51" spans="1:26" ht="13.5" customHeight="1" x14ac:dyDescent="0.2">
      <c r="B51" s="385"/>
      <c r="C51" s="743"/>
      <c r="D51" s="744"/>
      <c r="E51" s="744"/>
      <c r="F51" s="744"/>
      <c r="G51" s="744"/>
      <c r="H51" s="744"/>
      <c r="I51" s="744"/>
      <c r="J51" s="744"/>
      <c r="K51" s="744"/>
      <c r="L51" s="744"/>
      <c r="M51" s="744"/>
      <c r="N51" s="744"/>
      <c r="O51" s="744"/>
      <c r="P51" s="744"/>
      <c r="Q51" s="744"/>
      <c r="R51" s="744"/>
      <c r="S51" s="744"/>
      <c r="T51" s="744"/>
      <c r="U51" s="744"/>
      <c r="V51" s="744"/>
      <c r="W51" s="744"/>
      <c r="X51" s="744"/>
      <c r="Y51" s="745"/>
      <c r="Z51" s="387"/>
    </row>
    <row r="52" spans="1:26" ht="13.5" customHeight="1" x14ac:dyDescent="0.2">
      <c r="B52" s="385"/>
      <c r="C52" s="743"/>
      <c r="D52" s="744"/>
      <c r="E52" s="744"/>
      <c r="F52" s="744"/>
      <c r="G52" s="744"/>
      <c r="H52" s="744"/>
      <c r="I52" s="744"/>
      <c r="J52" s="744"/>
      <c r="K52" s="744"/>
      <c r="L52" s="744"/>
      <c r="M52" s="744"/>
      <c r="N52" s="744"/>
      <c r="O52" s="744"/>
      <c r="P52" s="744"/>
      <c r="Q52" s="744"/>
      <c r="R52" s="744"/>
      <c r="S52" s="744"/>
      <c r="T52" s="744"/>
      <c r="U52" s="744"/>
      <c r="V52" s="744"/>
      <c r="W52" s="744"/>
      <c r="X52" s="744"/>
      <c r="Y52" s="745"/>
      <c r="Z52" s="387"/>
    </row>
    <row r="53" spans="1:26" ht="13.5" customHeight="1" x14ac:dyDescent="0.2">
      <c r="B53" s="385"/>
      <c r="C53" s="743"/>
      <c r="D53" s="744"/>
      <c r="E53" s="744"/>
      <c r="F53" s="744"/>
      <c r="G53" s="744"/>
      <c r="H53" s="744"/>
      <c r="I53" s="744"/>
      <c r="J53" s="744"/>
      <c r="K53" s="744"/>
      <c r="L53" s="744"/>
      <c r="M53" s="744"/>
      <c r="N53" s="744"/>
      <c r="O53" s="744"/>
      <c r="P53" s="744"/>
      <c r="Q53" s="744"/>
      <c r="R53" s="744"/>
      <c r="S53" s="744"/>
      <c r="T53" s="744"/>
      <c r="U53" s="744"/>
      <c r="V53" s="744"/>
      <c r="W53" s="744"/>
      <c r="X53" s="744"/>
      <c r="Y53" s="745"/>
      <c r="Z53" s="387"/>
    </row>
    <row r="54" spans="1:26" ht="13.5" customHeight="1" thickBot="1" x14ac:dyDescent="0.25">
      <c r="B54" s="385"/>
      <c r="C54" s="746"/>
      <c r="D54" s="747"/>
      <c r="E54" s="747"/>
      <c r="F54" s="747"/>
      <c r="G54" s="747"/>
      <c r="H54" s="747"/>
      <c r="I54" s="747"/>
      <c r="J54" s="747"/>
      <c r="K54" s="747"/>
      <c r="L54" s="747"/>
      <c r="M54" s="747"/>
      <c r="N54" s="747"/>
      <c r="O54" s="747"/>
      <c r="P54" s="747"/>
      <c r="Q54" s="747"/>
      <c r="R54" s="747"/>
      <c r="S54" s="747"/>
      <c r="T54" s="747"/>
      <c r="U54" s="747"/>
      <c r="V54" s="747"/>
      <c r="W54" s="747"/>
      <c r="X54" s="747"/>
      <c r="Y54" s="748"/>
      <c r="Z54" s="387"/>
    </row>
    <row r="55" spans="1:26" ht="7.5" customHeight="1" x14ac:dyDescent="0.2">
      <c r="B55" s="396"/>
      <c r="C55" s="397"/>
      <c r="D55" s="397"/>
      <c r="E55" s="397"/>
      <c r="F55" s="397"/>
      <c r="G55" s="397"/>
      <c r="H55" s="397"/>
      <c r="I55" s="397"/>
      <c r="J55" s="397"/>
      <c r="K55" s="397"/>
      <c r="L55" s="397"/>
      <c r="M55" s="397"/>
      <c r="N55" s="397"/>
      <c r="O55" s="397"/>
      <c r="P55" s="397"/>
      <c r="Q55" s="397"/>
      <c r="R55" s="397"/>
      <c r="S55" s="397"/>
      <c r="T55" s="397"/>
      <c r="U55" s="397"/>
      <c r="V55" s="397"/>
      <c r="W55" s="397"/>
      <c r="X55" s="397"/>
      <c r="Y55" s="397"/>
      <c r="Z55" s="398"/>
    </row>
    <row r="56" spans="1:26" ht="7.5" customHeight="1" thickBot="1" x14ac:dyDescent="0.25">
      <c r="B56" s="399"/>
      <c r="C56" s="400"/>
      <c r="D56" s="400"/>
      <c r="E56" s="400"/>
      <c r="F56" s="400"/>
      <c r="G56" s="400"/>
      <c r="H56" s="400"/>
      <c r="I56" s="400"/>
      <c r="J56" s="400"/>
      <c r="K56" s="400"/>
      <c r="L56" s="400"/>
      <c r="M56" s="400"/>
      <c r="N56" s="400"/>
      <c r="O56" s="400"/>
      <c r="P56" s="400"/>
      <c r="Q56" s="400"/>
      <c r="R56" s="400"/>
      <c r="S56" s="400"/>
      <c r="T56" s="400"/>
      <c r="U56" s="400"/>
      <c r="V56" s="400"/>
      <c r="W56" s="400"/>
      <c r="X56" s="400"/>
      <c r="Y56" s="400"/>
      <c r="Z56" s="401"/>
    </row>
    <row r="57" spans="1:26" ht="14.25" customHeight="1" x14ac:dyDescent="0.2">
      <c r="B57" s="402"/>
      <c r="C57" s="1547" t="s">
        <v>20</v>
      </c>
      <c r="D57" s="1548"/>
      <c r="E57" s="1548"/>
      <c r="F57" s="1548"/>
      <c r="G57" s="1549"/>
      <c r="H57" s="1547" t="s">
        <v>34</v>
      </c>
      <c r="I57" s="1549"/>
      <c r="J57" s="1547" t="s">
        <v>35</v>
      </c>
      <c r="K57" s="1548"/>
      <c r="L57" s="1548"/>
      <c r="M57" s="1549"/>
      <c r="N57" s="1547" t="s">
        <v>33</v>
      </c>
      <c r="O57" s="1548"/>
      <c r="P57" s="1548"/>
      <c r="Q57" s="1548"/>
      <c r="R57" s="1548"/>
      <c r="S57" s="1548"/>
      <c r="T57" s="1548"/>
      <c r="U57" s="1548"/>
      <c r="V57" s="1548"/>
      <c r="W57" s="1548"/>
      <c r="X57" s="1548"/>
      <c r="Y57" s="1549"/>
      <c r="Z57" s="403"/>
    </row>
    <row r="58" spans="1:26" ht="14.25" customHeight="1" x14ac:dyDescent="0.2">
      <c r="A58" s="371"/>
      <c r="B58" s="404"/>
      <c r="C58" s="1550"/>
      <c r="D58" s="1551"/>
      <c r="E58" s="1551"/>
      <c r="F58" s="1551"/>
      <c r="G58" s="1552"/>
      <c r="H58" s="1550"/>
      <c r="I58" s="1552"/>
      <c r="J58" s="1550"/>
      <c r="K58" s="1551"/>
      <c r="L58" s="1551"/>
      <c r="M58" s="1552"/>
      <c r="N58" s="1550"/>
      <c r="O58" s="1551"/>
      <c r="P58" s="1551"/>
      <c r="Q58" s="1551"/>
      <c r="R58" s="1551"/>
      <c r="S58" s="1551"/>
      <c r="T58" s="1551"/>
      <c r="U58" s="1551"/>
      <c r="V58" s="1551"/>
      <c r="W58" s="1551"/>
      <c r="X58" s="1551"/>
      <c r="Y58" s="1552"/>
      <c r="Z58" s="403"/>
    </row>
    <row r="59" spans="1:26" ht="15" customHeight="1" thickBot="1" x14ac:dyDescent="0.25">
      <c r="A59" s="371"/>
      <c r="B59" s="404"/>
      <c r="C59" s="1550"/>
      <c r="D59" s="1551"/>
      <c r="E59" s="1551"/>
      <c r="F59" s="1551"/>
      <c r="G59" s="1552"/>
      <c r="H59" s="1550"/>
      <c r="I59" s="1552"/>
      <c r="J59" s="1550"/>
      <c r="K59" s="1551"/>
      <c r="L59" s="1551"/>
      <c r="M59" s="1552"/>
      <c r="N59" s="1550"/>
      <c r="O59" s="1551"/>
      <c r="P59" s="1551"/>
      <c r="Q59" s="1551"/>
      <c r="R59" s="1551"/>
      <c r="S59" s="1551"/>
      <c r="T59" s="1551"/>
      <c r="U59" s="1551"/>
      <c r="V59" s="1551"/>
      <c r="W59" s="1551"/>
      <c r="X59" s="1551"/>
      <c r="Y59" s="1552"/>
      <c r="Z59" s="403"/>
    </row>
    <row r="60" spans="1:26" x14ac:dyDescent="0.2">
      <c r="B60" s="402"/>
      <c r="C60" s="1064" t="s">
        <v>36</v>
      </c>
      <c r="D60" s="1065"/>
      <c r="E60" s="1065"/>
      <c r="F60" s="1065"/>
      <c r="G60" s="1066"/>
      <c r="H60" s="750">
        <v>2</v>
      </c>
      <c r="I60" s="750"/>
      <c r="J60" s="750">
        <v>1</v>
      </c>
      <c r="K60" s="750"/>
      <c r="L60" s="750"/>
      <c r="M60" s="750"/>
      <c r="N60" s="750" t="s">
        <v>637</v>
      </c>
      <c r="O60" s="750"/>
      <c r="P60" s="750"/>
      <c r="Q60" s="750"/>
      <c r="R60" s="750"/>
      <c r="S60" s="750"/>
      <c r="T60" s="750"/>
      <c r="U60" s="750"/>
      <c r="V60" s="750"/>
      <c r="W60" s="750"/>
      <c r="X60" s="750"/>
      <c r="Y60" s="1553"/>
      <c r="Z60" s="405"/>
    </row>
    <row r="61" spans="1:26" x14ac:dyDescent="0.2">
      <c r="B61" s="402"/>
      <c r="C61" s="1008" t="s">
        <v>93</v>
      </c>
      <c r="D61" s="1009"/>
      <c r="E61" s="1009"/>
      <c r="F61" s="1009"/>
      <c r="G61" s="1010"/>
      <c r="H61" s="752">
        <v>5</v>
      </c>
      <c r="I61" s="752"/>
      <c r="J61" s="752">
        <v>4</v>
      </c>
      <c r="K61" s="752"/>
      <c r="L61" s="752"/>
      <c r="M61" s="752"/>
      <c r="N61" s="1558" t="s">
        <v>637</v>
      </c>
      <c r="O61" s="1558"/>
      <c r="P61" s="1558"/>
      <c r="Q61" s="1558"/>
      <c r="R61" s="1558"/>
      <c r="S61" s="1558"/>
      <c r="T61" s="1558"/>
      <c r="U61" s="1558"/>
      <c r="V61" s="1558"/>
      <c r="W61" s="1558"/>
      <c r="X61" s="1558"/>
      <c r="Y61" s="1559"/>
      <c r="Z61" s="405"/>
    </row>
    <row r="62" spans="1:26" x14ac:dyDescent="0.2">
      <c r="B62" s="402"/>
      <c r="C62" s="1008" t="s">
        <v>94</v>
      </c>
      <c r="D62" s="1009"/>
      <c r="E62" s="1009"/>
      <c r="F62" s="1009"/>
      <c r="G62" s="1010"/>
      <c r="H62" s="752">
        <v>2</v>
      </c>
      <c r="I62" s="752"/>
      <c r="J62" s="752"/>
      <c r="K62" s="752"/>
      <c r="L62" s="752"/>
      <c r="M62" s="752"/>
      <c r="N62" s="544"/>
      <c r="O62" s="544"/>
      <c r="P62" s="544"/>
      <c r="Q62" s="544"/>
      <c r="R62" s="544"/>
      <c r="S62" s="544"/>
      <c r="T62" s="544"/>
      <c r="U62" s="544"/>
      <c r="V62" s="544"/>
      <c r="W62" s="544"/>
      <c r="X62" s="544"/>
      <c r="Y62" s="545"/>
      <c r="Z62" s="405"/>
    </row>
    <row r="63" spans="1:26" ht="15" thickBot="1" x14ac:dyDescent="0.25">
      <c r="B63" s="402"/>
      <c r="C63" s="1554" t="s">
        <v>95</v>
      </c>
      <c r="D63" s="1555"/>
      <c r="E63" s="1555"/>
      <c r="F63" s="1555"/>
      <c r="G63" s="1556"/>
      <c r="H63" s="1557">
        <v>3</v>
      </c>
      <c r="I63" s="1557"/>
      <c r="J63" s="547"/>
      <c r="K63" s="547"/>
      <c r="L63" s="547"/>
      <c r="M63" s="547"/>
      <c r="N63" s="547"/>
      <c r="O63" s="547"/>
      <c r="P63" s="547"/>
      <c r="Q63" s="547"/>
      <c r="R63" s="547"/>
      <c r="S63" s="547"/>
      <c r="T63" s="547"/>
      <c r="U63" s="547"/>
      <c r="V63" s="547"/>
      <c r="W63" s="547"/>
      <c r="X63" s="547"/>
      <c r="Y63" s="548"/>
      <c r="Z63" s="405"/>
    </row>
    <row r="64" spans="1:26" ht="8.25" customHeight="1" x14ac:dyDescent="0.2">
      <c r="B64" s="406"/>
      <c r="C64" s="397"/>
      <c r="D64" s="397"/>
      <c r="E64" s="397"/>
      <c r="F64" s="397"/>
      <c r="G64" s="397"/>
      <c r="H64" s="397"/>
      <c r="I64" s="397"/>
      <c r="J64" s="397"/>
      <c r="K64" s="397"/>
      <c r="L64" s="397"/>
      <c r="M64" s="397"/>
      <c r="N64" s="397"/>
      <c r="O64" s="397"/>
      <c r="P64" s="397"/>
      <c r="Q64" s="397"/>
      <c r="R64" s="397"/>
      <c r="S64" s="397"/>
      <c r="T64" s="397"/>
      <c r="U64" s="397"/>
      <c r="V64" s="397"/>
      <c r="W64" s="397"/>
      <c r="X64" s="397"/>
      <c r="Y64" s="397"/>
      <c r="Z64" s="407"/>
    </row>
    <row r="65" ht="6.75" customHeight="1" x14ac:dyDescent="0.2"/>
  </sheetData>
  <mergeCells count="75">
    <mergeCell ref="C63:G63"/>
    <mergeCell ref="H63:I63"/>
    <mergeCell ref="J63:M63"/>
    <mergeCell ref="N63:Y63"/>
    <mergeCell ref="C61:G61"/>
    <mergeCell ref="H61:I61"/>
    <mergeCell ref="J61:M61"/>
    <mergeCell ref="N61:Y61"/>
    <mergeCell ref="C62:G62"/>
    <mergeCell ref="H62:I62"/>
    <mergeCell ref="J62:M62"/>
    <mergeCell ref="N62:Y62"/>
    <mergeCell ref="C57:G59"/>
    <mergeCell ref="H57:I59"/>
    <mergeCell ref="J57:M59"/>
    <mergeCell ref="N57:Y59"/>
    <mergeCell ref="C60:G60"/>
    <mergeCell ref="H60:I60"/>
    <mergeCell ref="J60:M60"/>
    <mergeCell ref="N60:Y60"/>
    <mergeCell ref="C42:Y54"/>
    <mergeCell ref="C33:G33"/>
    <mergeCell ref="K33:Y33"/>
    <mergeCell ref="C34:G34"/>
    <mergeCell ref="K34:Y34"/>
    <mergeCell ref="C35:G35"/>
    <mergeCell ref="K35:Y35"/>
    <mergeCell ref="C36:G36"/>
    <mergeCell ref="K36:Y36"/>
    <mergeCell ref="C37:G37"/>
    <mergeCell ref="K37:Y37"/>
    <mergeCell ref="C40:Y41"/>
    <mergeCell ref="C30:Y31"/>
    <mergeCell ref="C32:G32"/>
    <mergeCell ref="K32:Y32"/>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D9C56-2289-4952-A8BD-0C35EDCF8630}">
  <dimension ref="A1:Z74"/>
  <sheetViews>
    <sheetView topLeftCell="A28" workbookViewId="0">
      <selection activeCell="C65" sqref="C65:G65"/>
    </sheetView>
  </sheetViews>
  <sheetFormatPr baseColWidth="10" defaultColWidth="3.7109375" defaultRowHeight="14.25" x14ac:dyDescent="0.2"/>
  <cols>
    <col min="1" max="1" width="3.7109375" style="373"/>
    <col min="2" max="2" width="2.85546875" style="373" customWidth="1"/>
    <col min="3" max="6" width="2.7109375" style="373" customWidth="1"/>
    <col min="7" max="7" width="4.28515625" style="373" customWidth="1"/>
    <col min="8" max="8" width="14.28515625" style="373" customWidth="1"/>
    <col min="9" max="9" width="13.42578125" style="373" customWidth="1"/>
    <col min="10" max="10" width="15" style="373" customWidth="1"/>
    <col min="11" max="12" width="3.42578125" style="373" customWidth="1"/>
    <col min="13" max="15" width="2.7109375" style="373" customWidth="1"/>
    <col min="16" max="16" width="7.7109375" style="373" customWidth="1"/>
    <col min="17" max="17" width="3.5703125" style="373" customWidth="1"/>
    <col min="18" max="18" width="3.7109375" style="373"/>
    <col min="19" max="19" width="3.28515625" style="373" customWidth="1"/>
    <col min="20" max="21" width="6.42578125" style="373" customWidth="1"/>
    <col min="22" max="22" width="3.7109375" style="373"/>
    <col min="23" max="24" width="4.28515625" style="373" customWidth="1"/>
    <col min="25" max="25" width="5" style="373" customWidth="1"/>
    <col min="26" max="26" width="2.85546875" style="373" customWidth="1"/>
    <col min="27" max="16384" width="3.7109375" style="373"/>
  </cols>
  <sheetData>
    <row r="1" spans="1:26" ht="15" thickBot="1" x14ac:dyDescent="0.25">
      <c r="A1" s="371"/>
      <c r="B1" s="372"/>
      <c r="C1" s="372"/>
      <c r="D1" s="372"/>
      <c r="E1" s="372"/>
      <c r="F1" s="372"/>
    </row>
    <row r="2" spans="1:26" ht="45.75" customHeight="1" x14ac:dyDescent="0.2">
      <c r="A2" s="37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37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37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371"/>
      <c r="B5" s="371"/>
      <c r="C5" s="371"/>
      <c r="D5" s="371"/>
      <c r="E5" s="371"/>
      <c r="F5" s="371"/>
      <c r="G5" s="371"/>
      <c r="H5" s="374"/>
      <c r="I5" s="374"/>
      <c r="J5" s="374"/>
      <c r="K5" s="374"/>
      <c r="L5" s="374"/>
      <c r="M5" s="374"/>
      <c r="N5" s="374"/>
      <c r="O5" s="374"/>
      <c r="P5" s="374"/>
      <c r="Q5" s="374"/>
      <c r="R5" s="374"/>
      <c r="S5" s="374"/>
      <c r="T5" s="374"/>
      <c r="U5" s="374"/>
      <c r="V5" s="374"/>
      <c r="W5" s="374"/>
      <c r="X5" s="374"/>
      <c r="Y5" s="374"/>
      <c r="Z5" s="374"/>
    </row>
    <row r="6" spans="1:26" ht="15.75" thickBot="1" x14ac:dyDescent="0.25">
      <c r="B6" s="375"/>
      <c r="C6" s="376"/>
      <c r="D6" s="376"/>
      <c r="E6" s="376"/>
      <c r="F6" s="376"/>
      <c r="G6" s="376"/>
      <c r="H6" s="376"/>
      <c r="I6" s="377"/>
      <c r="J6" s="377"/>
      <c r="K6" s="377"/>
      <c r="L6" s="377"/>
      <c r="M6" s="377"/>
      <c r="N6" s="377"/>
      <c r="O6" s="377"/>
      <c r="P6" s="377"/>
      <c r="Q6" s="377"/>
      <c r="R6" s="378"/>
      <c r="S6" s="378"/>
      <c r="T6" s="378"/>
      <c r="U6" s="378"/>
      <c r="V6" s="378"/>
      <c r="W6" s="376"/>
      <c r="X6" s="376"/>
      <c r="Y6" s="376"/>
      <c r="Z6" s="379"/>
    </row>
    <row r="7" spans="1:26" ht="15" customHeight="1" x14ac:dyDescent="0.2">
      <c r="B7" s="380"/>
      <c r="C7" s="638" t="s">
        <v>2</v>
      </c>
      <c r="D7" s="639"/>
      <c r="E7" s="639"/>
      <c r="F7" s="639"/>
      <c r="G7" s="639"/>
      <c r="H7" s="640"/>
      <c r="I7" s="665" t="s">
        <v>440</v>
      </c>
      <c r="J7" s="666"/>
      <c r="K7" s="666"/>
      <c r="L7" s="666"/>
      <c r="M7" s="666"/>
      <c r="N7" s="666"/>
      <c r="O7" s="666"/>
      <c r="P7" s="666"/>
      <c r="Q7" s="666"/>
      <c r="R7" s="666"/>
      <c r="S7" s="666"/>
      <c r="T7" s="666"/>
      <c r="U7" s="666"/>
      <c r="V7" s="666"/>
      <c r="W7" s="666"/>
      <c r="X7" s="666"/>
      <c r="Y7" s="667"/>
      <c r="Z7" s="381"/>
    </row>
    <row r="8" spans="1:26" ht="15.75" thickBot="1" x14ac:dyDescent="0.25">
      <c r="B8" s="380"/>
      <c r="C8" s="641"/>
      <c r="D8" s="642"/>
      <c r="E8" s="642"/>
      <c r="F8" s="642"/>
      <c r="G8" s="642"/>
      <c r="H8" s="643"/>
      <c r="I8" s="668"/>
      <c r="J8" s="669"/>
      <c r="K8" s="669"/>
      <c r="L8" s="669"/>
      <c r="M8" s="669"/>
      <c r="N8" s="669"/>
      <c r="O8" s="669"/>
      <c r="P8" s="669"/>
      <c r="Q8" s="669"/>
      <c r="R8" s="669"/>
      <c r="S8" s="669"/>
      <c r="T8" s="669"/>
      <c r="U8" s="669"/>
      <c r="V8" s="669"/>
      <c r="W8" s="669"/>
      <c r="X8" s="669"/>
      <c r="Y8" s="670"/>
      <c r="Z8" s="381"/>
    </row>
    <row r="9" spans="1:26" ht="15.75" thickBot="1" x14ac:dyDescent="0.25">
      <c r="B9" s="380"/>
      <c r="C9" s="382"/>
      <c r="D9" s="382"/>
      <c r="E9" s="382"/>
      <c r="F9" s="382"/>
      <c r="G9" s="382"/>
      <c r="H9" s="382"/>
      <c r="I9" s="383"/>
      <c r="J9" s="383"/>
      <c r="K9" s="383"/>
      <c r="L9" s="383"/>
      <c r="M9" s="383"/>
      <c r="N9" s="383"/>
      <c r="O9" s="383"/>
      <c r="P9" s="383"/>
      <c r="Q9" s="383"/>
      <c r="R9" s="384"/>
      <c r="S9" s="384"/>
      <c r="T9" s="384"/>
      <c r="U9" s="384"/>
      <c r="V9" s="384"/>
      <c r="W9" s="382"/>
      <c r="X9" s="382"/>
      <c r="Y9" s="382"/>
      <c r="Z9" s="381"/>
    </row>
    <row r="10" spans="1:26" ht="15" customHeight="1" thickBot="1" x14ac:dyDescent="0.25">
      <c r="B10" s="380"/>
      <c r="C10" s="638" t="s">
        <v>4</v>
      </c>
      <c r="D10" s="639"/>
      <c r="E10" s="639"/>
      <c r="F10" s="639"/>
      <c r="G10" s="639"/>
      <c r="H10" s="640"/>
      <c r="I10" s="677" t="s">
        <v>667</v>
      </c>
      <c r="J10" s="678"/>
      <c r="K10" s="678"/>
      <c r="L10" s="678"/>
      <c r="M10" s="678"/>
      <c r="N10" s="678"/>
      <c r="O10" s="678"/>
      <c r="P10" s="678"/>
      <c r="Q10" s="679"/>
      <c r="R10" s="674" t="s">
        <v>3</v>
      </c>
      <c r="S10" s="675"/>
      <c r="T10" s="675"/>
      <c r="U10" s="676"/>
      <c r="V10" s="608" t="s">
        <v>5</v>
      </c>
      <c r="W10" s="609"/>
      <c r="X10" s="609"/>
      <c r="Y10" s="610"/>
      <c r="Z10" s="381"/>
    </row>
    <row r="11" spans="1:26" ht="28.5" customHeight="1" thickBot="1" x14ac:dyDescent="0.25">
      <c r="B11" s="380"/>
      <c r="C11" s="641"/>
      <c r="D11" s="642"/>
      <c r="E11" s="642"/>
      <c r="F11" s="642"/>
      <c r="G11" s="642"/>
      <c r="H11" s="643"/>
      <c r="I11" s="680"/>
      <c r="J11" s="681"/>
      <c r="K11" s="681"/>
      <c r="L11" s="681"/>
      <c r="M11" s="681"/>
      <c r="N11" s="681"/>
      <c r="O11" s="681"/>
      <c r="P11" s="681"/>
      <c r="Q11" s="682"/>
      <c r="R11" s="683" t="s">
        <v>668</v>
      </c>
      <c r="S11" s="684"/>
      <c r="T11" s="684"/>
      <c r="U11" s="685"/>
      <c r="V11" s="671">
        <v>4</v>
      </c>
      <c r="W11" s="672"/>
      <c r="X11" s="672"/>
      <c r="Y11" s="673"/>
      <c r="Z11" s="381"/>
    </row>
    <row r="12" spans="1:26" ht="15" thickBot="1" x14ac:dyDescent="0.25">
      <c r="B12" s="385"/>
      <c r="C12" s="386"/>
      <c r="D12" s="386"/>
      <c r="E12" s="386"/>
      <c r="F12" s="386"/>
      <c r="G12" s="386"/>
      <c r="H12" s="386"/>
      <c r="I12" s="386"/>
      <c r="J12" s="386"/>
      <c r="K12" s="386"/>
      <c r="L12" s="386"/>
      <c r="M12" s="386"/>
      <c r="N12" s="386"/>
      <c r="O12" s="386"/>
      <c r="P12" s="386"/>
      <c r="Q12" s="386"/>
      <c r="R12" s="386"/>
      <c r="S12" s="386"/>
      <c r="T12" s="386"/>
      <c r="U12" s="386"/>
      <c r="V12" s="386"/>
      <c r="W12" s="386"/>
      <c r="X12" s="386"/>
      <c r="Y12" s="386"/>
      <c r="Z12" s="387"/>
    </row>
    <row r="13" spans="1:26" ht="15" customHeight="1" x14ac:dyDescent="0.2">
      <c r="B13" s="385"/>
      <c r="C13" s="638" t="s">
        <v>6</v>
      </c>
      <c r="D13" s="639"/>
      <c r="E13" s="639"/>
      <c r="F13" s="639"/>
      <c r="G13" s="639"/>
      <c r="H13" s="640"/>
      <c r="I13" s="644" t="s">
        <v>669</v>
      </c>
      <c r="J13" s="645"/>
      <c r="K13" s="645"/>
      <c r="L13" s="645"/>
      <c r="M13" s="645"/>
      <c r="N13" s="645"/>
      <c r="O13" s="645"/>
      <c r="P13" s="645"/>
      <c r="Q13" s="645"/>
      <c r="R13" s="645"/>
      <c r="S13" s="646"/>
      <c r="T13" s="638" t="s">
        <v>7</v>
      </c>
      <c r="U13" s="639"/>
      <c r="V13" s="639"/>
      <c r="W13" s="639"/>
      <c r="X13" s="639"/>
      <c r="Y13" s="640"/>
      <c r="Z13" s="387"/>
    </row>
    <row r="14" spans="1:26" ht="30" customHeight="1" thickBot="1" x14ac:dyDescent="0.25">
      <c r="B14" s="385"/>
      <c r="C14" s="641"/>
      <c r="D14" s="642"/>
      <c r="E14" s="642"/>
      <c r="F14" s="642"/>
      <c r="G14" s="642"/>
      <c r="H14" s="643"/>
      <c r="I14" s="647"/>
      <c r="J14" s="648"/>
      <c r="K14" s="648"/>
      <c r="L14" s="648"/>
      <c r="M14" s="648"/>
      <c r="N14" s="648"/>
      <c r="O14" s="648"/>
      <c r="P14" s="648"/>
      <c r="Q14" s="648"/>
      <c r="R14" s="648"/>
      <c r="S14" s="649"/>
      <c r="T14" s="650" t="s">
        <v>67</v>
      </c>
      <c r="U14" s="651"/>
      <c r="V14" s="651"/>
      <c r="W14" s="651"/>
      <c r="X14" s="651"/>
      <c r="Y14" s="652"/>
      <c r="Z14" s="387"/>
    </row>
    <row r="15" spans="1:26" ht="15" thickBot="1" x14ac:dyDescent="0.25">
      <c r="B15" s="385"/>
      <c r="C15" s="386"/>
      <c r="D15" s="386"/>
      <c r="E15" s="386"/>
      <c r="F15" s="386"/>
      <c r="G15" s="386"/>
      <c r="H15" s="386"/>
      <c r="I15" s="386"/>
      <c r="J15" s="386"/>
      <c r="K15" s="386"/>
      <c r="L15" s="386"/>
      <c r="M15" s="386"/>
      <c r="N15" s="386"/>
      <c r="O15" s="386"/>
      <c r="P15" s="386"/>
      <c r="Q15" s="386"/>
      <c r="R15" s="386"/>
      <c r="S15" s="386"/>
      <c r="T15" s="386"/>
      <c r="U15" s="386"/>
      <c r="V15" s="386"/>
      <c r="W15" s="386"/>
      <c r="X15" s="386"/>
      <c r="Y15" s="386"/>
      <c r="Z15" s="387"/>
    </row>
    <row r="16" spans="1:26" ht="57.75" customHeight="1" thickBot="1" x14ac:dyDescent="0.25">
      <c r="B16" s="385"/>
      <c r="C16" s="601" t="s">
        <v>8</v>
      </c>
      <c r="D16" s="602"/>
      <c r="E16" s="602"/>
      <c r="F16" s="602"/>
      <c r="G16" s="602"/>
      <c r="H16" s="603"/>
      <c r="I16" s="604" t="s">
        <v>670</v>
      </c>
      <c r="J16" s="605"/>
      <c r="K16" s="605"/>
      <c r="L16" s="605"/>
      <c r="M16" s="605"/>
      <c r="N16" s="605"/>
      <c r="O16" s="605"/>
      <c r="P16" s="605"/>
      <c r="Q16" s="605"/>
      <c r="R16" s="605"/>
      <c r="S16" s="605"/>
      <c r="T16" s="605"/>
      <c r="U16" s="605"/>
      <c r="V16" s="605"/>
      <c r="W16" s="605"/>
      <c r="X16" s="605"/>
      <c r="Y16" s="606"/>
      <c r="Z16" s="387"/>
    </row>
    <row r="17" spans="2:26" ht="16.5" customHeight="1" thickBot="1" x14ac:dyDescent="0.25">
      <c r="B17" s="385"/>
      <c r="C17" s="384"/>
      <c r="D17" s="384"/>
      <c r="E17" s="384"/>
      <c r="F17" s="384"/>
      <c r="G17" s="384"/>
      <c r="H17" s="384"/>
      <c r="I17" s="388"/>
      <c r="J17" s="388"/>
      <c r="K17" s="388"/>
      <c r="L17" s="388"/>
      <c r="M17" s="388"/>
      <c r="N17" s="388"/>
      <c r="O17" s="388"/>
      <c r="P17" s="388"/>
      <c r="Q17" s="388"/>
      <c r="R17" s="388"/>
      <c r="S17" s="388"/>
      <c r="T17" s="388"/>
      <c r="U17" s="388"/>
      <c r="V17" s="388"/>
      <c r="W17" s="388"/>
      <c r="X17" s="388"/>
      <c r="Y17" s="388"/>
      <c r="Z17" s="387"/>
    </row>
    <row r="18" spans="2:26" ht="52.5" customHeight="1" thickBot="1" x14ac:dyDescent="0.25">
      <c r="B18" s="385"/>
      <c r="C18" s="601" t="s">
        <v>9</v>
      </c>
      <c r="D18" s="602"/>
      <c r="E18" s="602"/>
      <c r="F18" s="602"/>
      <c r="G18" s="602"/>
      <c r="H18" s="603"/>
      <c r="I18" s="604"/>
      <c r="J18" s="605"/>
      <c r="K18" s="605"/>
      <c r="L18" s="605"/>
      <c r="M18" s="605"/>
      <c r="N18" s="605"/>
      <c r="O18" s="605"/>
      <c r="P18" s="605"/>
      <c r="Q18" s="605"/>
      <c r="R18" s="605"/>
      <c r="S18" s="605"/>
      <c r="T18" s="605"/>
      <c r="U18" s="605"/>
      <c r="V18" s="605"/>
      <c r="W18" s="605"/>
      <c r="X18" s="605"/>
      <c r="Y18" s="606"/>
      <c r="Z18" s="387"/>
    </row>
    <row r="19" spans="2:26" ht="16.5" customHeight="1" thickBot="1" x14ac:dyDescent="0.25">
      <c r="B19" s="385"/>
      <c r="C19" s="384"/>
      <c r="D19" s="384"/>
      <c r="E19" s="384"/>
      <c r="F19" s="384"/>
      <c r="G19" s="384"/>
      <c r="H19" s="384"/>
      <c r="I19" s="388"/>
      <c r="J19" s="388"/>
      <c r="K19" s="388"/>
      <c r="L19" s="388"/>
      <c r="M19" s="388"/>
      <c r="N19" s="388"/>
      <c r="O19" s="388"/>
      <c r="P19" s="388"/>
      <c r="Q19" s="388"/>
      <c r="R19" s="388"/>
      <c r="S19" s="388"/>
      <c r="T19" s="388"/>
      <c r="U19" s="388"/>
      <c r="V19" s="388"/>
      <c r="W19" s="388"/>
      <c r="X19" s="388"/>
      <c r="Y19" s="388"/>
      <c r="Z19" s="387"/>
    </row>
    <row r="20" spans="2:26" s="371" customFormat="1" ht="22.5" customHeight="1" x14ac:dyDescent="0.2">
      <c r="B20" s="385"/>
      <c r="C20" s="620" t="s">
        <v>10</v>
      </c>
      <c r="D20" s="621"/>
      <c r="E20" s="621"/>
      <c r="F20" s="621"/>
      <c r="G20" s="621"/>
      <c r="H20" s="622"/>
      <c r="I20" s="626" t="s">
        <v>671</v>
      </c>
      <c r="J20" s="627"/>
      <c r="K20" s="627"/>
      <c r="L20" s="628"/>
      <c r="M20" s="608" t="s">
        <v>11</v>
      </c>
      <c r="N20" s="609"/>
      <c r="O20" s="609"/>
      <c r="P20" s="609"/>
      <c r="Q20" s="609"/>
      <c r="R20" s="609"/>
      <c r="S20" s="610"/>
      <c r="T20" s="608" t="s">
        <v>12</v>
      </c>
      <c r="U20" s="609"/>
      <c r="V20" s="609"/>
      <c r="W20" s="609"/>
      <c r="X20" s="609"/>
      <c r="Y20" s="610"/>
      <c r="Z20" s="387"/>
    </row>
    <row r="21" spans="2:26" s="371" customFormat="1" ht="30.75" customHeight="1" thickBot="1" x14ac:dyDescent="0.25">
      <c r="B21" s="385"/>
      <c r="C21" s="623"/>
      <c r="D21" s="624"/>
      <c r="E21" s="624"/>
      <c r="F21" s="624"/>
      <c r="G21" s="624"/>
      <c r="H21" s="625"/>
      <c r="I21" s="629"/>
      <c r="J21" s="630"/>
      <c r="K21" s="630"/>
      <c r="L21" s="631"/>
      <c r="M21" s="701" t="s">
        <v>672</v>
      </c>
      <c r="N21" s="702"/>
      <c r="O21" s="702"/>
      <c r="P21" s="702"/>
      <c r="Q21" s="702"/>
      <c r="R21" s="702"/>
      <c r="S21" s="703"/>
      <c r="T21" s="704" t="s">
        <v>673</v>
      </c>
      <c r="U21" s="705"/>
      <c r="V21" s="705"/>
      <c r="W21" s="705"/>
      <c r="X21" s="705"/>
      <c r="Y21" s="706"/>
      <c r="Z21" s="387"/>
    </row>
    <row r="22" spans="2:26" ht="15" thickBot="1" x14ac:dyDescent="0.25">
      <c r="B22" s="385"/>
      <c r="C22" s="386"/>
      <c r="D22" s="386"/>
      <c r="E22" s="386"/>
      <c r="F22" s="386"/>
      <c r="G22" s="386"/>
      <c r="H22" s="386"/>
      <c r="I22" s="386"/>
      <c r="J22" s="386"/>
      <c r="K22" s="386"/>
      <c r="L22" s="386"/>
      <c r="M22" s="386"/>
      <c r="N22" s="386"/>
      <c r="O22" s="386"/>
      <c r="P22" s="386"/>
      <c r="Q22" s="386"/>
      <c r="R22" s="386"/>
      <c r="S22" s="386"/>
      <c r="T22" s="386"/>
      <c r="U22" s="386"/>
      <c r="V22" s="386"/>
      <c r="W22" s="386"/>
      <c r="X22" s="386"/>
      <c r="Y22" s="386"/>
      <c r="Z22" s="387"/>
    </row>
    <row r="23" spans="2:26" ht="31.5" customHeight="1" x14ac:dyDescent="0.2">
      <c r="B23" s="385"/>
      <c r="C23" s="608" t="s">
        <v>13</v>
      </c>
      <c r="D23" s="609"/>
      <c r="E23" s="609"/>
      <c r="F23" s="609"/>
      <c r="G23" s="609"/>
      <c r="H23" s="609"/>
      <c r="I23" s="610"/>
      <c r="J23" s="608" t="s">
        <v>14</v>
      </c>
      <c r="K23" s="609"/>
      <c r="L23" s="609"/>
      <c r="M23" s="609"/>
      <c r="N23" s="609"/>
      <c r="O23" s="609"/>
      <c r="P23" s="610"/>
      <c r="Q23" s="608" t="s">
        <v>15</v>
      </c>
      <c r="R23" s="609"/>
      <c r="S23" s="609"/>
      <c r="T23" s="609"/>
      <c r="U23" s="609"/>
      <c r="V23" s="609"/>
      <c r="W23" s="609"/>
      <c r="X23" s="609"/>
      <c r="Y23" s="610"/>
      <c r="Z23" s="387"/>
    </row>
    <row r="24" spans="2:26" ht="33.75" customHeight="1" thickBot="1" x14ac:dyDescent="0.25">
      <c r="B24" s="385"/>
      <c r="C24" s="611" t="s">
        <v>674</v>
      </c>
      <c r="D24" s="612"/>
      <c r="E24" s="612"/>
      <c r="F24" s="612"/>
      <c r="G24" s="612"/>
      <c r="H24" s="612"/>
      <c r="I24" s="613"/>
      <c r="J24" s="611" t="s">
        <v>448</v>
      </c>
      <c r="K24" s="612"/>
      <c r="L24" s="612"/>
      <c r="M24" s="612"/>
      <c r="N24" s="612"/>
      <c r="O24" s="612"/>
      <c r="P24" s="613"/>
      <c r="Q24" s="614" t="s">
        <v>449</v>
      </c>
      <c r="R24" s="615"/>
      <c r="S24" s="615"/>
      <c r="T24" s="615"/>
      <c r="U24" s="615"/>
      <c r="V24" s="615"/>
      <c r="W24" s="615"/>
      <c r="X24" s="615"/>
      <c r="Y24" s="616"/>
      <c r="Z24" s="387"/>
    </row>
    <row r="25" spans="2:26" ht="15" thickBot="1" x14ac:dyDescent="0.25">
      <c r="B25" s="385"/>
      <c r="C25" s="386"/>
      <c r="D25" s="386"/>
      <c r="E25" s="386"/>
      <c r="F25" s="386"/>
      <c r="G25" s="386"/>
      <c r="H25" s="386"/>
      <c r="I25" s="386"/>
      <c r="J25" s="386"/>
      <c r="K25" s="386"/>
      <c r="L25" s="386"/>
      <c r="M25" s="386"/>
      <c r="N25" s="386"/>
      <c r="O25" s="386"/>
      <c r="P25" s="386"/>
      <c r="Q25" s="386"/>
      <c r="R25" s="386"/>
      <c r="S25" s="386"/>
      <c r="T25" s="386"/>
      <c r="U25" s="386"/>
      <c r="V25" s="386"/>
      <c r="W25" s="386"/>
      <c r="X25" s="386"/>
      <c r="Y25" s="386"/>
      <c r="Z25" s="387"/>
    </row>
    <row r="26" spans="2:26" ht="33" customHeight="1" thickBot="1" x14ac:dyDescent="0.25">
      <c r="B26" s="385"/>
      <c r="C26" s="601" t="s">
        <v>16</v>
      </c>
      <c r="D26" s="602"/>
      <c r="E26" s="602"/>
      <c r="F26" s="602"/>
      <c r="G26" s="602"/>
      <c r="H26" s="603"/>
      <c r="I26" s="604" t="s">
        <v>675</v>
      </c>
      <c r="J26" s="605"/>
      <c r="K26" s="605"/>
      <c r="L26" s="605"/>
      <c r="M26" s="605"/>
      <c r="N26" s="605"/>
      <c r="O26" s="605"/>
      <c r="P26" s="605"/>
      <c r="Q26" s="605"/>
      <c r="R26" s="605"/>
      <c r="S26" s="605"/>
      <c r="T26" s="605"/>
      <c r="U26" s="605"/>
      <c r="V26" s="605"/>
      <c r="W26" s="605"/>
      <c r="X26" s="605"/>
      <c r="Y26" s="606"/>
      <c r="Z26" s="387"/>
    </row>
    <row r="27" spans="2:26" ht="15.75" thickBot="1" x14ac:dyDescent="0.25">
      <c r="B27" s="385"/>
      <c r="C27" s="384"/>
      <c r="D27" s="384"/>
      <c r="E27" s="384"/>
      <c r="F27" s="384"/>
      <c r="G27" s="384"/>
      <c r="H27" s="384"/>
      <c r="I27" s="388"/>
      <c r="J27" s="388"/>
      <c r="K27" s="388"/>
      <c r="L27" s="388"/>
      <c r="M27" s="388"/>
      <c r="N27" s="388"/>
      <c r="O27" s="388"/>
      <c r="P27" s="388"/>
      <c r="Q27" s="388"/>
      <c r="R27" s="388"/>
      <c r="S27" s="388"/>
      <c r="T27" s="388"/>
      <c r="U27" s="388"/>
      <c r="V27" s="388"/>
      <c r="W27" s="388"/>
      <c r="X27" s="388"/>
      <c r="Y27" s="388"/>
      <c r="Z27" s="387"/>
    </row>
    <row r="28" spans="2:26" ht="39.75" customHeight="1" thickBot="1" x14ac:dyDescent="0.25">
      <c r="B28" s="385"/>
      <c r="C28" s="717" t="s">
        <v>17</v>
      </c>
      <c r="D28" s="718"/>
      <c r="E28" s="718"/>
      <c r="F28" s="718"/>
      <c r="G28" s="718"/>
      <c r="H28" s="719"/>
      <c r="I28" s="720"/>
      <c r="J28" s="721"/>
      <c r="K28" s="717" t="s">
        <v>18</v>
      </c>
      <c r="L28" s="718"/>
      <c r="M28" s="718"/>
      <c r="N28" s="718"/>
      <c r="O28" s="718"/>
      <c r="P28" s="719"/>
      <c r="Q28" s="722" t="s">
        <v>38</v>
      </c>
      <c r="R28" s="723"/>
      <c r="S28" s="724"/>
      <c r="T28" s="130" t="s">
        <v>77</v>
      </c>
      <c r="U28" s="723" t="s">
        <v>39</v>
      </c>
      <c r="V28" s="723"/>
      <c r="W28" s="723"/>
      <c r="X28" s="724"/>
      <c r="Y28" s="131"/>
      <c r="Z28" s="387"/>
    </row>
    <row r="29" spans="2:26" ht="16.5" customHeight="1" thickBot="1" x14ac:dyDescent="0.25">
      <c r="B29" s="385"/>
      <c r="C29" s="384"/>
      <c r="D29" s="384"/>
      <c r="E29" s="384"/>
      <c r="F29" s="384"/>
      <c r="G29" s="384"/>
      <c r="H29" s="384"/>
      <c r="I29" s="388"/>
      <c r="J29" s="388"/>
      <c r="K29" s="384"/>
      <c r="L29" s="384"/>
      <c r="M29" s="384"/>
      <c r="N29" s="384"/>
      <c r="O29" s="384"/>
      <c r="P29" s="384"/>
      <c r="Q29" s="43"/>
      <c r="R29" s="43"/>
      <c r="S29" s="44"/>
      <c r="T29" s="43"/>
      <c r="U29" s="43"/>
      <c r="V29" s="44"/>
      <c r="W29" s="43"/>
      <c r="X29" s="43"/>
      <c r="Y29" s="45"/>
      <c r="Z29" s="387"/>
    </row>
    <row r="30" spans="2:26" s="133" customFormat="1" ht="12.75" x14ac:dyDescent="0.2">
      <c r="B30" s="132"/>
      <c r="C30" s="707" t="s">
        <v>19</v>
      </c>
      <c r="D30" s="708"/>
      <c r="E30" s="708"/>
      <c r="F30" s="708"/>
      <c r="G30" s="708"/>
      <c r="H30" s="708"/>
      <c r="I30" s="708"/>
      <c r="J30" s="708"/>
      <c r="K30" s="708"/>
      <c r="L30" s="708"/>
      <c r="M30" s="708"/>
      <c r="N30" s="708"/>
      <c r="O30" s="708"/>
      <c r="P30" s="708"/>
      <c r="Q30" s="708"/>
      <c r="R30" s="708"/>
      <c r="S30" s="708"/>
      <c r="T30" s="708"/>
      <c r="U30" s="708"/>
      <c r="V30" s="708"/>
      <c r="W30" s="708"/>
      <c r="X30" s="708"/>
      <c r="Y30" s="709"/>
      <c r="Z30" s="127"/>
    </row>
    <row r="31" spans="2:26" s="133" customFormat="1" ht="13.5" thickBot="1" x14ac:dyDescent="0.25">
      <c r="B31" s="132"/>
      <c r="C31" s="710"/>
      <c r="D31" s="711"/>
      <c r="E31" s="711"/>
      <c r="F31" s="711"/>
      <c r="G31" s="711"/>
      <c r="H31" s="711"/>
      <c r="I31" s="711"/>
      <c r="J31" s="711"/>
      <c r="K31" s="711"/>
      <c r="L31" s="711"/>
      <c r="M31" s="711"/>
      <c r="N31" s="711"/>
      <c r="O31" s="711"/>
      <c r="P31" s="711"/>
      <c r="Q31" s="711"/>
      <c r="R31" s="711"/>
      <c r="S31" s="711"/>
      <c r="T31" s="711"/>
      <c r="U31" s="711"/>
      <c r="V31" s="711"/>
      <c r="W31" s="711"/>
      <c r="X31" s="711"/>
      <c r="Y31" s="712"/>
      <c r="Z31" s="127"/>
    </row>
    <row r="32" spans="2:26" s="133" customFormat="1" ht="12.75" x14ac:dyDescent="0.2">
      <c r="B32" s="132"/>
      <c r="C32" s="707" t="s">
        <v>20</v>
      </c>
      <c r="D32" s="708"/>
      <c r="E32" s="708"/>
      <c r="F32" s="708"/>
      <c r="G32" s="709"/>
      <c r="H32" s="713" t="s">
        <v>676</v>
      </c>
      <c r="I32" s="713" t="s">
        <v>465</v>
      </c>
      <c r="J32" s="713" t="s">
        <v>23</v>
      </c>
      <c r="K32" s="715" t="s">
        <v>24</v>
      </c>
      <c r="L32" s="708"/>
      <c r="M32" s="708"/>
      <c r="N32" s="708"/>
      <c r="O32" s="708"/>
      <c r="P32" s="708"/>
      <c r="Q32" s="708"/>
      <c r="R32" s="708"/>
      <c r="S32" s="708"/>
      <c r="T32" s="708"/>
      <c r="U32" s="708"/>
      <c r="V32" s="708"/>
      <c r="W32" s="708"/>
      <c r="X32" s="708"/>
      <c r="Y32" s="709"/>
      <c r="Z32" s="127"/>
    </row>
    <row r="33" spans="2:26" s="133" customFormat="1" ht="47.25" customHeight="1" thickBot="1" x14ac:dyDescent="0.25">
      <c r="B33" s="132"/>
      <c r="C33" s="710"/>
      <c r="D33" s="711"/>
      <c r="E33" s="711"/>
      <c r="F33" s="711"/>
      <c r="G33" s="712"/>
      <c r="H33" s="714"/>
      <c r="I33" s="714"/>
      <c r="J33" s="714"/>
      <c r="K33" s="716"/>
      <c r="L33" s="711"/>
      <c r="M33" s="711"/>
      <c r="N33" s="711"/>
      <c r="O33" s="711"/>
      <c r="P33" s="711"/>
      <c r="Q33" s="711"/>
      <c r="R33" s="711"/>
      <c r="S33" s="711"/>
      <c r="T33" s="711"/>
      <c r="U33" s="711"/>
      <c r="V33" s="711"/>
      <c r="W33" s="711"/>
      <c r="X33" s="711"/>
      <c r="Y33" s="712"/>
      <c r="Z33" s="127"/>
    </row>
    <row r="34" spans="2:26" s="133" customFormat="1" ht="12.75" x14ac:dyDescent="0.2">
      <c r="B34" s="132"/>
      <c r="C34" s="729"/>
      <c r="D34" s="730"/>
      <c r="E34" s="730"/>
      <c r="F34" s="730"/>
      <c r="G34" s="730"/>
      <c r="H34" s="446"/>
      <c r="I34" s="447"/>
      <c r="J34" s="448"/>
      <c r="K34" s="731"/>
      <c r="L34" s="731"/>
      <c r="M34" s="731"/>
      <c r="N34" s="731"/>
      <c r="O34" s="731"/>
      <c r="P34" s="731"/>
      <c r="Q34" s="731"/>
      <c r="R34" s="731"/>
      <c r="S34" s="731"/>
      <c r="T34" s="731"/>
      <c r="U34" s="731"/>
      <c r="V34" s="731"/>
      <c r="W34" s="731"/>
      <c r="X34" s="731"/>
      <c r="Y34" s="732"/>
      <c r="Z34" s="127"/>
    </row>
    <row r="35" spans="2:26" s="133" customFormat="1" ht="12.75" x14ac:dyDescent="0.2">
      <c r="B35" s="132"/>
      <c r="C35" s="725"/>
      <c r="D35" s="733"/>
      <c r="E35" s="733"/>
      <c r="F35" s="733"/>
      <c r="G35" s="733"/>
      <c r="H35" s="449"/>
      <c r="I35" s="450"/>
      <c r="J35" s="69"/>
      <c r="K35" s="727"/>
      <c r="L35" s="727"/>
      <c r="M35" s="727"/>
      <c r="N35" s="727"/>
      <c r="O35" s="727"/>
      <c r="P35" s="727"/>
      <c r="Q35" s="727"/>
      <c r="R35" s="727"/>
      <c r="S35" s="727"/>
      <c r="T35" s="727"/>
      <c r="U35" s="727"/>
      <c r="V35" s="727"/>
      <c r="W35" s="727"/>
      <c r="X35" s="727"/>
      <c r="Y35" s="728"/>
      <c r="Z35" s="127"/>
    </row>
    <row r="36" spans="2:26" s="133" customFormat="1" ht="12.75" x14ac:dyDescent="0.2">
      <c r="B36" s="132"/>
      <c r="C36" s="725"/>
      <c r="D36" s="733"/>
      <c r="E36" s="733"/>
      <c r="F36" s="733"/>
      <c r="G36" s="733"/>
      <c r="H36" s="449"/>
      <c r="I36" s="450"/>
      <c r="J36" s="451"/>
      <c r="K36" s="727"/>
      <c r="L36" s="727"/>
      <c r="M36" s="727"/>
      <c r="N36" s="727"/>
      <c r="O36" s="727"/>
      <c r="P36" s="727"/>
      <c r="Q36" s="727"/>
      <c r="R36" s="727"/>
      <c r="S36" s="727"/>
      <c r="T36" s="727"/>
      <c r="U36" s="727"/>
      <c r="V36" s="727"/>
      <c r="W36" s="727"/>
      <c r="X36" s="727"/>
      <c r="Y36" s="728"/>
      <c r="Z36" s="127"/>
    </row>
    <row r="37" spans="2:26" s="133" customFormat="1" ht="12.75" x14ac:dyDescent="0.2">
      <c r="B37" s="132"/>
      <c r="C37" s="725"/>
      <c r="D37" s="726"/>
      <c r="E37" s="726"/>
      <c r="F37" s="726"/>
      <c r="G37" s="726"/>
      <c r="H37" s="449"/>
      <c r="I37" s="450"/>
      <c r="J37" s="451"/>
      <c r="K37" s="727"/>
      <c r="L37" s="727"/>
      <c r="M37" s="727"/>
      <c r="N37" s="727"/>
      <c r="O37" s="727"/>
      <c r="P37" s="727"/>
      <c r="Q37" s="727"/>
      <c r="R37" s="727"/>
      <c r="S37" s="727"/>
      <c r="T37" s="727"/>
      <c r="U37" s="727"/>
      <c r="V37" s="727"/>
      <c r="W37" s="727"/>
      <c r="X37" s="727"/>
      <c r="Y37" s="728"/>
      <c r="Z37" s="127"/>
    </row>
    <row r="38" spans="2:26" s="133" customFormat="1" ht="12.75" x14ac:dyDescent="0.2">
      <c r="B38" s="132"/>
      <c r="C38" s="725"/>
      <c r="D38" s="726"/>
      <c r="E38" s="726"/>
      <c r="F38" s="726"/>
      <c r="G38" s="726"/>
      <c r="H38" s="449"/>
      <c r="I38" s="450"/>
      <c r="J38" s="451"/>
      <c r="K38" s="727"/>
      <c r="L38" s="727"/>
      <c r="M38" s="727"/>
      <c r="N38" s="727"/>
      <c r="O38" s="727"/>
      <c r="P38" s="727"/>
      <c r="Q38" s="727"/>
      <c r="R38" s="727"/>
      <c r="S38" s="727"/>
      <c r="T38" s="727"/>
      <c r="U38" s="727"/>
      <c r="V38" s="727"/>
      <c r="W38" s="727"/>
      <c r="X38" s="727"/>
      <c r="Y38" s="728"/>
      <c r="Z38" s="127"/>
    </row>
    <row r="39" spans="2:26" s="133" customFormat="1" ht="12.75" x14ac:dyDescent="0.2">
      <c r="B39" s="132"/>
      <c r="C39" s="725"/>
      <c r="D39" s="726"/>
      <c r="E39" s="726"/>
      <c r="F39" s="726"/>
      <c r="G39" s="726"/>
      <c r="H39" s="449"/>
      <c r="I39" s="450"/>
      <c r="J39" s="451"/>
      <c r="K39" s="727"/>
      <c r="L39" s="727"/>
      <c r="M39" s="727"/>
      <c r="N39" s="727"/>
      <c r="O39" s="727"/>
      <c r="P39" s="727"/>
      <c r="Q39" s="727"/>
      <c r="R39" s="727"/>
      <c r="S39" s="727"/>
      <c r="T39" s="727"/>
      <c r="U39" s="727"/>
      <c r="V39" s="727"/>
      <c r="W39" s="727"/>
      <c r="X39" s="727"/>
      <c r="Y39" s="728"/>
      <c r="Z39" s="127"/>
    </row>
    <row r="40" spans="2:26" s="133" customFormat="1" ht="13.5" thickBot="1" x14ac:dyDescent="0.25">
      <c r="B40" s="132"/>
      <c r="C40" s="734" t="s">
        <v>25</v>
      </c>
      <c r="D40" s="735"/>
      <c r="E40" s="735"/>
      <c r="F40" s="735"/>
      <c r="G40" s="736"/>
      <c r="H40" s="452"/>
      <c r="I40" s="453"/>
      <c r="J40" s="454"/>
      <c r="K40" s="737"/>
      <c r="L40" s="738"/>
      <c r="M40" s="738"/>
      <c r="N40" s="738"/>
      <c r="O40" s="738"/>
      <c r="P40" s="738"/>
      <c r="Q40" s="738"/>
      <c r="R40" s="738"/>
      <c r="S40" s="738"/>
      <c r="T40" s="738"/>
      <c r="U40" s="738"/>
      <c r="V40" s="738"/>
      <c r="W40" s="738"/>
      <c r="X40" s="738"/>
      <c r="Y40" s="739"/>
      <c r="Z40" s="127"/>
    </row>
    <row r="41" spans="2:26" s="391" customFormat="1" ht="15" thickBot="1" x14ac:dyDescent="0.25">
      <c r="B41" s="390"/>
      <c r="C41" s="386"/>
      <c r="D41" s="386"/>
      <c r="E41" s="386"/>
      <c r="F41" s="386"/>
      <c r="G41" s="386"/>
      <c r="H41" s="395"/>
      <c r="I41" s="395"/>
      <c r="J41" s="28"/>
      <c r="K41" s="386"/>
      <c r="L41" s="386"/>
      <c r="M41" s="386"/>
      <c r="N41" s="386"/>
      <c r="O41" s="386"/>
      <c r="P41" s="386"/>
      <c r="Q41" s="386"/>
      <c r="R41" s="386"/>
      <c r="S41" s="386"/>
      <c r="T41" s="386"/>
      <c r="U41" s="386"/>
      <c r="V41" s="386"/>
      <c r="W41" s="386"/>
      <c r="X41" s="386"/>
      <c r="Y41" s="386"/>
      <c r="Z41" s="387"/>
    </row>
    <row r="42" spans="2:26" s="391" customFormat="1" x14ac:dyDescent="0.2">
      <c r="B42" s="390"/>
      <c r="C42" s="558" t="s">
        <v>26</v>
      </c>
      <c r="D42" s="559"/>
      <c r="E42" s="559"/>
      <c r="F42" s="559"/>
      <c r="G42" s="559"/>
      <c r="H42" s="559"/>
      <c r="I42" s="559"/>
      <c r="J42" s="559"/>
      <c r="K42" s="559"/>
      <c r="L42" s="559"/>
      <c r="M42" s="559"/>
      <c r="N42" s="559"/>
      <c r="O42" s="559"/>
      <c r="P42" s="559"/>
      <c r="Q42" s="559"/>
      <c r="R42" s="559"/>
      <c r="S42" s="559"/>
      <c r="T42" s="559"/>
      <c r="U42" s="559"/>
      <c r="V42" s="559"/>
      <c r="W42" s="559"/>
      <c r="X42" s="559"/>
      <c r="Y42" s="560"/>
      <c r="Z42" s="387"/>
    </row>
    <row r="43" spans="2:26" ht="15" thickBot="1" x14ac:dyDescent="0.25">
      <c r="B43" s="385"/>
      <c r="C43" s="561"/>
      <c r="D43" s="562"/>
      <c r="E43" s="562"/>
      <c r="F43" s="562"/>
      <c r="G43" s="562"/>
      <c r="H43" s="562"/>
      <c r="I43" s="562"/>
      <c r="J43" s="562"/>
      <c r="K43" s="562"/>
      <c r="L43" s="562"/>
      <c r="M43" s="562"/>
      <c r="N43" s="562"/>
      <c r="O43" s="562"/>
      <c r="P43" s="562"/>
      <c r="Q43" s="562"/>
      <c r="R43" s="562"/>
      <c r="S43" s="562"/>
      <c r="T43" s="562"/>
      <c r="U43" s="562"/>
      <c r="V43" s="562"/>
      <c r="W43" s="562"/>
      <c r="X43" s="562"/>
      <c r="Y43" s="563"/>
      <c r="Z43" s="387"/>
    </row>
    <row r="44" spans="2:26" x14ac:dyDescent="0.2">
      <c r="B44" s="385"/>
      <c r="C44" s="740" t="s">
        <v>27</v>
      </c>
      <c r="D44" s="741"/>
      <c r="E44" s="741"/>
      <c r="F44" s="741"/>
      <c r="G44" s="741"/>
      <c r="H44" s="741"/>
      <c r="I44" s="741"/>
      <c r="J44" s="741"/>
      <c r="K44" s="741"/>
      <c r="L44" s="741"/>
      <c r="M44" s="741"/>
      <c r="N44" s="741"/>
      <c r="O44" s="741"/>
      <c r="P44" s="741"/>
      <c r="Q44" s="741"/>
      <c r="R44" s="741"/>
      <c r="S44" s="741"/>
      <c r="T44" s="741"/>
      <c r="U44" s="741"/>
      <c r="V44" s="741"/>
      <c r="W44" s="741"/>
      <c r="X44" s="741"/>
      <c r="Y44" s="742"/>
      <c r="Z44" s="387"/>
    </row>
    <row r="45" spans="2:26" x14ac:dyDescent="0.2">
      <c r="B45" s="385"/>
      <c r="C45" s="743"/>
      <c r="D45" s="744"/>
      <c r="E45" s="744"/>
      <c r="F45" s="744"/>
      <c r="G45" s="744"/>
      <c r="H45" s="744"/>
      <c r="I45" s="744"/>
      <c r="J45" s="744"/>
      <c r="K45" s="744"/>
      <c r="L45" s="744"/>
      <c r="M45" s="744"/>
      <c r="N45" s="744"/>
      <c r="O45" s="744"/>
      <c r="P45" s="744"/>
      <c r="Q45" s="744"/>
      <c r="R45" s="744"/>
      <c r="S45" s="744"/>
      <c r="T45" s="744"/>
      <c r="U45" s="744"/>
      <c r="V45" s="744"/>
      <c r="W45" s="744"/>
      <c r="X45" s="744"/>
      <c r="Y45" s="745"/>
      <c r="Z45" s="387"/>
    </row>
    <row r="46" spans="2:26" x14ac:dyDescent="0.2">
      <c r="B46" s="385"/>
      <c r="C46" s="743"/>
      <c r="D46" s="744"/>
      <c r="E46" s="744"/>
      <c r="F46" s="744"/>
      <c r="G46" s="744"/>
      <c r="H46" s="744"/>
      <c r="I46" s="744"/>
      <c r="J46" s="744"/>
      <c r="K46" s="744"/>
      <c r="L46" s="744"/>
      <c r="M46" s="744"/>
      <c r="N46" s="744"/>
      <c r="O46" s="744"/>
      <c r="P46" s="744"/>
      <c r="Q46" s="744"/>
      <c r="R46" s="744"/>
      <c r="S46" s="744"/>
      <c r="T46" s="744"/>
      <c r="U46" s="744"/>
      <c r="V46" s="744"/>
      <c r="W46" s="744"/>
      <c r="X46" s="744"/>
      <c r="Y46" s="745"/>
      <c r="Z46" s="387"/>
    </row>
    <row r="47" spans="2:26" x14ac:dyDescent="0.2">
      <c r="B47" s="385"/>
      <c r="C47" s="743"/>
      <c r="D47" s="744"/>
      <c r="E47" s="744"/>
      <c r="F47" s="744"/>
      <c r="G47" s="744"/>
      <c r="H47" s="744"/>
      <c r="I47" s="744"/>
      <c r="J47" s="744"/>
      <c r="K47" s="744"/>
      <c r="L47" s="744"/>
      <c r="M47" s="744"/>
      <c r="N47" s="744"/>
      <c r="O47" s="744"/>
      <c r="P47" s="744"/>
      <c r="Q47" s="744"/>
      <c r="R47" s="744"/>
      <c r="S47" s="744"/>
      <c r="T47" s="744"/>
      <c r="U47" s="744"/>
      <c r="V47" s="744"/>
      <c r="W47" s="744"/>
      <c r="X47" s="744"/>
      <c r="Y47" s="745"/>
      <c r="Z47" s="387"/>
    </row>
    <row r="48" spans="2:26" x14ac:dyDescent="0.2">
      <c r="B48" s="385"/>
      <c r="C48" s="743"/>
      <c r="D48" s="744"/>
      <c r="E48" s="744"/>
      <c r="F48" s="744"/>
      <c r="G48" s="744"/>
      <c r="H48" s="744"/>
      <c r="I48" s="744"/>
      <c r="J48" s="744"/>
      <c r="K48" s="744"/>
      <c r="L48" s="744"/>
      <c r="M48" s="744"/>
      <c r="N48" s="744"/>
      <c r="O48" s="744"/>
      <c r="P48" s="744"/>
      <c r="Q48" s="744"/>
      <c r="R48" s="744"/>
      <c r="S48" s="744"/>
      <c r="T48" s="744"/>
      <c r="U48" s="744"/>
      <c r="V48" s="744"/>
      <c r="W48" s="744"/>
      <c r="X48" s="744"/>
      <c r="Y48" s="745"/>
      <c r="Z48" s="387"/>
    </row>
    <row r="49" spans="1:26" x14ac:dyDescent="0.2">
      <c r="B49" s="385"/>
      <c r="C49" s="743"/>
      <c r="D49" s="744"/>
      <c r="E49" s="744"/>
      <c r="F49" s="744"/>
      <c r="G49" s="744"/>
      <c r="H49" s="744"/>
      <c r="I49" s="744"/>
      <c r="J49" s="744"/>
      <c r="K49" s="744"/>
      <c r="L49" s="744"/>
      <c r="M49" s="744"/>
      <c r="N49" s="744"/>
      <c r="O49" s="744"/>
      <c r="P49" s="744"/>
      <c r="Q49" s="744"/>
      <c r="R49" s="744"/>
      <c r="S49" s="744"/>
      <c r="T49" s="744"/>
      <c r="U49" s="744"/>
      <c r="V49" s="744"/>
      <c r="W49" s="744"/>
      <c r="X49" s="744"/>
      <c r="Y49" s="745"/>
      <c r="Z49" s="387"/>
    </row>
    <row r="50" spans="1:26" x14ac:dyDescent="0.2">
      <c r="B50" s="385"/>
      <c r="C50" s="743"/>
      <c r="D50" s="744"/>
      <c r="E50" s="744"/>
      <c r="F50" s="744"/>
      <c r="G50" s="744"/>
      <c r="H50" s="744"/>
      <c r="I50" s="744"/>
      <c r="J50" s="744"/>
      <c r="K50" s="744"/>
      <c r="L50" s="744"/>
      <c r="M50" s="744"/>
      <c r="N50" s="744"/>
      <c r="O50" s="744"/>
      <c r="P50" s="744"/>
      <c r="Q50" s="744"/>
      <c r="R50" s="744"/>
      <c r="S50" s="744"/>
      <c r="T50" s="744"/>
      <c r="U50" s="744"/>
      <c r="V50" s="744"/>
      <c r="W50" s="744"/>
      <c r="X50" s="744"/>
      <c r="Y50" s="745"/>
      <c r="Z50" s="387"/>
    </row>
    <row r="51" spans="1:26" x14ac:dyDescent="0.2">
      <c r="B51" s="385"/>
      <c r="C51" s="743"/>
      <c r="D51" s="744"/>
      <c r="E51" s="744"/>
      <c r="F51" s="744"/>
      <c r="G51" s="744"/>
      <c r="H51" s="744"/>
      <c r="I51" s="744"/>
      <c r="J51" s="744"/>
      <c r="K51" s="744"/>
      <c r="L51" s="744"/>
      <c r="M51" s="744"/>
      <c r="N51" s="744"/>
      <c r="O51" s="744"/>
      <c r="P51" s="744"/>
      <c r="Q51" s="744"/>
      <c r="R51" s="744"/>
      <c r="S51" s="744"/>
      <c r="T51" s="744"/>
      <c r="U51" s="744"/>
      <c r="V51" s="744"/>
      <c r="W51" s="744"/>
      <c r="X51" s="744"/>
      <c r="Y51" s="745"/>
      <c r="Z51" s="387"/>
    </row>
    <row r="52" spans="1:26" x14ac:dyDescent="0.2">
      <c r="B52" s="385"/>
      <c r="C52" s="743"/>
      <c r="D52" s="744"/>
      <c r="E52" s="744"/>
      <c r="F52" s="744"/>
      <c r="G52" s="744"/>
      <c r="H52" s="744"/>
      <c r="I52" s="744"/>
      <c r="J52" s="744"/>
      <c r="K52" s="744"/>
      <c r="L52" s="744"/>
      <c r="M52" s="744"/>
      <c r="N52" s="744"/>
      <c r="O52" s="744"/>
      <c r="P52" s="744"/>
      <c r="Q52" s="744"/>
      <c r="R52" s="744"/>
      <c r="S52" s="744"/>
      <c r="T52" s="744"/>
      <c r="U52" s="744"/>
      <c r="V52" s="744"/>
      <c r="W52" s="744"/>
      <c r="X52" s="744"/>
      <c r="Y52" s="745"/>
      <c r="Z52" s="387"/>
    </row>
    <row r="53" spans="1:26" x14ac:dyDescent="0.2">
      <c r="B53" s="385"/>
      <c r="C53" s="743"/>
      <c r="D53" s="744"/>
      <c r="E53" s="744"/>
      <c r="F53" s="744"/>
      <c r="G53" s="744"/>
      <c r="H53" s="744"/>
      <c r="I53" s="744"/>
      <c r="J53" s="744"/>
      <c r="K53" s="744"/>
      <c r="L53" s="744"/>
      <c r="M53" s="744"/>
      <c r="N53" s="744"/>
      <c r="O53" s="744"/>
      <c r="P53" s="744"/>
      <c r="Q53" s="744"/>
      <c r="R53" s="744"/>
      <c r="S53" s="744"/>
      <c r="T53" s="744"/>
      <c r="U53" s="744"/>
      <c r="V53" s="744"/>
      <c r="W53" s="744"/>
      <c r="X53" s="744"/>
      <c r="Y53" s="745"/>
      <c r="Z53" s="387"/>
    </row>
    <row r="54" spans="1:26" x14ac:dyDescent="0.2">
      <c r="B54" s="385"/>
      <c r="C54" s="743"/>
      <c r="D54" s="744"/>
      <c r="E54" s="744"/>
      <c r="F54" s="744"/>
      <c r="G54" s="744"/>
      <c r="H54" s="744"/>
      <c r="I54" s="744"/>
      <c r="J54" s="744"/>
      <c r="K54" s="744"/>
      <c r="L54" s="744"/>
      <c r="M54" s="744"/>
      <c r="N54" s="744"/>
      <c r="O54" s="744"/>
      <c r="P54" s="744"/>
      <c r="Q54" s="744"/>
      <c r="R54" s="744"/>
      <c r="S54" s="744"/>
      <c r="T54" s="744"/>
      <c r="U54" s="744"/>
      <c r="V54" s="744"/>
      <c r="W54" s="744"/>
      <c r="X54" s="744"/>
      <c r="Y54" s="745"/>
      <c r="Z54" s="387"/>
    </row>
    <row r="55" spans="1:26" x14ac:dyDescent="0.2">
      <c r="B55" s="385"/>
      <c r="C55" s="743"/>
      <c r="D55" s="744"/>
      <c r="E55" s="744"/>
      <c r="F55" s="744"/>
      <c r="G55" s="744"/>
      <c r="H55" s="744"/>
      <c r="I55" s="744"/>
      <c r="J55" s="744"/>
      <c r="K55" s="744"/>
      <c r="L55" s="744"/>
      <c r="M55" s="744"/>
      <c r="N55" s="744"/>
      <c r="O55" s="744"/>
      <c r="P55" s="744"/>
      <c r="Q55" s="744"/>
      <c r="R55" s="744"/>
      <c r="S55" s="744"/>
      <c r="T55" s="744"/>
      <c r="U55" s="744"/>
      <c r="V55" s="744"/>
      <c r="W55" s="744"/>
      <c r="X55" s="744"/>
      <c r="Y55" s="745"/>
      <c r="Z55" s="387"/>
    </row>
    <row r="56" spans="1:26" ht="15" thickBot="1" x14ac:dyDescent="0.25">
      <c r="B56" s="385"/>
      <c r="C56" s="746"/>
      <c r="D56" s="747"/>
      <c r="E56" s="747"/>
      <c r="F56" s="747"/>
      <c r="G56" s="747"/>
      <c r="H56" s="747"/>
      <c r="I56" s="747"/>
      <c r="J56" s="747"/>
      <c r="K56" s="747"/>
      <c r="L56" s="747"/>
      <c r="M56" s="747"/>
      <c r="N56" s="747"/>
      <c r="O56" s="747"/>
      <c r="P56" s="747"/>
      <c r="Q56" s="747"/>
      <c r="R56" s="747"/>
      <c r="S56" s="747"/>
      <c r="T56" s="747"/>
      <c r="U56" s="747"/>
      <c r="V56" s="747"/>
      <c r="W56" s="747"/>
      <c r="X56" s="747"/>
      <c r="Y56" s="748"/>
      <c r="Z56" s="387"/>
    </row>
    <row r="57" spans="1:26" x14ac:dyDescent="0.2">
      <c r="B57" s="396"/>
      <c r="C57" s="397"/>
      <c r="D57" s="397"/>
      <c r="E57" s="397"/>
      <c r="F57" s="397"/>
      <c r="G57" s="397"/>
      <c r="H57" s="397"/>
      <c r="I57" s="397"/>
      <c r="J57" s="397"/>
      <c r="K57" s="397"/>
      <c r="L57" s="397"/>
      <c r="M57" s="397"/>
      <c r="N57" s="397"/>
      <c r="O57" s="397"/>
      <c r="P57" s="397"/>
      <c r="Q57" s="397"/>
      <c r="R57" s="397"/>
      <c r="S57" s="397"/>
      <c r="T57" s="397"/>
      <c r="U57" s="397"/>
      <c r="V57" s="397"/>
      <c r="W57" s="397"/>
      <c r="X57" s="397"/>
      <c r="Y57" s="397"/>
      <c r="Z57" s="398"/>
    </row>
    <row r="58" spans="1:26" ht="15" thickBot="1" x14ac:dyDescent="0.25">
      <c r="B58" s="399"/>
      <c r="C58" s="400"/>
      <c r="D58" s="400"/>
      <c r="E58" s="400"/>
      <c r="F58" s="400"/>
      <c r="G58" s="400"/>
      <c r="H58" s="400"/>
      <c r="I58" s="400"/>
      <c r="J58" s="400"/>
      <c r="K58" s="400"/>
      <c r="L58" s="400"/>
      <c r="M58" s="400"/>
      <c r="N58" s="400"/>
      <c r="O58" s="400"/>
      <c r="P58" s="400"/>
      <c r="Q58" s="400"/>
      <c r="R58" s="400"/>
      <c r="S58" s="400"/>
      <c r="T58" s="400"/>
      <c r="U58" s="400"/>
      <c r="V58" s="400"/>
      <c r="W58" s="400"/>
      <c r="X58" s="400"/>
      <c r="Y58" s="400"/>
      <c r="Z58" s="401"/>
    </row>
    <row r="59" spans="1:26" ht="14.25" customHeight="1" x14ac:dyDescent="0.2">
      <c r="B59" s="402"/>
      <c r="C59" s="573" t="s">
        <v>20</v>
      </c>
      <c r="D59" s="574"/>
      <c r="E59" s="574"/>
      <c r="F59" s="574"/>
      <c r="G59" s="575"/>
      <c r="H59" s="573" t="s">
        <v>34</v>
      </c>
      <c r="I59" s="575"/>
      <c r="J59" s="573" t="s">
        <v>35</v>
      </c>
      <c r="K59" s="574"/>
      <c r="L59" s="574"/>
      <c r="M59" s="575"/>
      <c r="N59" s="573" t="s">
        <v>33</v>
      </c>
      <c r="O59" s="574"/>
      <c r="P59" s="574"/>
      <c r="Q59" s="574"/>
      <c r="R59" s="574"/>
      <c r="S59" s="574"/>
      <c r="T59" s="574"/>
      <c r="U59" s="574"/>
      <c r="V59" s="574"/>
      <c r="W59" s="574"/>
      <c r="X59" s="574"/>
      <c r="Y59" s="575"/>
      <c r="Z59" s="403"/>
    </row>
    <row r="60" spans="1:26" ht="14.25" customHeight="1" x14ac:dyDescent="0.2">
      <c r="A60" s="371"/>
      <c r="B60" s="404"/>
      <c r="C60" s="576"/>
      <c r="D60" s="577"/>
      <c r="E60" s="577"/>
      <c r="F60" s="577"/>
      <c r="G60" s="578"/>
      <c r="H60" s="576"/>
      <c r="I60" s="578"/>
      <c r="J60" s="576"/>
      <c r="K60" s="577"/>
      <c r="L60" s="577"/>
      <c r="M60" s="578"/>
      <c r="N60" s="576"/>
      <c r="O60" s="577"/>
      <c r="P60" s="577"/>
      <c r="Q60" s="577"/>
      <c r="R60" s="577"/>
      <c r="S60" s="577"/>
      <c r="T60" s="577"/>
      <c r="U60" s="577"/>
      <c r="V60" s="577"/>
      <c r="W60" s="577"/>
      <c r="X60" s="577"/>
      <c r="Y60" s="578"/>
      <c r="Z60" s="403"/>
    </row>
    <row r="61" spans="1:26" ht="15" customHeight="1" thickBot="1" x14ac:dyDescent="0.25">
      <c r="A61" s="371"/>
      <c r="B61" s="404"/>
      <c r="C61" s="576"/>
      <c r="D61" s="577"/>
      <c r="E61" s="577"/>
      <c r="F61" s="577"/>
      <c r="G61" s="578"/>
      <c r="H61" s="576"/>
      <c r="I61" s="578"/>
      <c r="J61" s="576"/>
      <c r="K61" s="577"/>
      <c r="L61" s="577"/>
      <c r="M61" s="578"/>
      <c r="N61" s="576"/>
      <c r="O61" s="577"/>
      <c r="P61" s="577"/>
      <c r="Q61" s="577"/>
      <c r="R61" s="577"/>
      <c r="S61" s="577"/>
      <c r="T61" s="577"/>
      <c r="U61" s="577"/>
      <c r="V61" s="577"/>
      <c r="W61" s="577"/>
      <c r="X61" s="577"/>
      <c r="Y61" s="578"/>
      <c r="Z61" s="403"/>
    </row>
    <row r="62" spans="1:26" x14ac:dyDescent="0.2">
      <c r="B62" s="402"/>
      <c r="C62" s="549"/>
      <c r="D62" s="550"/>
      <c r="E62" s="550"/>
      <c r="F62" s="550"/>
      <c r="G62" s="550"/>
      <c r="H62" s="550"/>
      <c r="I62" s="550"/>
      <c r="J62" s="550"/>
      <c r="K62" s="550"/>
      <c r="L62" s="550"/>
      <c r="M62" s="550"/>
      <c r="N62" s="550"/>
      <c r="O62" s="550"/>
      <c r="P62" s="550"/>
      <c r="Q62" s="550"/>
      <c r="R62" s="550"/>
      <c r="S62" s="550"/>
      <c r="T62" s="550"/>
      <c r="U62" s="550"/>
      <c r="V62" s="550"/>
      <c r="W62" s="550"/>
      <c r="X62" s="550"/>
      <c r="Y62" s="551"/>
      <c r="Z62" s="405"/>
    </row>
    <row r="63" spans="1:26" x14ac:dyDescent="0.2">
      <c r="B63" s="402"/>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405"/>
    </row>
    <row r="64" spans="1:26" x14ac:dyDescent="0.2">
      <c r="B64" s="402"/>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405"/>
    </row>
    <row r="65" spans="2:26" x14ac:dyDescent="0.2">
      <c r="B65" s="402"/>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405"/>
    </row>
    <row r="66" spans="2:26" x14ac:dyDescent="0.2">
      <c r="B66" s="402"/>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405"/>
    </row>
    <row r="67" spans="2:26" x14ac:dyDescent="0.2">
      <c r="B67" s="402"/>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405"/>
    </row>
    <row r="68" spans="2:26" x14ac:dyDescent="0.2">
      <c r="B68" s="402"/>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405"/>
    </row>
    <row r="69" spans="2:26" x14ac:dyDescent="0.2">
      <c r="B69" s="402"/>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405"/>
    </row>
    <row r="70" spans="2:26" x14ac:dyDescent="0.2">
      <c r="B70" s="402"/>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405"/>
    </row>
    <row r="71" spans="2:26" x14ac:dyDescent="0.2">
      <c r="B71" s="402"/>
      <c r="C71" s="543"/>
      <c r="D71" s="544"/>
      <c r="E71" s="544"/>
      <c r="F71" s="544"/>
      <c r="G71" s="544"/>
      <c r="H71" s="544"/>
      <c r="I71" s="544"/>
      <c r="J71" s="544"/>
      <c r="K71" s="544"/>
      <c r="L71" s="544"/>
      <c r="M71" s="544"/>
      <c r="N71" s="544"/>
      <c r="O71" s="544"/>
      <c r="P71" s="544"/>
      <c r="Q71" s="544"/>
      <c r="R71" s="544"/>
      <c r="S71" s="544"/>
      <c r="T71" s="544"/>
      <c r="U71" s="544"/>
      <c r="V71" s="544"/>
      <c r="W71" s="544"/>
      <c r="X71" s="544"/>
      <c r="Y71" s="545"/>
      <c r="Z71" s="405"/>
    </row>
    <row r="72" spans="2:26" x14ac:dyDescent="0.2">
      <c r="B72" s="402"/>
      <c r="C72" s="543"/>
      <c r="D72" s="544"/>
      <c r="E72" s="544"/>
      <c r="F72" s="544"/>
      <c r="G72" s="544"/>
      <c r="H72" s="544"/>
      <c r="I72" s="544"/>
      <c r="J72" s="544"/>
      <c r="K72" s="544"/>
      <c r="L72" s="544"/>
      <c r="M72" s="544"/>
      <c r="N72" s="544"/>
      <c r="O72" s="544"/>
      <c r="P72" s="544"/>
      <c r="Q72" s="544"/>
      <c r="R72" s="544"/>
      <c r="S72" s="544"/>
      <c r="T72" s="544"/>
      <c r="U72" s="544"/>
      <c r="V72" s="544"/>
      <c r="W72" s="544"/>
      <c r="X72" s="544"/>
      <c r="Y72" s="545"/>
      <c r="Z72" s="405"/>
    </row>
    <row r="73" spans="2:26" ht="15" thickBot="1" x14ac:dyDescent="0.25">
      <c r="B73" s="402"/>
      <c r="C73" s="546"/>
      <c r="D73" s="547"/>
      <c r="E73" s="547"/>
      <c r="F73" s="547"/>
      <c r="G73" s="547"/>
      <c r="H73" s="547"/>
      <c r="I73" s="547"/>
      <c r="J73" s="547"/>
      <c r="K73" s="547"/>
      <c r="L73" s="547"/>
      <c r="M73" s="547"/>
      <c r="N73" s="547"/>
      <c r="O73" s="547"/>
      <c r="P73" s="547"/>
      <c r="Q73" s="547"/>
      <c r="R73" s="547"/>
      <c r="S73" s="547"/>
      <c r="T73" s="547"/>
      <c r="U73" s="547"/>
      <c r="V73" s="547"/>
      <c r="W73" s="547"/>
      <c r="X73" s="547"/>
      <c r="Y73" s="548"/>
      <c r="Z73" s="405"/>
    </row>
    <row r="74" spans="2:26" x14ac:dyDescent="0.2">
      <c r="B74" s="406"/>
      <c r="C74" s="397"/>
      <c r="D74" s="397"/>
      <c r="E74" s="397"/>
      <c r="F74" s="397"/>
      <c r="G74" s="397"/>
      <c r="H74" s="397"/>
      <c r="I74" s="397"/>
      <c r="J74" s="397"/>
      <c r="K74" s="397"/>
      <c r="L74" s="397"/>
      <c r="M74" s="397"/>
      <c r="N74" s="397"/>
      <c r="O74" s="397"/>
      <c r="P74" s="397"/>
      <c r="Q74" s="397"/>
      <c r="R74" s="397"/>
      <c r="S74" s="397"/>
      <c r="T74" s="397"/>
      <c r="U74" s="397"/>
      <c r="V74" s="397"/>
      <c r="W74" s="397"/>
      <c r="X74" s="397"/>
      <c r="Y74" s="397"/>
      <c r="Z74" s="407"/>
    </row>
  </sheetData>
  <mergeCells count="114">
    <mergeCell ref="C73:G73"/>
    <mergeCell ref="H73:I73"/>
    <mergeCell ref="J73:M73"/>
    <mergeCell ref="N73:Y73"/>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67:G67"/>
    <mergeCell ref="H67:I67"/>
    <mergeCell ref="J67:M67"/>
    <mergeCell ref="N67:Y67"/>
    <mergeCell ref="C68:G68"/>
    <mergeCell ref="H68:I68"/>
    <mergeCell ref="J68:M68"/>
    <mergeCell ref="N68:Y68"/>
    <mergeCell ref="C65:G65"/>
    <mergeCell ref="H65:I65"/>
    <mergeCell ref="J65:M65"/>
    <mergeCell ref="N65:Y65"/>
    <mergeCell ref="C66:G66"/>
    <mergeCell ref="H66:I66"/>
    <mergeCell ref="J66:M66"/>
    <mergeCell ref="N66:Y66"/>
    <mergeCell ref="C63:G63"/>
    <mergeCell ref="H63:I63"/>
    <mergeCell ref="J63:M63"/>
    <mergeCell ref="N63:Y63"/>
    <mergeCell ref="C64:G64"/>
    <mergeCell ref="H64:I64"/>
    <mergeCell ref="J64:M64"/>
    <mergeCell ref="N64:Y64"/>
    <mergeCell ref="C59:G61"/>
    <mergeCell ref="H59:I61"/>
    <mergeCell ref="J59:M61"/>
    <mergeCell ref="N59:Y61"/>
    <mergeCell ref="C62:G62"/>
    <mergeCell ref="H62:I62"/>
    <mergeCell ref="J62:M62"/>
    <mergeCell ref="N62:Y62"/>
    <mergeCell ref="C40:G40"/>
    <mergeCell ref="K40:Y40"/>
    <mergeCell ref="C42:Y43"/>
    <mergeCell ref="C44:Y56"/>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4:I24"/>
    <mergeCell ref="J24:P24"/>
    <mergeCell ref="Q24:Y24"/>
    <mergeCell ref="C18:H18"/>
    <mergeCell ref="I18:Y18"/>
    <mergeCell ref="C20:H21"/>
    <mergeCell ref="I20:L21"/>
    <mergeCell ref="M20:S20"/>
    <mergeCell ref="T20:Y20"/>
    <mergeCell ref="M21:S21"/>
    <mergeCell ref="T21:Y21"/>
    <mergeCell ref="C16:H16"/>
    <mergeCell ref="I16:Y16"/>
    <mergeCell ref="C10:H11"/>
    <mergeCell ref="I10:Q11"/>
    <mergeCell ref="R10:U10"/>
    <mergeCell ref="V10:Y10"/>
    <mergeCell ref="R11:U11"/>
    <mergeCell ref="V11:Y11"/>
    <mergeCell ref="C23:I23"/>
    <mergeCell ref="J23:P23"/>
    <mergeCell ref="Q23:Y23"/>
    <mergeCell ref="B2:G4"/>
    <mergeCell ref="H2:Z2"/>
    <mergeCell ref="H3:O3"/>
    <mergeCell ref="P3:Z3"/>
    <mergeCell ref="H4:Z4"/>
    <mergeCell ref="C7:H8"/>
    <mergeCell ref="I7:Y8"/>
    <mergeCell ref="C13:H14"/>
    <mergeCell ref="I13:S14"/>
    <mergeCell ref="T13:Y13"/>
    <mergeCell ref="T14:Y14"/>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11"/>
  <sheetViews>
    <sheetView topLeftCell="A38" workbookViewId="0">
      <selection activeCell="I26" sqref="I26:Z2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9" width="14.28515625" style="3" customWidth="1"/>
    <col min="10" max="10" width="13.42578125" style="3" customWidth="1"/>
    <col min="11" max="11" width="15" style="3" customWidth="1"/>
    <col min="12" max="13" width="3.42578125" style="3" customWidth="1"/>
    <col min="14" max="16" width="2.7109375" style="3" customWidth="1"/>
    <col min="17" max="17" width="7.7109375" style="3" customWidth="1"/>
    <col min="18" max="18" width="3.5703125" style="3" customWidth="1"/>
    <col min="19" max="19" width="3.7109375" style="3"/>
    <col min="20" max="20" width="3.28515625" style="3" customWidth="1"/>
    <col min="21" max="22" width="6.42578125" style="3" customWidth="1"/>
    <col min="23" max="23" width="3.7109375" style="3"/>
    <col min="24" max="26" width="5" style="3" customWidth="1"/>
    <col min="27" max="27" width="2.85546875" style="3" customWidth="1"/>
    <col min="28" max="16384" width="3.7109375" style="3"/>
  </cols>
  <sheetData>
    <row r="1" spans="1:27" ht="15" thickBot="1" x14ac:dyDescent="0.25">
      <c r="A1" s="1"/>
      <c r="B1" s="2"/>
      <c r="C1" s="2"/>
      <c r="D1" s="2"/>
      <c r="E1" s="2"/>
      <c r="F1" s="2"/>
    </row>
    <row r="2" spans="1:27"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3"/>
      <c r="AA2" s="654"/>
    </row>
    <row r="3" spans="1:27" ht="15" x14ac:dyDescent="0.2">
      <c r="A3" s="1"/>
      <c r="B3" s="543"/>
      <c r="C3" s="544"/>
      <c r="D3" s="544"/>
      <c r="E3" s="544"/>
      <c r="F3" s="544"/>
      <c r="G3" s="544"/>
      <c r="H3" s="655" t="s">
        <v>1</v>
      </c>
      <c r="I3" s="655"/>
      <c r="J3" s="655"/>
      <c r="K3" s="655"/>
      <c r="L3" s="655"/>
      <c r="M3" s="655"/>
      <c r="N3" s="655"/>
      <c r="O3" s="655"/>
      <c r="P3" s="655"/>
      <c r="Q3" s="655" t="s">
        <v>37</v>
      </c>
      <c r="R3" s="655"/>
      <c r="S3" s="655"/>
      <c r="T3" s="655"/>
      <c r="U3" s="655"/>
      <c r="V3" s="655"/>
      <c r="W3" s="655"/>
      <c r="X3" s="655"/>
      <c r="Y3" s="655"/>
      <c r="Z3" s="655"/>
      <c r="AA3" s="656"/>
    </row>
    <row r="4" spans="1:27"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7"/>
      <c r="AA4" s="658"/>
    </row>
    <row r="5" spans="1:27" ht="15" x14ac:dyDescent="0.2">
      <c r="A5" s="1"/>
      <c r="B5" s="1"/>
      <c r="C5" s="1"/>
      <c r="D5" s="1"/>
      <c r="E5" s="1"/>
      <c r="F5" s="1"/>
      <c r="G5" s="1"/>
      <c r="H5" s="4"/>
      <c r="I5" s="4"/>
      <c r="J5" s="4"/>
      <c r="K5" s="4"/>
      <c r="L5" s="4"/>
      <c r="M5" s="4"/>
      <c r="N5" s="4"/>
      <c r="O5" s="4"/>
      <c r="P5" s="4"/>
      <c r="Q5" s="4"/>
      <c r="R5" s="4"/>
      <c r="S5" s="4"/>
      <c r="T5" s="4"/>
      <c r="U5" s="4"/>
      <c r="V5" s="4"/>
      <c r="W5" s="4"/>
      <c r="X5" s="4"/>
      <c r="Y5" s="4"/>
      <c r="Z5" s="4"/>
      <c r="AA5" s="4"/>
    </row>
    <row r="6" spans="1:27" s="114" customFormat="1" ht="13.5" thickBot="1" x14ac:dyDescent="0.25">
      <c r="B6" s="115"/>
      <c r="C6" s="116"/>
      <c r="D6" s="116"/>
      <c r="E6" s="116"/>
      <c r="F6" s="116"/>
      <c r="G6" s="116"/>
      <c r="H6" s="116"/>
      <c r="I6" s="116"/>
      <c r="J6" s="117"/>
      <c r="K6" s="117"/>
      <c r="L6" s="117"/>
      <c r="M6" s="117"/>
      <c r="N6" s="117"/>
      <c r="O6" s="117"/>
      <c r="P6" s="117"/>
      <c r="Q6" s="117"/>
      <c r="R6" s="117"/>
      <c r="S6" s="118"/>
      <c r="T6" s="118"/>
      <c r="U6" s="118"/>
      <c r="V6" s="118"/>
      <c r="W6" s="118"/>
      <c r="X6" s="116"/>
      <c r="Y6" s="116"/>
      <c r="Z6" s="116"/>
      <c r="AA6" s="119"/>
    </row>
    <row r="7" spans="1:27" s="114" customFormat="1" ht="15" customHeight="1" x14ac:dyDescent="0.2">
      <c r="B7" s="120"/>
      <c r="C7" s="797" t="s">
        <v>2</v>
      </c>
      <c r="D7" s="798"/>
      <c r="E7" s="798"/>
      <c r="F7" s="798"/>
      <c r="G7" s="798"/>
      <c r="H7" s="799"/>
      <c r="I7" s="817" t="s">
        <v>440</v>
      </c>
      <c r="J7" s="818"/>
      <c r="K7" s="818"/>
      <c r="L7" s="818"/>
      <c r="M7" s="818"/>
      <c r="N7" s="818"/>
      <c r="O7" s="818"/>
      <c r="P7" s="818"/>
      <c r="Q7" s="818"/>
      <c r="R7" s="818"/>
      <c r="S7" s="818"/>
      <c r="T7" s="818"/>
      <c r="U7" s="818"/>
      <c r="V7" s="818"/>
      <c r="W7" s="818"/>
      <c r="X7" s="818"/>
      <c r="Y7" s="818"/>
      <c r="Z7" s="819"/>
      <c r="AA7" s="121"/>
    </row>
    <row r="8" spans="1:27" s="114" customFormat="1" ht="15.75" customHeight="1" thickBot="1" x14ac:dyDescent="0.25">
      <c r="B8" s="120"/>
      <c r="C8" s="800"/>
      <c r="D8" s="801"/>
      <c r="E8" s="801"/>
      <c r="F8" s="801"/>
      <c r="G8" s="801"/>
      <c r="H8" s="802"/>
      <c r="I8" s="820"/>
      <c r="J8" s="821"/>
      <c r="K8" s="821"/>
      <c r="L8" s="821"/>
      <c r="M8" s="821"/>
      <c r="N8" s="821"/>
      <c r="O8" s="821"/>
      <c r="P8" s="821"/>
      <c r="Q8" s="821"/>
      <c r="R8" s="821"/>
      <c r="S8" s="821"/>
      <c r="T8" s="821"/>
      <c r="U8" s="821"/>
      <c r="V8" s="821"/>
      <c r="W8" s="821"/>
      <c r="X8" s="821"/>
      <c r="Y8" s="821"/>
      <c r="Z8" s="822"/>
      <c r="AA8" s="121"/>
    </row>
    <row r="9" spans="1:27" s="114" customFormat="1" ht="13.5" thickBot="1" x14ac:dyDescent="0.25">
      <c r="B9" s="120"/>
      <c r="C9" s="122"/>
      <c r="D9" s="122"/>
      <c r="E9" s="122"/>
      <c r="F9" s="122"/>
      <c r="G9" s="122"/>
      <c r="H9" s="122"/>
      <c r="I9" s="122"/>
      <c r="J9" s="123"/>
      <c r="K9" s="123"/>
      <c r="L9" s="123"/>
      <c r="M9" s="123"/>
      <c r="N9" s="123"/>
      <c r="O9" s="123"/>
      <c r="P9" s="123"/>
      <c r="Q9" s="123"/>
      <c r="R9" s="123"/>
      <c r="S9" s="124"/>
      <c r="T9" s="124"/>
      <c r="U9" s="124"/>
      <c r="V9" s="124"/>
      <c r="W9" s="124"/>
      <c r="X9" s="122"/>
      <c r="Y9" s="122"/>
      <c r="Z9" s="122"/>
      <c r="AA9" s="121"/>
    </row>
    <row r="10" spans="1:27" s="114" customFormat="1" ht="15" customHeight="1" thickBot="1" x14ac:dyDescent="0.25">
      <c r="B10" s="120"/>
      <c r="C10" s="797" t="s">
        <v>4</v>
      </c>
      <c r="D10" s="798"/>
      <c r="E10" s="798"/>
      <c r="F10" s="798"/>
      <c r="G10" s="798"/>
      <c r="H10" s="799"/>
      <c r="I10" s="803" t="s">
        <v>441</v>
      </c>
      <c r="J10" s="804"/>
      <c r="K10" s="804"/>
      <c r="L10" s="804"/>
      <c r="M10" s="804"/>
      <c r="N10" s="804"/>
      <c r="O10" s="804"/>
      <c r="P10" s="804"/>
      <c r="Q10" s="804"/>
      <c r="R10" s="805"/>
      <c r="S10" s="809" t="s">
        <v>3</v>
      </c>
      <c r="T10" s="810"/>
      <c r="U10" s="810"/>
      <c r="V10" s="811"/>
      <c r="W10" s="790" t="s">
        <v>5</v>
      </c>
      <c r="X10" s="791"/>
      <c r="Y10" s="791"/>
      <c r="Z10" s="792"/>
      <c r="AA10" s="121"/>
    </row>
    <row r="11" spans="1:27" s="114" customFormat="1" ht="28.5" customHeight="1" thickBot="1" x14ac:dyDescent="0.25">
      <c r="B11" s="120"/>
      <c r="C11" s="800"/>
      <c r="D11" s="801"/>
      <c r="E11" s="801"/>
      <c r="F11" s="801"/>
      <c r="G11" s="801"/>
      <c r="H11" s="802"/>
      <c r="I11" s="806"/>
      <c r="J11" s="807"/>
      <c r="K11" s="807"/>
      <c r="L11" s="807"/>
      <c r="M11" s="807"/>
      <c r="N11" s="807"/>
      <c r="O11" s="807"/>
      <c r="P11" s="807"/>
      <c r="Q11" s="807"/>
      <c r="R11" s="808"/>
      <c r="S11" s="812" t="s">
        <v>442</v>
      </c>
      <c r="T11" s="813"/>
      <c r="U11" s="813"/>
      <c r="V11" s="814"/>
      <c r="W11" s="796" t="s">
        <v>43</v>
      </c>
      <c r="X11" s="815"/>
      <c r="Y11" s="815"/>
      <c r="Z11" s="816"/>
      <c r="AA11" s="121"/>
    </row>
    <row r="12" spans="1:27" s="114" customFormat="1" ht="13.5" thickBot="1" x14ac:dyDescent="0.25">
      <c r="B12" s="125"/>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7"/>
    </row>
    <row r="13" spans="1:27" s="114" customFormat="1" ht="15" customHeight="1" x14ac:dyDescent="0.2">
      <c r="B13" s="125"/>
      <c r="C13" s="797" t="s">
        <v>6</v>
      </c>
      <c r="D13" s="798"/>
      <c r="E13" s="798"/>
      <c r="F13" s="798"/>
      <c r="G13" s="798"/>
      <c r="H13" s="799"/>
      <c r="I13" s="823" t="s">
        <v>443</v>
      </c>
      <c r="J13" s="824"/>
      <c r="K13" s="824"/>
      <c r="L13" s="824"/>
      <c r="M13" s="824"/>
      <c r="N13" s="824"/>
      <c r="O13" s="824"/>
      <c r="P13" s="824"/>
      <c r="Q13" s="824"/>
      <c r="R13" s="824"/>
      <c r="S13" s="824"/>
      <c r="T13" s="825"/>
      <c r="U13" s="797" t="s">
        <v>7</v>
      </c>
      <c r="V13" s="798"/>
      <c r="W13" s="798"/>
      <c r="X13" s="798"/>
      <c r="Y13" s="798"/>
      <c r="Z13" s="799"/>
      <c r="AA13" s="127"/>
    </row>
    <row r="14" spans="1:27" s="114" customFormat="1" ht="30" customHeight="1" thickBot="1" x14ac:dyDescent="0.25">
      <c r="B14" s="125"/>
      <c r="C14" s="800"/>
      <c r="D14" s="801"/>
      <c r="E14" s="801"/>
      <c r="F14" s="801"/>
      <c r="G14" s="801"/>
      <c r="H14" s="802"/>
      <c r="I14" s="826"/>
      <c r="J14" s="827"/>
      <c r="K14" s="827"/>
      <c r="L14" s="827"/>
      <c r="M14" s="827"/>
      <c r="N14" s="827"/>
      <c r="O14" s="827"/>
      <c r="P14" s="827"/>
      <c r="Q14" s="827"/>
      <c r="R14" s="827"/>
      <c r="S14" s="827"/>
      <c r="T14" s="828"/>
      <c r="U14" s="829" t="s">
        <v>67</v>
      </c>
      <c r="V14" s="830"/>
      <c r="W14" s="830"/>
      <c r="X14" s="830"/>
      <c r="Y14" s="830"/>
      <c r="Z14" s="831"/>
      <c r="AA14" s="127"/>
    </row>
    <row r="15" spans="1:27" s="114" customFormat="1" ht="13.5" thickBot="1" x14ac:dyDescent="0.25">
      <c r="B15" s="125"/>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7"/>
    </row>
    <row r="16" spans="1:27" s="114" customFormat="1" ht="57.75" customHeight="1" thickBot="1" x14ac:dyDescent="0.25">
      <c r="B16" s="125"/>
      <c r="C16" s="717" t="s">
        <v>8</v>
      </c>
      <c r="D16" s="718"/>
      <c r="E16" s="718"/>
      <c r="F16" s="718"/>
      <c r="G16" s="718"/>
      <c r="H16" s="719"/>
      <c r="I16" s="722" t="s">
        <v>444</v>
      </c>
      <c r="J16" s="723"/>
      <c r="K16" s="723"/>
      <c r="L16" s="723"/>
      <c r="M16" s="723"/>
      <c r="N16" s="723"/>
      <c r="O16" s="723"/>
      <c r="P16" s="723"/>
      <c r="Q16" s="723"/>
      <c r="R16" s="723"/>
      <c r="S16" s="723"/>
      <c r="T16" s="723"/>
      <c r="U16" s="723"/>
      <c r="V16" s="723"/>
      <c r="W16" s="723"/>
      <c r="X16" s="723"/>
      <c r="Y16" s="723"/>
      <c r="Z16" s="724"/>
      <c r="AA16" s="127"/>
    </row>
    <row r="17" spans="2:27" s="114" customFormat="1" ht="16.5" customHeight="1" thickBot="1" x14ac:dyDescent="0.25">
      <c r="B17" s="125"/>
      <c r="C17" s="124"/>
      <c r="D17" s="124"/>
      <c r="E17" s="124"/>
      <c r="F17" s="124"/>
      <c r="G17" s="124"/>
      <c r="H17" s="124"/>
      <c r="I17" s="124"/>
      <c r="J17" s="128"/>
      <c r="K17" s="128"/>
      <c r="L17" s="128"/>
      <c r="M17" s="128"/>
      <c r="N17" s="128"/>
      <c r="O17" s="128"/>
      <c r="P17" s="128"/>
      <c r="Q17" s="128"/>
      <c r="R17" s="128"/>
      <c r="S17" s="128"/>
      <c r="T17" s="128"/>
      <c r="U17" s="128"/>
      <c r="V17" s="128"/>
      <c r="W17" s="128"/>
      <c r="X17" s="128"/>
      <c r="Y17" s="128"/>
      <c r="Z17" s="128"/>
      <c r="AA17" s="127"/>
    </row>
    <row r="18" spans="2:27" s="114" customFormat="1" ht="52.5" customHeight="1" thickBot="1" x14ac:dyDescent="0.25">
      <c r="B18" s="125"/>
      <c r="C18" s="717" t="s">
        <v>9</v>
      </c>
      <c r="D18" s="718"/>
      <c r="E18" s="718"/>
      <c r="F18" s="718"/>
      <c r="G18" s="718"/>
      <c r="H18" s="719"/>
      <c r="I18" s="722" t="s">
        <v>445</v>
      </c>
      <c r="J18" s="723"/>
      <c r="K18" s="723"/>
      <c r="L18" s="723"/>
      <c r="M18" s="723"/>
      <c r="N18" s="723"/>
      <c r="O18" s="723"/>
      <c r="P18" s="723"/>
      <c r="Q18" s="723"/>
      <c r="R18" s="723"/>
      <c r="S18" s="723"/>
      <c r="T18" s="723"/>
      <c r="U18" s="723"/>
      <c r="V18" s="723"/>
      <c r="W18" s="723"/>
      <c r="X18" s="723"/>
      <c r="Y18" s="723"/>
      <c r="Z18" s="724"/>
      <c r="AA18" s="127"/>
    </row>
    <row r="19" spans="2:27" s="114" customFormat="1" ht="16.5" customHeight="1" thickBot="1" x14ac:dyDescent="0.25">
      <c r="B19" s="125"/>
      <c r="C19" s="124"/>
      <c r="D19" s="124"/>
      <c r="E19" s="124"/>
      <c r="F19" s="124"/>
      <c r="G19" s="124"/>
      <c r="H19" s="124"/>
      <c r="I19" s="124"/>
      <c r="J19" s="128"/>
      <c r="K19" s="128"/>
      <c r="L19" s="128"/>
      <c r="M19" s="128"/>
      <c r="N19" s="128"/>
      <c r="O19" s="128"/>
      <c r="P19" s="128"/>
      <c r="Q19" s="128"/>
      <c r="R19" s="128"/>
      <c r="S19" s="128"/>
      <c r="T19" s="128"/>
      <c r="U19" s="128"/>
      <c r="V19" s="128"/>
      <c r="W19" s="128"/>
      <c r="X19" s="128"/>
      <c r="Y19" s="128"/>
      <c r="Z19" s="128"/>
      <c r="AA19" s="127"/>
    </row>
    <row r="20" spans="2:27" s="129" customFormat="1" ht="22.5" customHeight="1" x14ac:dyDescent="0.2">
      <c r="B20" s="125"/>
      <c r="C20" s="778" t="s">
        <v>446</v>
      </c>
      <c r="D20" s="779"/>
      <c r="E20" s="779"/>
      <c r="F20" s="779"/>
      <c r="G20" s="779"/>
      <c r="H20" s="780"/>
      <c r="I20" s="784" t="s">
        <v>235</v>
      </c>
      <c r="J20" s="785"/>
      <c r="K20" s="785"/>
      <c r="L20" s="785"/>
      <c r="M20" s="786"/>
      <c r="N20" s="790" t="s">
        <v>11</v>
      </c>
      <c r="O20" s="791"/>
      <c r="P20" s="791"/>
      <c r="Q20" s="791"/>
      <c r="R20" s="791"/>
      <c r="S20" s="791"/>
      <c r="T20" s="792"/>
      <c r="U20" s="790" t="s">
        <v>12</v>
      </c>
      <c r="V20" s="791"/>
      <c r="W20" s="791"/>
      <c r="X20" s="791"/>
      <c r="Y20" s="791"/>
      <c r="Z20" s="792"/>
      <c r="AA20" s="127"/>
    </row>
    <row r="21" spans="2:27" s="129" customFormat="1" ht="30.75" customHeight="1" thickBot="1" x14ac:dyDescent="0.25">
      <c r="B21" s="125"/>
      <c r="C21" s="781"/>
      <c r="D21" s="782"/>
      <c r="E21" s="782"/>
      <c r="F21" s="782"/>
      <c r="G21" s="782"/>
      <c r="H21" s="783"/>
      <c r="I21" s="787"/>
      <c r="J21" s="788"/>
      <c r="K21" s="788"/>
      <c r="L21" s="788"/>
      <c r="M21" s="789"/>
      <c r="N21" s="793" t="s">
        <v>254</v>
      </c>
      <c r="O21" s="794"/>
      <c r="P21" s="794"/>
      <c r="Q21" s="794"/>
      <c r="R21" s="794"/>
      <c r="S21" s="794"/>
      <c r="T21" s="795"/>
      <c r="U21" s="796" t="s">
        <v>71</v>
      </c>
      <c r="V21" s="794"/>
      <c r="W21" s="794"/>
      <c r="X21" s="794"/>
      <c r="Y21" s="794"/>
      <c r="Z21" s="795"/>
      <c r="AA21" s="127"/>
    </row>
    <row r="22" spans="2:27" s="114" customFormat="1" ht="13.5" thickBot="1" x14ac:dyDescent="0.25">
      <c r="B22" s="125"/>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7"/>
    </row>
    <row r="23" spans="2:27" s="114" customFormat="1" ht="31.5" customHeight="1" x14ac:dyDescent="0.2">
      <c r="B23" s="125"/>
      <c r="C23" s="790" t="s">
        <v>13</v>
      </c>
      <c r="D23" s="791"/>
      <c r="E23" s="791"/>
      <c r="F23" s="791"/>
      <c r="G23" s="791"/>
      <c r="H23" s="791"/>
      <c r="I23" s="791"/>
      <c r="J23" s="792"/>
      <c r="K23" s="790" t="s">
        <v>14</v>
      </c>
      <c r="L23" s="791"/>
      <c r="M23" s="791"/>
      <c r="N23" s="791"/>
      <c r="O23" s="791"/>
      <c r="P23" s="791"/>
      <c r="Q23" s="792"/>
      <c r="R23" s="790" t="s">
        <v>15</v>
      </c>
      <c r="S23" s="791"/>
      <c r="T23" s="791"/>
      <c r="U23" s="791"/>
      <c r="V23" s="791"/>
      <c r="W23" s="791"/>
      <c r="X23" s="791"/>
      <c r="Y23" s="791"/>
      <c r="Z23" s="792"/>
      <c r="AA23" s="127"/>
    </row>
    <row r="24" spans="2:27" s="114" customFormat="1" ht="24.75" customHeight="1" thickBot="1" x14ac:dyDescent="0.25">
      <c r="B24" s="125"/>
      <c r="C24" s="771" t="s">
        <v>447</v>
      </c>
      <c r="D24" s="772"/>
      <c r="E24" s="772"/>
      <c r="F24" s="772"/>
      <c r="G24" s="772"/>
      <c r="H24" s="772"/>
      <c r="I24" s="773"/>
      <c r="J24" s="774"/>
      <c r="K24" s="771" t="s">
        <v>448</v>
      </c>
      <c r="L24" s="772"/>
      <c r="M24" s="772"/>
      <c r="N24" s="772"/>
      <c r="O24" s="772"/>
      <c r="P24" s="772"/>
      <c r="Q24" s="774"/>
      <c r="R24" s="775" t="s">
        <v>449</v>
      </c>
      <c r="S24" s="776"/>
      <c r="T24" s="776"/>
      <c r="U24" s="776"/>
      <c r="V24" s="776"/>
      <c r="W24" s="776"/>
      <c r="X24" s="776"/>
      <c r="Y24" s="776"/>
      <c r="Z24" s="777"/>
      <c r="AA24" s="127"/>
    </row>
    <row r="25" spans="2:27" s="114" customFormat="1" ht="13.5" thickBot="1" x14ac:dyDescent="0.25">
      <c r="B25" s="125"/>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7"/>
    </row>
    <row r="26" spans="2:27" s="114" customFormat="1" ht="33" customHeight="1" thickBot="1" x14ac:dyDescent="0.25">
      <c r="B26" s="125"/>
      <c r="C26" s="717" t="s">
        <v>16</v>
      </c>
      <c r="D26" s="718"/>
      <c r="E26" s="718"/>
      <c r="F26" s="718"/>
      <c r="G26" s="718"/>
      <c r="H26" s="719"/>
      <c r="I26" s="722" t="s">
        <v>450</v>
      </c>
      <c r="J26" s="723"/>
      <c r="K26" s="723"/>
      <c r="L26" s="723"/>
      <c r="M26" s="723"/>
      <c r="N26" s="723"/>
      <c r="O26" s="723"/>
      <c r="P26" s="723"/>
      <c r="Q26" s="723"/>
      <c r="R26" s="723"/>
      <c r="S26" s="723"/>
      <c r="T26" s="723"/>
      <c r="U26" s="723"/>
      <c r="V26" s="723"/>
      <c r="W26" s="723"/>
      <c r="X26" s="723"/>
      <c r="Y26" s="723"/>
      <c r="Z26" s="724"/>
      <c r="AA26" s="127"/>
    </row>
    <row r="27" spans="2:27" s="114" customFormat="1" ht="13.5" thickBot="1" x14ac:dyDescent="0.25">
      <c r="B27" s="125"/>
      <c r="C27" s="124"/>
      <c r="D27" s="124"/>
      <c r="E27" s="124"/>
      <c r="F27" s="124"/>
      <c r="G27" s="124"/>
      <c r="H27" s="124"/>
      <c r="I27" s="124"/>
      <c r="J27" s="128"/>
      <c r="K27" s="128"/>
      <c r="L27" s="128"/>
      <c r="M27" s="128"/>
      <c r="N27" s="128"/>
      <c r="O27" s="128"/>
      <c r="P27" s="128"/>
      <c r="Q27" s="128"/>
      <c r="R27" s="128"/>
      <c r="S27" s="128"/>
      <c r="T27" s="128"/>
      <c r="U27" s="128"/>
      <c r="V27" s="128"/>
      <c r="W27" s="128"/>
      <c r="X27" s="128"/>
      <c r="Y27" s="128"/>
      <c r="Z27" s="128"/>
      <c r="AA27" s="127"/>
    </row>
    <row r="28" spans="2:27" s="114" customFormat="1" ht="39.75" customHeight="1" thickBot="1" x14ac:dyDescent="0.25">
      <c r="B28" s="125"/>
      <c r="C28" s="717" t="s">
        <v>17</v>
      </c>
      <c r="D28" s="718"/>
      <c r="E28" s="718"/>
      <c r="F28" s="718"/>
      <c r="G28" s="718"/>
      <c r="H28" s="719"/>
      <c r="I28" s="720">
        <v>0.752</v>
      </c>
      <c r="J28" s="769"/>
      <c r="K28" s="770"/>
      <c r="L28" s="717" t="s">
        <v>18</v>
      </c>
      <c r="M28" s="718"/>
      <c r="N28" s="718"/>
      <c r="O28" s="718"/>
      <c r="P28" s="718"/>
      <c r="Q28" s="719"/>
      <c r="R28" s="722" t="s">
        <v>38</v>
      </c>
      <c r="S28" s="723"/>
      <c r="T28" s="724"/>
      <c r="U28" s="130" t="s">
        <v>77</v>
      </c>
      <c r="V28" s="723" t="s">
        <v>39</v>
      </c>
      <c r="W28" s="723"/>
      <c r="X28" s="723"/>
      <c r="Y28" s="724"/>
      <c r="Z28" s="131"/>
      <c r="AA28" s="127"/>
    </row>
    <row r="29" spans="2:27" s="114" customFormat="1" ht="13.5" thickBot="1" x14ac:dyDescent="0.25">
      <c r="B29" s="125"/>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7"/>
    </row>
    <row r="30" spans="2:27" s="133" customFormat="1" ht="12.75" x14ac:dyDescent="0.2">
      <c r="B30" s="132"/>
      <c r="C30" s="707" t="s">
        <v>19</v>
      </c>
      <c r="D30" s="708"/>
      <c r="E30" s="708"/>
      <c r="F30" s="708"/>
      <c r="G30" s="708"/>
      <c r="H30" s="708"/>
      <c r="I30" s="708"/>
      <c r="J30" s="708"/>
      <c r="K30" s="708"/>
      <c r="L30" s="708"/>
      <c r="M30" s="708"/>
      <c r="N30" s="708"/>
      <c r="O30" s="708"/>
      <c r="P30" s="708"/>
      <c r="Q30" s="708"/>
      <c r="R30" s="708"/>
      <c r="S30" s="708"/>
      <c r="T30" s="708"/>
      <c r="U30" s="708"/>
      <c r="V30" s="708"/>
      <c r="W30" s="708"/>
      <c r="X30" s="708"/>
      <c r="Y30" s="708"/>
      <c r="Z30" s="709"/>
      <c r="AA30" s="127"/>
    </row>
    <row r="31" spans="2:27" s="133" customFormat="1" ht="13.5" thickBot="1" x14ac:dyDescent="0.25">
      <c r="B31" s="132"/>
      <c r="C31" s="710"/>
      <c r="D31" s="711"/>
      <c r="E31" s="711"/>
      <c r="F31" s="711"/>
      <c r="G31" s="711"/>
      <c r="H31" s="711"/>
      <c r="I31" s="711"/>
      <c r="J31" s="711"/>
      <c r="K31" s="711"/>
      <c r="L31" s="711"/>
      <c r="M31" s="711"/>
      <c r="N31" s="711"/>
      <c r="O31" s="711"/>
      <c r="P31" s="711"/>
      <c r="Q31" s="711"/>
      <c r="R31" s="711"/>
      <c r="S31" s="711"/>
      <c r="T31" s="711"/>
      <c r="U31" s="711"/>
      <c r="V31" s="711"/>
      <c r="W31" s="711"/>
      <c r="X31" s="711"/>
      <c r="Y31" s="711"/>
      <c r="Z31" s="712"/>
      <c r="AA31" s="127"/>
    </row>
    <row r="32" spans="2:27" s="133" customFormat="1" ht="13.5" customHeight="1" x14ac:dyDescent="0.2">
      <c r="B32" s="132"/>
      <c r="C32" s="707" t="s">
        <v>20</v>
      </c>
      <c r="D32" s="708"/>
      <c r="E32" s="708"/>
      <c r="F32" s="708"/>
      <c r="G32" s="709"/>
      <c r="H32" s="767" t="s">
        <v>451</v>
      </c>
      <c r="I32" s="767" t="s">
        <v>452</v>
      </c>
      <c r="J32" s="713" t="s">
        <v>453</v>
      </c>
      <c r="K32" s="713" t="s">
        <v>23</v>
      </c>
      <c r="L32" s="715" t="s">
        <v>24</v>
      </c>
      <c r="M32" s="708"/>
      <c r="N32" s="708"/>
      <c r="O32" s="708"/>
      <c r="P32" s="708"/>
      <c r="Q32" s="708"/>
      <c r="R32" s="708"/>
      <c r="S32" s="708"/>
      <c r="T32" s="708"/>
      <c r="U32" s="708"/>
      <c r="V32" s="708"/>
      <c r="W32" s="708"/>
      <c r="X32" s="708"/>
      <c r="Y32" s="708"/>
      <c r="Z32" s="709"/>
      <c r="AA32" s="127"/>
    </row>
    <row r="33" spans="2:27" s="133" customFormat="1" ht="47.25" customHeight="1" thickBot="1" x14ac:dyDescent="0.25">
      <c r="B33" s="132"/>
      <c r="C33" s="710"/>
      <c r="D33" s="711"/>
      <c r="E33" s="711"/>
      <c r="F33" s="711"/>
      <c r="G33" s="712"/>
      <c r="H33" s="768"/>
      <c r="I33" s="768"/>
      <c r="J33" s="714"/>
      <c r="K33" s="714"/>
      <c r="L33" s="716"/>
      <c r="M33" s="711"/>
      <c r="N33" s="711"/>
      <c r="O33" s="711"/>
      <c r="P33" s="711"/>
      <c r="Q33" s="711"/>
      <c r="R33" s="711"/>
      <c r="S33" s="711"/>
      <c r="T33" s="711"/>
      <c r="U33" s="711"/>
      <c r="V33" s="711"/>
      <c r="W33" s="711"/>
      <c r="X33" s="711"/>
      <c r="Y33" s="711"/>
      <c r="Z33" s="712"/>
      <c r="AA33" s="127"/>
    </row>
    <row r="34" spans="2:27" s="133" customFormat="1" ht="106.5" hidden="1" customHeight="1" x14ac:dyDescent="0.2">
      <c r="B34" s="132"/>
      <c r="C34" s="729" t="s">
        <v>454</v>
      </c>
      <c r="D34" s="730"/>
      <c r="E34" s="730"/>
      <c r="F34" s="730"/>
      <c r="G34" s="759"/>
      <c r="H34" s="134">
        <v>0.84799999999999998</v>
      </c>
      <c r="I34" s="135">
        <v>0.69899999999999995</v>
      </c>
      <c r="J34" s="136">
        <v>0.70799999999999996</v>
      </c>
      <c r="K34" s="136">
        <f>AVERAGE(H34:J34)</f>
        <v>0.75166666666666659</v>
      </c>
      <c r="L34" s="760" t="s">
        <v>455</v>
      </c>
      <c r="M34" s="761"/>
      <c r="N34" s="761"/>
      <c r="O34" s="761"/>
      <c r="P34" s="761"/>
      <c r="Q34" s="761"/>
      <c r="R34" s="761"/>
      <c r="S34" s="761"/>
      <c r="T34" s="761"/>
      <c r="U34" s="761"/>
      <c r="V34" s="761"/>
      <c r="W34" s="761"/>
      <c r="X34" s="761"/>
      <c r="Y34" s="761"/>
      <c r="Z34" s="762"/>
      <c r="AA34" s="127"/>
    </row>
    <row r="35" spans="2:27" s="133" customFormat="1" ht="78.75" customHeight="1" x14ac:dyDescent="0.2">
      <c r="B35" s="132"/>
      <c r="C35" s="763" t="s">
        <v>666</v>
      </c>
      <c r="D35" s="764"/>
      <c r="E35" s="764"/>
      <c r="F35" s="764"/>
      <c r="G35" s="765"/>
      <c r="H35" s="137">
        <v>0.92</v>
      </c>
      <c r="I35" s="137"/>
      <c r="J35" s="138">
        <v>0.74199999999999999</v>
      </c>
      <c r="K35" s="136">
        <f>AVERAGE(H35:J35)</f>
        <v>0.83099999999999996</v>
      </c>
      <c r="L35" s="766" t="s">
        <v>457</v>
      </c>
      <c r="M35" s="727"/>
      <c r="N35" s="727"/>
      <c r="O35" s="727"/>
      <c r="P35" s="727"/>
      <c r="Q35" s="727"/>
      <c r="R35" s="727"/>
      <c r="S35" s="727"/>
      <c r="T35" s="727"/>
      <c r="U35" s="727"/>
      <c r="V35" s="727"/>
      <c r="W35" s="727"/>
      <c r="X35" s="727"/>
      <c r="Y35" s="727"/>
      <c r="Z35" s="728"/>
      <c r="AA35" s="127"/>
    </row>
    <row r="36" spans="2:27" s="133" customFormat="1" ht="26.25" customHeight="1" thickBot="1" x14ac:dyDescent="0.25">
      <c r="B36" s="132"/>
      <c r="C36" s="763" t="s">
        <v>500</v>
      </c>
      <c r="D36" s="764"/>
      <c r="E36" s="764"/>
      <c r="F36" s="764"/>
      <c r="G36" s="765"/>
      <c r="H36" s="139"/>
      <c r="I36" s="139"/>
      <c r="J36" s="140"/>
      <c r="K36" s="141" t="e">
        <f t="shared" ref="K36" si="0">+H36/J36</f>
        <v>#DIV/0!</v>
      </c>
      <c r="L36" s="766"/>
      <c r="M36" s="727"/>
      <c r="N36" s="727"/>
      <c r="O36" s="727"/>
      <c r="P36" s="727"/>
      <c r="Q36" s="727"/>
      <c r="R36" s="727"/>
      <c r="S36" s="727"/>
      <c r="T36" s="727"/>
      <c r="U36" s="727"/>
      <c r="V36" s="727"/>
      <c r="W36" s="727"/>
      <c r="X36" s="727"/>
      <c r="Y36" s="727"/>
      <c r="Z36" s="728"/>
      <c r="AA36" s="127"/>
    </row>
    <row r="37" spans="2:27" s="133" customFormat="1" ht="15.75" customHeight="1" thickBot="1" x14ac:dyDescent="0.25">
      <c r="B37" s="132"/>
      <c r="C37" s="753" t="s">
        <v>25</v>
      </c>
      <c r="D37" s="754"/>
      <c r="E37" s="754"/>
      <c r="F37" s="754"/>
      <c r="G37" s="755"/>
      <c r="H37" s="142"/>
      <c r="I37" s="142"/>
      <c r="J37" s="143"/>
      <c r="K37" s="144"/>
      <c r="L37" s="756"/>
      <c r="M37" s="757"/>
      <c r="N37" s="757"/>
      <c r="O37" s="757"/>
      <c r="P37" s="757"/>
      <c r="Q37" s="757"/>
      <c r="R37" s="757"/>
      <c r="S37" s="757"/>
      <c r="T37" s="757"/>
      <c r="U37" s="757"/>
      <c r="V37" s="757"/>
      <c r="W37" s="757"/>
      <c r="X37" s="757"/>
      <c r="Y37" s="757"/>
      <c r="Z37" s="758"/>
      <c r="AA37" s="127"/>
    </row>
    <row r="38" spans="2:27" s="133" customFormat="1" ht="5.25" customHeight="1" x14ac:dyDescent="0.2">
      <c r="B38" s="132"/>
      <c r="C38" s="126"/>
      <c r="D38" s="126"/>
      <c r="E38" s="126"/>
      <c r="F38" s="126"/>
      <c r="G38" s="126"/>
      <c r="H38" s="145"/>
      <c r="I38" s="145"/>
      <c r="J38" s="145"/>
      <c r="K38" s="146"/>
      <c r="L38" s="126"/>
      <c r="M38" s="126"/>
      <c r="N38" s="126"/>
      <c r="O38" s="126"/>
      <c r="P38" s="126"/>
      <c r="Q38" s="126"/>
      <c r="R38" s="126"/>
      <c r="S38" s="126"/>
      <c r="T38" s="126"/>
      <c r="U38" s="126"/>
      <c r="V38" s="126"/>
      <c r="W38" s="126"/>
      <c r="X38" s="126"/>
      <c r="Y38" s="126"/>
      <c r="Z38" s="126"/>
      <c r="AA38" s="127"/>
    </row>
    <row r="39" spans="2:27" s="133" customFormat="1" ht="13.5" thickBot="1" x14ac:dyDescent="0.25">
      <c r="B39" s="132"/>
      <c r="C39" s="126"/>
      <c r="D39" s="126"/>
      <c r="E39" s="126"/>
      <c r="F39" s="126"/>
      <c r="G39" s="126"/>
      <c r="H39" s="145"/>
      <c r="I39" s="145"/>
      <c r="J39" s="145"/>
      <c r="K39" s="146"/>
      <c r="L39" s="126"/>
      <c r="M39" s="126"/>
      <c r="N39" s="126"/>
      <c r="O39" s="126"/>
      <c r="P39" s="126"/>
      <c r="Q39" s="126"/>
      <c r="R39" s="126"/>
      <c r="S39" s="126"/>
      <c r="T39" s="126"/>
      <c r="U39" s="126"/>
      <c r="V39" s="126"/>
      <c r="W39" s="126"/>
      <c r="X39" s="126"/>
      <c r="Y39" s="126"/>
      <c r="Z39" s="126"/>
      <c r="AA39" s="127"/>
    </row>
    <row r="40" spans="2:27" s="19" customFormat="1" x14ac:dyDescent="0.2">
      <c r="B40" s="20"/>
      <c r="C40" s="558" t="s">
        <v>26</v>
      </c>
      <c r="D40" s="559"/>
      <c r="E40" s="559"/>
      <c r="F40" s="559"/>
      <c r="G40" s="559"/>
      <c r="H40" s="559"/>
      <c r="I40" s="559"/>
      <c r="J40" s="559"/>
      <c r="K40" s="559"/>
      <c r="L40" s="559"/>
      <c r="M40" s="559"/>
      <c r="N40" s="559"/>
      <c r="O40" s="559"/>
      <c r="P40" s="559"/>
      <c r="Q40" s="559"/>
      <c r="R40" s="559"/>
      <c r="S40" s="559"/>
      <c r="T40" s="559"/>
      <c r="U40" s="559"/>
      <c r="V40" s="559"/>
      <c r="W40" s="559"/>
      <c r="X40" s="559"/>
      <c r="Y40" s="559"/>
      <c r="Z40" s="560"/>
      <c r="AA40" s="17"/>
    </row>
    <row r="41" spans="2:27" ht="15" thickBot="1" x14ac:dyDescent="0.25">
      <c r="B41" s="15"/>
      <c r="C41" s="561"/>
      <c r="D41" s="562"/>
      <c r="E41" s="562"/>
      <c r="F41" s="562"/>
      <c r="G41" s="562"/>
      <c r="H41" s="562"/>
      <c r="I41" s="562"/>
      <c r="J41" s="562"/>
      <c r="K41" s="562"/>
      <c r="L41" s="562"/>
      <c r="M41" s="562"/>
      <c r="N41" s="562"/>
      <c r="O41" s="562"/>
      <c r="P41" s="562"/>
      <c r="Q41" s="562"/>
      <c r="R41" s="562"/>
      <c r="S41" s="562"/>
      <c r="T41" s="562"/>
      <c r="U41" s="562"/>
      <c r="V41" s="562"/>
      <c r="W41" s="562"/>
      <c r="X41" s="562"/>
      <c r="Y41" s="562"/>
      <c r="Z41" s="563"/>
      <c r="AA41" s="17"/>
    </row>
    <row r="42" spans="2:27" x14ac:dyDescent="0.2">
      <c r="B42" s="15"/>
      <c r="C42" s="564" t="s">
        <v>27</v>
      </c>
      <c r="D42" s="565"/>
      <c r="E42" s="565"/>
      <c r="F42" s="565"/>
      <c r="G42" s="565"/>
      <c r="H42" s="565"/>
      <c r="I42" s="565"/>
      <c r="J42" s="565"/>
      <c r="K42" s="565"/>
      <c r="L42" s="565"/>
      <c r="M42" s="565"/>
      <c r="N42" s="565"/>
      <c r="O42" s="565"/>
      <c r="P42" s="565"/>
      <c r="Q42" s="565"/>
      <c r="R42" s="565"/>
      <c r="S42" s="565"/>
      <c r="T42" s="565"/>
      <c r="U42" s="565"/>
      <c r="V42" s="565"/>
      <c r="W42" s="565"/>
      <c r="X42" s="565"/>
      <c r="Y42" s="565"/>
      <c r="Z42" s="566"/>
      <c r="AA42" s="17"/>
    </row>
    <row r="43" spans="2:27" x14ac:dyDescent="0.2">
      <c r="B43" s="15"/>
      <c r="C43" s="567"/>
      <c r="D43" s="568"/>
      <c r="E43" s="568"/>
      <c r="F43" s="568"/>
      <c r="G43" s="568"/>
      <c r="H43" s="568"/>
      <c r="I43" s="568"/>
      <c r="J43" s="568"/>
      <c r="K43" s="568"/>
      <c r="L43" s="568"/>
      <c r="M43" s="568"/>
      <c r="N43" s="568"/>
      <c r="O43" s="568"/>
      <c r="P43" s="568"/>
      <c r="Q43" s="568"/>
      <c r="R43" s="568"/>
      <c r="S43" s="568"/>
      <c r="T43" s="568"/>
      <c r="U43" s="568"/>
      <c r="V43" s="568"/>
      <c r="W43" s="568"/>
      <c r="X43" s="568"/>
      <c r="Y43" s="568"/>
      <c r="Z43" s="569"/>
      <c r="AA43" s="17"/>
    </row>
    <row r="44" spans="2:27" x14ac:dyDescent="0.2">
      <c r="B44" s="15"/>
      <c r="C44" s="567"/>
      <c r="D44" s="568"/>
      <c r="E44" s="568"/>
      <c r="F44" s="568"/>
      <c r="G44" s="568"/>
      <c r="H44" s="568"/>
      <c r="I44" s="568"/>
      <c r="J44" s="568"/>
      <c r="K44" s="568"/>
      <c r="L44" s="568"/>
      <c r="M44" s="568"/>
      <c r="N44" s="568"/>
      <c r="O44" s="568"/>
      <c r="P44" s="568"/>
      <c r="Q44" s="568"/>
      <c r="R44" s="568"/>
      <c r="S44" s="568"/>
      <c r="T44" s="568"/>
      <c r="U44" s="568"/>
      <c r="V44" s="568"/>
      <c r="W44" s="568"/>
      <c r="X44" s="568"/>
      <c r="Y44" s="568"/>
      <c r="Z44" s="569"/>
      <c r="AA44" s="17"/>
    </row>
    <row r="45" spans="2:27" x14ac:dyDescent="0.2">
      <c r="B45" s="15"/>
      <c r="C45" s="567"/>
      <c r="D45" s="568"/>
      <c r="E45" s="568"/>
      <c r="F45" s="568"/>
      <c r="G45" s="568"/>
      <c r="H45" s="568"/>
      <c r="I45" s="568"/>
      <c r="J45" s="568"/>
      <c r="K45" s="568"/>
      <c r="L45" s="568"/>
      <c r="M45" s="568"/>
      <c r="N45" s="568"/>
      <c r="O45" s="568"/>
      <c r="P45" s="568"/>
      <c r="Q45" s="568"/>
      <c r="R45" s="568"/>
      <c r="S45" s="568"/>
      <c r="T45" s="568"/>
      <c r="U45" s="568"/>
      <c r="V45" s="568"/>
      <c r="W45" s="568"/>
      <c r="X45" s="568"/>
      <c r="Y45" s="568"/>
      <c r="Z45" s="569"/>
      <c r="AA45" s="17"/>
    </row>
    <row r="46" spans="2:27" x14ac:dyDescent="0.2">
      <c r="B46" s="15"/>
      <c r="C46" s="567"/>
      <c r="D46" s="568"/>
      <c r="E46" s="568"/>
      <c r="F46" s="568"/>
      <c r="G46" s="568"/>
      <c r="H46" s="568"/>
      <c r="I46" s="568"/>
      <c r="J46" s="568"/>
      <c r="K46" s="568"/>
      <c r="L46" s="568"/>
      <c r="M46" s="568"/>
      <c r="N46" s="568"/>
      <c r="O46" s="568"/>
      <c r="P46" s="568"/>
      <c r="Q46" s="568"/>
      <c r="R46" s="568"/>
      <c r="S46" s="568"/>
      <c r="T46" s="568"/>
      <c r="U46" s="568"/>
      <c r="V46" s="568"/>
      <c r="W46" s="568"/>
      <c r="X46" s="568"/>
      <c r="Y46" s="568"/>
      <c r="Z46" s="569"/>
      <c r="AA46" s="17"/>
    </row>
    <row r="47" spans="2:27" x14ac:dyDescent="0.2">
      <c r="B47" s="15"/>
      <c r="C47" s="567"/>
      <c r="D47" s="568"/>
      <c r="E47" s="568"/>
      <c r="F47" s="568"/>
      <c r="G47" s="568"/>
      <c r="H47" s="568"/>
      <c r="I47" s="568"/>
      <c r="J47" s="568"/>
      <c r="K47" s="568"/>
      <c r="L47" s="568"/>
      <c r="M47" s="568"/>
      <c r="N47" s="568"/>
      <c r="O47" s="568"/>
      <c r="P47" s="568"/>
      <c r="Q47" s="568"/>
      <c r="R47" s="568"/>
      <c r="S47" s="568"/>
      <c r="T47" s="568"/>
      <c r="U47" s="568"/>
      <c r="V47" s="568"/>
      <c r="W47" s="568"/>
      <c r="X47" s="568"/>
      <c r="Y47" s="568"/>
      <c r="Z47" s="569"/>
      <c r="AA47" s="17"/>
    </row>
    <row r="48" spans="2:27" x14ac:dyDescent="0.2">
      <c r="B48" s="15"/>
      <c r="C48" s="567"/>
      <c r="D48" s="568"/>
      <c r="E48" s="568"/>
      <c r="F48" s="568"/>
      <c r="G48" s="568"/>
      <c r="H48" s="568"/>
      <c r="I48" s="568"/>
      <c r="J48" s="568"/>
      <c r="K48" s="568"/>
      <c r="L48" s="568"/>
      <c r="M48" s="568"/>
      <c r="N48" s="568"/>
      <c r="O48" s="568"/>
      <c r="P48" s="568"/>
      <c r="Q48" s="568"/>
      <c r="R48" s="568"/>
      <c r="S48" s="568"/>
      <c r="T48" s="568"/>
      <c r="U48" s="568"/>
      <c r="V48" s="568"/>
      <c r="W48" s="568"/>
      <c r="X48" s="568"/>
      <c r="Y48" s="568"/>
      <c r="Z48" s="569"/>
      <c r="AA48" s="17"/>
    </row>
    <row r="49" spans="1:27" x14ac:dyDescent="0.2">
      <c r="B49" s="15"/>
      <c r="C49" s="567"/>
      <c r="D49" s="568"/>
      <c r="E49" s="568"/>
      <c r="F49" s="568"/>
      <c r="G49" s="568"/>
      <c r="H49" s="568"/>
      <c r="I49" s="568"/>
      <c r="J49" s="568"/>
      <c r="K49" s="568"/>
      <c r="L49" s="568"/>
      <c r="M49" s="568"/>
      <c r="N49" s="568"/>
      <c r="O49" s="568"/>
      <c r="P49" s="568"/>
      <c r="Q49" s="568"/>
      <c r="R49" s="568"/>
      <c r="S49" s="568"/>
      <c r="T49" s="568"/>
      <c r="U49" s="568"/>
      <c r="V49" s="568"/>
      <c r="W49" s="568"/>
      <c r="X49" s="568"/>
      <c r="Y49" s="568"/>
      <c r="Z49" s="569"/>
      <c r="AA49" s="17"/>
    </row>
    <row r="50" spans="1:27" x14ac:dyDescent="0.2">
      <c r="B50" s="15"/>
      <c r="C50" s="567"/>
      <c r="D50" s="568"/>
      <c r="E50" s="568"/>
      <c r="F50" s="568"/>
      <c r="G50" s="568"/>
      <c r="H50" s="568"/>
      <c r="I50" s="568"/>
      <c r="J50" s="568"/>
      <c r="K50" s="568"/>
      <c r="L50" s="568"/>
      <c r="M50" s="568"/>
      <c r="N50" s="568"/>
      <c r="O50" s="568"/>
      <c r="P50" s="568"/>
      <c r="Q50" s="568"/>
      <c r="R50" s="568"/>
      <c r="S50" s="568"/>
      <c r="T50" s="568"/>
      <c r="U50" s="568"/>
      <c r="V50" s="568"/>
      <c r="W50" s="568"/>
      <c r="X50" s="568"/>
      <c r="Y50" s="568"/>
      <c r="Z50" s="569"/>
      <c r="AA50" s="17"/>
    </row>
    <row r="51" spans="1:27" x14ac:dyDescent="0.2">
      <c r="B51" s="15"/>
      <c r="C51" s="567"/>
      <c r="D51" s="568"/>
      <c r="E51" s="568"/>
      <c r="F51" s="568"/>
      <c r="G51" s="568"/>
      <c r="H51" s="568"/>
      <c r="I51" s="568"/>
      <c r="J51" s="568"/>
      <c r="K51" s="568"/>
      <c r="L51" s="568"/>
      <c r="M51" s="568"/>
      <c r="N51" s="568"/>
      <c r="O51" s="568"/>
      <c r="P51" s="568"/>
      <c r="Q51" s="568"/>
      <c r="R51" s="568"/>
      <c r="S51" s="568"/>
      <c r="T51" s="568"/>
      <c r="U51" s="568"/>
      <c r="V51" s="568"/>
      <c r="W51" s="568"/>
      <c r="X51" s="568"/>
      <c r="Y51" s="568"/>
      <c r="Z51" s="569"/>
      <c r="AA51" s="17"/>
    </row>
    <row r="52" spans="1:27" x14ac:dyDescent="0.2">
      <c r="B52" s="15"/>
      <c r="C52" s="567"/>
      <c r="D52" s="568"/>
      <c r="E52" s="568"/>
      <c r="F52" s="568"/>
      <c r="G52" s="568"/>
      <c r="H52" s="568"/>
      <c r="I52" s="568"/>
      <c r="J52" s="568"/>
      <c r="K52" s="568"/>
      <c r="L52" s="568"/>
      <c r="M52" s="568"/>
      <c r="N52" s="568"/>
      <c r="O52" s="568"/>
      <c r="P52" s="568"/>
      <c r="Q52" s="568"/>
      <c r="R52" s="568"/>
      <c r="S52" s="568"/>
      <c r="T52" s="568"/>
      <c r="U52" s="568"/>
      <c r="V52" s="568"/>
      <c r="W52" s="568"/>
      <c r="X52" s="568"/>
      <c r="Y52" s="568"/>
      <c r="Z52" s="569"/>
      <c r="AA52" s="17"/>
    </row>
    <row r="53" spans="1:27" x14ac:dyDescent="0.2">
      <c r="B53" s="15"/>
      <c r="C53" s="567"/>
      <c r="D53" s="568"/>
      <c r="E53" s="568"/>
      <c r="F53" s="568"/>
      <c r="G53" s="568"/>
      <c r="H53" s="568"/>
      <c r="I53" s="568"/>
      <c r="J53" s="568"/>
      <c r="K53" s="568"/>
      <c r="L53" s="568"/>
      <c r="M53" s="568"/>
      <c r="N53" s="568"/>
      <c r="O53" s="568"/>
      <c r="P53" s="568"/>
      <c r="Q53" s="568"/>
      <c r="R53" s="568"/>
      <c r="S53" s="568"/>
      <c r="T53" s="568"/>
      <c r="U53" s="568"/>
      <c r="V53" s="568"/>
      <c r="W53" s="568"/>
      <c r="X53" s="568"/>
      <c r="Y53" s="568"/>
      <c r="Z53" s="569"/>
      <c r="AA53" s="17"/>
    </row>
    <row r="54" spans="1:27" ht="15" thickBot="1" x14ac:dyDescent="0.25">
      <c r="B54" s="15"/>
      <c r="C54" s="570"/>
      <c r="D54" s="571"/>
      <c r="E54" s="571"/>
      <c r="F54" s="571"/>
      <c r="G54" s="571"/>
      <c r="H54" s="571"/>
      <c r="I54" s="571"/>
      <c r="J54" s="571"/>
      <c r="K54" s="571"/>
      <c r="L54" s="571"/>
      <c r="M54" s="571"/>
      <c r="N54" s="571"/>
      <c r="O54" s="571"/>
      <c r="P54" s="571"/>
      <c r="Q54" s="571"/>
      <c r="R54" s="571"/>
      <c r="S54" s="571"/>
      <c r="T54" s="571"/>
      <c r="U54" s="571"/>
      <c r="V54" s="571"/>
      <c r="W54" s="571"/>
      <c r="X54" s="571"/>
      <c r="Y54" s="571"/>
      <c r="Z54" s="572"/>
      <c r="AA54" s="17"/>
    </row>
    <row r="55" spans="1:27" x14ac:dyDescent="0.2">
      <c r="B55" s="29"/>
      <c r="C55" s="30"/>
      <c r="D55" s="30"/>
      <c r="E55" s="30"/>
      <c r="F55" s="30"/>
      <c r="G55" s="30"/>
      <c r="H55" s="30"/>
      <c r="I55" s="30"/>
      <c r="J55" s="30"/>
      <c r="K55" s="30"/>
      <c r="L55" s="30"/>
      <c r="M55" s="30"/>
      <c r="N55" s="30"/>
      <c r="O55" s="30"/>
      <c r="P55" s="30"/>
      <c r="Q55" s="30"/>
      <c r="R55" s="30"/>
      <c r="S55" s="30"/>
      <c r="T55" s="30"/>
      <c r="U55" s="30"/>
      <c r="V55" s="30"/>
      <c r="W55" s="30"/>
      <c r="X55" s="30"/>
      <c r="Y55" s="30"/>
      <c r="Z55" s="30"/>
      <c r="AA55" s="31"/>
    </row>
    <row r="56" spans="1:27" ht="15" thickBot="1" x14ac:dyDescent="0.25">
      <c r="B56" s="32"/>
      <c r="C56" s="33"/>
      <c r="D56" s="33"/>
      <c r="E56" s="33"/>
      <c r="F56" s="33"/>
      <c r="G56" s="33"/>
      <c r="H56" s="33"/>
      <c r="I56" s="33"/>
      <c r="J56" s="33"/>
      <c r="K56" s="33"/>
      <c r="L56" s="33"/>
      <c r="M56" s="33"/>
      <c r="N56" s="33"/>
      <c r="O56" s="33"/>
      <c r="P56" s="33"/>
      <c r="Q56" s="33"/>
      <c r="R56" s="33"/>
      <c r="S56" s="33"/>
      <c r="T56" s="33"/>
      <c r="U56" s="33"/>
      <c r="V56" s="33"/>
      <c r="W56" s="33"/>
      <c r="X56" s="33"/>
      <c r="Y56" s="33"/>
      <c r="Z56" s="33"/>
      <c r="AA56" s="34"/>
    </row>
    <row r="57" spans="1:27" ht="14.25" customHeight="1" x14ac:dyDescent="0.2">
      <c r="B57" s="35"/>
      <c r="C57" s="573" t="s">
        <v>20</v>
      </c>
      <c r="D57" s="574"/>
      <c r="E57" s="574"/>
      <c r="F57" s="574"/>
      <c r="G57" s="575"/>
      <c r="H57" s="573" t="s">
        <v>34</v>
      </c>
      <c r="I57" s="574"/>
      <c r="J57" s="575"/>
      <c r="K57" s="573" t="s">
        <v>35</v>
      </c>
      <c r="L57" s="574"/>
      <c r="M57" s="574"/>
      <c r="N57" s="575"/>
      <c r="O57" s="573" t="s">
        <v>33</v>
      </c>
      <c r="P57" s="574"/>
      <c r="Q57" s="574"/>
      <c r="R57" s="574"/>
      <c r="S57" s="574"/>
      <c r="T57" s="574"/>
      <c r="U57" s="574"/>
      <c r="V57" s="574"/>
      <c r="W57" s="574"/>
      <c r="X57" s="574"/>
      <c r="Y57" s="574"/>
      <c r="Z57" s="575"/>
      <c r="AA57" s="36"/>
    </row>
    <row r="58" spans="1:27" ht="14.25" customHeight="1" x14ac:dyDescent="0.2">
      <c r="A58" s="1"/>
      <c r="B58" s="37"/>
      <c r="C58" s="576"/>
      <c r="D58" s="577"/>
      <c r="E58" s="577"/>
      <c r="F58" s="577"/>
      <c r="G58" s="578"/>
      <c r="H58" s="576"/>
      <c r="I58" s="577"/>
      <c r="J58" s="578"/>
      <c r="K58" s="576"/>
      <c r="L58" s="577"/>
      <c r="M58" s="577"/>
      <c r="N58" s="578"/>
      <c r="O58" s="576"/>
      <c r="P58" s="577"/>
      <c r="Q58" s="577"/>
      <c r="R58" s="577"/>
      <c r="S58" s="577"/>
      <c r="T58" s="577"/>
      <c r="U58" s="577"/>
      <c r="V58" s="577"/>
      <c r="W58" s="577"/>
      <c r="X58" s="577"/>
      <c r="Y58" s="577"/>
      <c r="Z58" s="578"/>
      <c r="AA58" s="36"/>
    </row>
    <row r="59" spans="1:27" ht="15" customHeight="1" thickBot="1" x14ac:dyDescent="0.25">
      <c r="A59" s="1"/>
      <c r="B59" s="37"/>
      <c r="C59" s="576"/>
      <c r="D59" s="577"/>
      <c r="E59" s="577"/>
      <c r="F59" s="577"/>
      <c r="G59" s="578"/>
      <c r="H59" s="576"/>
      <c r="I59" s="577"/>
      <c r="J59" s="578"/>
      <c r="K59" s="576"/>
      <c r="L59" s="577"/>
      <c r="M59" s="577"/>
      <c r="N59" s="578"/>
      <c r="O59" s="576"/>
      <c r="P59" s="577"/>
      <c r="Q59" s="577"/>
      <c r="R59" s="577"/>
      <c r="S59" s="577"/>
      <c r="T59" s="577"/>
      <c r="U59" s="577"/>
      <c r="V59" s="577"/>
      <c r="W59" s="577"/>
      <c r="X59" s="577"/>
      <c r="Y59" s="577"/>
      <c r="Z59" s="578"/>
      <c r="AA59" s="36"/>
    </row>
    <row r="60" spans="1:27" ht="15.75" customHeight="1" x14ac:dyDescent="0.2">
      <c r="B60" s="35"/>
      <c r="C60" s="749" t="s">
        <v>456</v>
      </c>
      <c r="D60" s="750"/>
      <c r="E60" s="750"/>
      <c r="F60" s="750"/>
      <c r="G60" s="750"/>
      <c r="H60" s="645">
        <v>0.752</v>
      </c>
      <c r="I60" s="645"/>
      <c r="J60" s="645"/>
      <c r="K60" s="645">
        <v>0.83099999999999996</v>
      </c>
      <c r="L60" s="645"/>
      <c r="M60" s="645"/>
      <c r="N60" s="645"/>
      <c r="O60" s="550" t="s">
        <v>387</v>
      </c>
      <c r="P60" s="550"/>
      <c r="Q60" s="550"/>
      <c r="R60" s="550"/>
      <c r="S60" s="550"/>
      <c r="T60" s="550"/>
      <c r="U60" s="550"/>
      <c r="V60" s="550"/>
      <c r="W60" s="550"/>
      <c r="X60" s="550"/>
      <c r="Y60" s="550"/>
      <c r="Z60" s="551"/>
      <c r="AA60" s="38"/>
    </row>
    <row r="61" spans="1:27" x14ac:dyDescent="0.2">
      <c r="B61" s="35"/>
      <c r="C61" s="751"/>
      <c r="D61" s="752"/>
      <c r="E61" s="752"/>
      <c r="F61" s="752"/>
      <c r="G61" s="752"/>
      <c r="H61" s="544"/>
      <c r="I61" s="544"/>
      <c r="J61" s="544"/>
      <c r="K61" s="544"/>
      <c r="L61" s="544"/>
      <c r="M61" s="544"/>
      <c r="N61" s="544"/>
      <c r="O61" s="544"/>
      <c r="P61" s="544"/>
      <c r="Q61" s="544"/>
      <c r="R61" s="544"/>
      <c r="S61" s="544"/>
      <c r="T61" s="544"/>
      <c r="U61" s="544"/>
      <c r="V61" s="544"/>
      <c r="W61" s="544"/>
      <c r="X61" s="544"/>
      <c r="Y61" s="544"/>
      <c r="Z61" s="545"/>
      <c r="AA61" s="38"/>
    </row>
    <row r="62" spans="1:27" x14ac:dyDescent="0.2">
      <c r="B62" s="35"/>
      <c r="C62" s="543"/>
      <c r="D62" s="544"/>
      <c r="E62" s="544"/>
      <c r="F62" s="544"/>
      <c r="G62" s="544"/>
      <c r="H62" s="544"/>
      <c r="I62" s="544"/>
      <c r="J62" s="544"/>
      <c r="K62" s="544"/>
      <c r="L62" s="544"/>
      <c r="M62" s="544"/>
      <c r="N62" s="544"/>
      <c r="O62" s="544"/>
      <c r="P62" s="544"/>
      <c r="Q62" s="544"/>
      <c r="R62" s="544"/>
      <c r="S62" s="544"/>
      <c r="T62" s="544"/>
      <c r="U62" s="544"/>
      <c r="V62" s="544"/>
      <c r="W62" s="544"/>
      <c r="X62" s="544"/>
      <c r="Y62" s="544"/>
      <c r="Z62" s="545"/>
      <c r="AA62" s="38"/>
    </row>
    <row r="63" spans="1:27" x14ac:dyDescent="0.2">
      <c r="B63" s="35"/>
      <c r="C63" s="543"/>
      <c r="D63" s="544"/>
      <c r="E63" s="544"/>
      <c r="F63" s="544"/>
      <c r="G63" s="544"/>
      <c r="H63" s="544"/>
      <c r="I63" s="544"/>
      <c r="J63" s="544"/>
      <c r="K63" s="544"/>
      <c r="L63" s="544"/>
      <c r="M63" s="544"/>
      <c r="N63" s="544"/>
      <c r="O63" s="544"/>
      <c r="P63" s="544"/>
      <c r="Q63" s="544"/>
      <c r="R63" s="544"/>
      <c r="S63" s="544"/>
      <c r="T63" s="544"/>
      <c r="U63" s="544"/>
      <c r="V63" s="544"/>
      <c r="W63" s="544"/>
      <c r="X63" s="544"/>
      <c r="Y63" s="544"/>
      <c r="Z63" s="545"/>
      <c r="AA63" s="38"/>
    </row>
    <row r="64" spans="1:27" x14ac:dyDescent="0.2">
      <c r="B64" s="35"/>
      <c r="C64" s="543"/>
      <c r="D64" s="544"/>
      <c r="E64" s="544"/>
      <c r="F64" s="544"/>
      <c r="G64" s="544"/>
      <c r="H64" s="544"/>
      <c r="I64" s="544"/>
      <c r="J64" s="544"/>
      <c r="K64" s="544"/>
      <c r="L64" s="544"/>
      <c r="M64" s="544"/>
      <c r="N64" s="544"/>
      <c r="O64" s="544"/>
      <c r="P64" s="544"/>
      <c r="Q64" s="544"/>
      <c r="R64" s="544"/>
      <c r="S64" s="544"/>
      <c r="T64" s="544"/>
      <c r="U64" s="544"/>
      <c r="V64" s="544"/>
      <c r="W64" s="544"/>
      <c r="X64" s="544"/>
      <c r="Y64" s="544"/>
      <c r="Z64" s="545"/>
      <c r="AA64" s="38"/>
    </row>
    <row r="65" spans="2:27" x14ac:dyDescent="0.2">
      <c r="B65" s="35"/>
      <c r="C65" s="543"/>
      <c r="D65" s="544"/>
      <c r="E65" s="544"/>
      <c r="F65" s="544"/>
      <c r="G65" s="544"/>
      <c r="H65" s="544"/>
      <c r="I65" s="544"/>
      <c r="J65" s="544"/>
      <c r="K65" s="544"/>
      <c r="L65" s="544"/>
      <c r="M65" s="544"/>
      <c r="N65" s="544"/>
      <c r="O65" s="544"/>
      <c r="P65" s="544"/>
      <c r="Q65" s="544"/>
      <c r="R65" s="544"/>
      <c r="S65" s="544"/>
      <c r="T65" s="544"/>
      <c r="U65" s="544"/>
      <c r="V65" s="544"/>
      <c r="W65" s="544"/>
      <c r="X65" s="544"/>
      <c r="Y65" s="544"/>
      <c r="Z65" s="545"/>
      <c r="AA65" s="38"/>
    </row>
    <row r="66" spans="2:27" x14ac:dyDescent="0.2">
      <c r="B66" s="35"/>
      <c r="C66" s="543"/>
      <c r="D66" s="544"/>
      <c r="E66" s="544"/>
      <c r="F66" s="544"/>
      <c r="G66" s="544"/>
      <c r="H66" s="544"/>
      <c r="I66" s="544"/>
      <c r="J66" s="544"/>
      <c r="K66" s="544"/>
      <c r="L66" s="544"/>
      <c r="M66" s="544"/>
      <c r="N66" s="544"/>
      <c r="O66" s="544"/>
      <c r="P66" s="544"/>
      <c r="Q66" s="544"/>
      <c r="R66" s="544"/>
      <c r="S66" s="544"/>
      <c r="T66" s="544"/>
      <c r="U66" s="544"/>
      <c r="V66" s="544"/>
      <c r="W66" s="544"/>
      <c r="X66" s="544"/>
      <c r="Y66" s="544"/>
      <c r="Z66" s="545"/>
      <c r="AA66" s="38"/>
    </row>
    <row r="67" spans="2:27" x14ac:dyDescent="0.2">
      <c r="B67" s="35"/>
      <c r="C67" s="543"/>
      <c r="D67" s="544"/>
      <c r="E67" s="544"/>
      <c r="F67" s="544"/>
      <c r="G67" s="544"/>
      <c r="H67" s="544"/>
      <c r="I67" s="544"/>
      <c r="J67" s="544"/>
      <c r="K67" s="544"/>
      <c r="L67" s="544"/>
      <c r="M67" s="544"/>
      <c r="N67" s="544"/>
      <c r="O67" s="544"/>
      <c r="P67" s="544"/>
      <c r="Q67" s="544"/>
      <c r="R67" s="544"/>
      <c r="S67" s="544"/>
      <c r="T67" s="544"/>
      <c r="U67" s="544"/>
      <c r="V67" s="544"/>
      <c r="W67" s="544"/>
      <c r="X67" s="544"/>
      <c r="Y67" s="544"/>
      <c r="Z67" s="545"/>
      <c r="AA67" s="38"/>
    </row>
    <row r="68" spans="2:27" x14ac:dyDescent="0.2">
      <c r="B68" s="35"/>
      <c r="C68" s="543"/>
      <c r="D68" s="544"/>
      <c r="E68" s="544"/>
      <c r="F68" s="544"/>
      <c r="G68" s="544"/>
      <c r="H68" s="544"/>
      <c r="I68" s="544"/>
      <c r="J68" s="544"/>
      <c r="K68" s="544"/>
      <c r="L68" s="544"/>
      <c r="M68" s="544"/>
      <c r="N68" s="544"/>
      <c r="O68" s="544"/>
      <c r="P68" s="544"/>
      <c r="Q68" s="544"/>
      <c r="R68" s="544"/>
      <c r="S68" s="544"/>
      <c r="T68" s="544"/>
      <c r="U68" s="544"/>
      <c r="V68" s="544"/>
      <c r="W68" s="544"/>
      <c r="X68" s="544"/>
      <c r="Y68" s="544"/>
      <c r="Z68" s="545"/>
      <c r="AA68" s="38"/>
    </row>
    <row r="69" spans="2:27" x14ac:dyDescent="0.2">
      <c r="B69" s="35"/>
      <c r="C69" s="543"/>
      <c r="D69" s="544"/>
      <c r="E69" s="544"/>
      <c r="F69" s="544"/>
      <c r="G69" s="544"/>
      <c r="H69" s="544"/>
      <c r="I69" s="544"/>
      <c r="J69" s="544"/>
      <c r="K69" s="544"/>
      <c r="L69" s="544"/>
      <c r="M69" s="544"/>
      <c r="N69" s="544"/>
      <c r="O69" s="544"/>
      <c r="P69" s="544"/>
      <c r="Q69" s="544"/>
      <c r="R69" s="544"/>
      <c r="S69" s="544"/>
      <c r="T69" s="544"/>
      <c r="U69" s="544"/>
      <c r="V69" s="544"/>
      <c r="W69" s="544"/>
      <c r="X69" s="544"/>
      <c r="Y69" s="544"/>
      <c r="Z69" s="545"/>
      <c r="AA69" s="38"/>
    </row>
    <row r="70" spans="2:27" x14ac:dyDescent="0.2">
      <c r="B70" s="35"/>
      <c r="C70" s="543"/>
      <c r="D70" s="544"/>
      <c r="E70" s="544"/>
      <c r="F70" s="544"/>
      <c r="G70" s="544"/>
      <c r="H70" s="544"/>
      <c r="I70" s="544"/>
      <c r="J70" s="544"/>
      <c r="K70" s="544"/>
      <c r="L70" s="544"/>
      <c r="M70" s="544"/>
      <c r="N70" s="544"/>
      <c r="O70" s="544"/>
      <c r="P70" s="544"/>
      <c r="Q70" s="544"/>
      <c r="R70" s="544"/>
      <c r="S70" s="544"/>
      <c r="T70" s="544"/>
      <c r="U70" s="544"/>
      <c r="V70" s="544"/>
      <c r="W70" s="544"/>
      <c r="X70" s="544"/>
      <c r="Y70" s="544"/>
      <c r="Z70" s="545"/>
      <c r="AA70" s="38"/>
    </row>
    <row r="71" spans="2:27" ht="15" thickBot="1" x14ac:dyDescent="0.25">
      <c r="B71" s="35"/>
      <c r="C71" s="546"/>
      <c r="D71" s="547"/>
      <c r="E71" s="547"/>
      <c r="F71" s="547"/>
      <c r="G71" s="547"/>
      <c r="H71" s="547"/>
      <c r="I71" s="547"/>
      <c r="J71" s="547"/>
      <c r="K71" s="547"/>
      <c r="L71" s="547"/>
      <c r="M71" s="547"/>
      <c r="N71" s="547"/>
      <c r="O71" s="547"/>
      <c r="P71" s="547"/>
      <c r="Q71" s="547"/>
      <c r="R71" s="547"/>
      <c r="S71" s="547"/>
      <c r="T71" s="547"/>
      <c r="U71" s="547"/>
      <c r="V71" s="547"/>
      <c r="W71" s="547"/>
      <c r="X71" s="547"/>
      <c r="Y71" s="547"/>
      <c r="Z71" s="548"/>
      <c r="AA71" s="38"/>
    </row>
    <row r="72" spans="2:27" x14ac:dyDescent="0.2">
      <c r="B72" s="39"/>
      <c r="C72" s="30"/>
      <c r="D72" s="30"/>
      <c r="E72" s="30"/>
      <c r="F72" s="30"/>
      <c r="G72" s="30"/>
      <c r="H72" s="30"/>
      <c r="I72" s="30"/>
      <c r="J72" s="30"/>
      <c r="K72" s="30"/>
      <c r="L72" s="30"/>
      <c r="M72" s="30"/>
      <c r="N72" s="30"/>
      <c r="O72" s="30"/>
      <c r="P72" s="30"/>
      <c r="Q72" s="30"/>
      <c r="R72" s="30"/>
      <c r="S72" s="30"/>
      <c r="T72" s="30"/>
      <c r="U72" s="30"/>
      <c r="V72" s="30"/>
      <c r="W72" s="30"/>
      <c r="X72" s="30"/>
      <c r="Y72" s="30"/>
      <c r="Z72" s="30"/>
      <c r="AA72" s="40"/>
    </row>
    <row r="111" ht="6" customHeight="1" x14ac:dyDescent="0.2"/>
  </sheetData>
  <mergeCells count="109">
    <mergeCell ref="B2:G4"/>
    <mergeCell ref="H2:AA2"/>
    <mergeCell ref="H3:P3"/>
    <mergeCell ref="Q3:AA3"/>
    <mergeCell ref="H4:AA4"/>
    <mergeCell ref="C7:H8"/>
    <mergeCell ref="I7:Z8"/>
    <mergeCell ref="C13:H14"/>
    <mergeCell ref="I13:T14"/>
    <mergeCell ref="U13:Z13"/>
    <mergeCell ref="U14:Z14"/>
    <mergeCell ref="C16:H16"/>
    <mergeCell ref="I16:Z16"/>
    <mergeCell ref="C10:H11"/>
    <mergeCell ref="I10:R11"/>
    <mergeCell ref="S10:V10"/>
    <mergeCell ref="W10:Z10"/>
    <mergeCell ref="S11:V11"/>
    <mergeCell ref="W11:Z11"/>
    <mergeCell ref="C23:J23"/>
    <mergeCell ref="K23:Q23"/>
    <mergeCell ref="R23:Z23"/>
    <mergeCell ref="C24:J24"/>
    <mergeCell ref="K24:Q24"/>
    <mergeCell ref="R24:Z24"/>
    <mergeCell ref="C18:H18"/>
    <mergeCell ref="I18:Z18"/>
    <mergeCell ref="C20:H21"/>
    <mergeCell ref="I20:M21"/>
    <mergeCell ref="N20:T20"/>
    <mergeCell ref="U20:Z20"/>
    <mergeCell ref="N21:T21"/>
    <mergeCell ref="U21:Z21"/>
    <mergeCell ref="C30:Z31"/>
    <mergeCell ref="C32:G33"/>
    <mergeCell ref="H32:H33"/>
    <mergeCell ref="I32:I33"/>
    <mergeCell ref="J32:J33"/>
    <mergeCell ref="K32:K33"/>
    <mergeCell ref="L32:Z33"/>
    <mergeCell ref="C26:H26"/>
    <mergeCell ref="I26:Z26"/>
    <mergeCell ref="C28:H28"/>
    <mergeCell ref="I28:K28"/>
    <mergeCell ref="L28:Q28"/>
    <mergeCell ref="R28:T28"/>
    <mergeCell ref="V28:Y28"/>
    <mergeCell ref="C37:G37"/>
    <mergeCell ref="L37:Z37"/>
    <mergeCell ref="C40:Z41"/>
    <mergeCell ref="C42:Z54"/>
    <mergeCell ref="C57:G59"/>
    <mergeCell ref="H57:J59"/>
    <mergeCell ref="K57:N59"/>
    <mergeCell ref="O57:Z59"/>
    <mergeCell ref="C34:G34"/>
    <mergeCell ref="L34:Z34"/>
    <mergeCell ref="C35:G35"/>
    <mergeCell ref="L35:Z35"/>
    <mergeCell ref="C36:G36"/>
    <mergeCell ref="L36:Z36"/>
    <mergeCell ref="C62:G62"/>
    <mergeCell ref="H62:J62"/>
    <mergeCell ref="K62:N62"/>
    <mergeCell ref="O62:Z62"/>
    <mergeCell ref="C63:G63"/>
    <mergeCell ref="H63:J63"/>
    <mergeCell ref="K63:N63"/>
    <mergeCell ref="O63:Z63"/>
    <mergeCell ref="C60:G60"/>
    <mergeCell ref="H60:J60"/>
    <mergeCell ref="K60:N60"/>
    <mergeCell ref="O60:Z60"/>
    <mergeCell ref="C61:G61"/>
    <mergeCell ref="H61:J61"/>
    <mergeCell ref="K61:N61"/>
    <mergeCell ref="O61:Z61"/>
    <mergeCell ref="C66:G66"/>
    <mergeCell ref="H66:J66"/>
    <mergeCell ref="K66:N66"/>
    <mergeCell ref="O66:Z66"/>
    <mergeCell ref="C67:G67"/>
    <mergeCell ref="H67:J67"/>
    <mergeCell ref="K67:N67"/>
    <mergeCell ref="O67:Z67"/>
    <mergeCell ref="C64:G64"/>
    <mergeCell ref="H64:J64"/>
    <mergeCell ref="K64:N64"/>
    <mergeCell ref="O64:Z64"/>
    <mergeCell ref="C65:G65"/>
    <mergeCell ref="H65:J65"/>
    <mergeCell ref="K65:N65"/>
    <mergeCell ref="O65:Z65"/>
    <mergeCell ref="C70:G70"/>
    <mergeCell ref="H70:J70"/>
    <mergeCell ref="K70:N70"/>
    <mergeCell ref="O70:Z70"/>
    <mergeCell ref="C71:G71"/>
    <mergeCell ref="H71:J71"/>
    <mergeCell ref="K71:N71"/>
    <mergeCell ref="O71:Z71"/>
    <mergeCell ref="C68:G68"/>
    <mergeCell ref="H68:J68"/>
    <mergeCell ref="K68:N68"/>
    <mergeCell ref="O68:Z68"/>
    <mergeCell ref="C69:G69"/>
    <mergeCell ref="H69:J69"/>
    <mergeCell ref="K69:N69"/>
    <mergeCell ref="O69:Z69"/>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1"/>
  <sheetViews>
    <sheetView topLeftCell="A32" workbookViewId="0">
      <selection activeCell="J36" sqref="J3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549"/>
      <c r="C2" s="550"/>
      <c r="D2" s="550"/>
      <c r="E2" s="550"/>
      <c r="F2" s="550"/>
      <c r="G2" s="550"/>
      <c r="H2" s="653" t="s">
        <v>0</v>
      </c>
      <c r="I2" s="653"/>
      <c r="J2" s="653"/>
      <c r="K2" s="653"/>
      <c r="L2" s="653"/>
      <c r="M2" s="653"/>
      <c r="N2" s="653"/>
      <c r="O2" s="653"/>
      <c r="P2" s="653"/>
      <c r="Q2" s="653"/>
      <c r="R2" s="653"/>
      <c r="S2" s="653"/>
      <c r="T2" s="653"/>
      <c r="U2" s="653"/>
      <c r="V2" s="653"/>
      <c r="W2" s="653"/>
      <c r="X2" s="653"/>
      <c r="Y2" s="653"/>
      <c r="Z2" s="654"/>
    </row>
    <row r="3" spans="1:26" ht="15" x14ac:dyDescent="0.2">
      <c r="A3" s="1"/>
      <c r="B3" s="543"/>
      <c r="C3" s="544"/>
      <c r="D3" s="544"/>
      <c r="E3" s="544"/>
      <c r="F3" s="544"/>
      <c r="G3" s="544"/>
      <c r="H3" s="655" t="s">
        <v>1</v>
      </c>
      <c r="I3" s="655"/>
      <c r="J3" s="655"/>
      <c r="K3" s="655"/>
      <c r="L3" s="655"/>
      <c r="M3" s="655"/>
      <c r="N3" s="655"/>
      <c r="O3" s="655"/>
      <c r="P3" s="655" t="s">
        <v>37</v>
      </c>
      <c r="Q3" s="655"/>
      <c r="R3" s="655"/>
      <c r="S3" s="655"/>
      <c r="T3" s="655"/>
      <c r="U3" s="655"/>
      <c r="V3" s="655"/>
      <c r="W3" s="655"/>
      <c r="X3" s="655"/>
      <c r="Y3" s="655"/>
      <c r="Z3" s="656"/>
    </row>
    <row r="4" spans="1:26" ht="15.75" thickBot="1" x14ac:dyDescent="0.25">
      <c r="A4" s="1"/>
      <c r="B4" s="546"/>
      <c r="C4" s="547"/>
      <c r="D4" s="547"/>
      <c r="E4" s="547"/>
      <c r="F4" s="547"/>
      <c r="G4" s="547"/>
      <c r="H4" s="657" t="s">
        <v>28</v>
      </c>
      <c r="I4" s="657"/>
      <c r="J4" s="657"/>
      <c r="K4" s="657"/>
      <c r="L4" s="657"/>
      <c r="M4" s="657"/>
      <c r="N4" s="657"/>
      <c r="O4" s="657"/>
      <c r="P4" s="657"/>
      <c r="Q4" s="657"/>
      <c r="R4" s="657"/>
      <c r="S4" s="657"/>
      <c r="T4" s="657"/>
      <c r="U4" s="657"/>
      <c r="V4" s="657"/>
      <c r="W4" s="657"/>
      <c r="X4" s="657"/>
      <c r="Y4" s="657"/>
      <c r="Z4" s="658"/>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s="114" customFormat="1" ht="13.5" thickBot="1" x14ac:dyDescent="0.25">
      <c r="B6" s="115"/>
      <c r="C6" s="116"/>
      <c r="D6" s="116"/>
      <c r="E6" s="116"/>
      <c r="F6" s="116"/>
      <c r="G6" s="116"/>
      <c r="H6" s="116"/>
      <c r="I6" s="117"/>
      <c r="J6" s="117"/>
      <c r="K6" s="117"/>
      <c r="L6" s="117"/>
      <c r="M6" s="117"/>
      <c r="N6" s="117"/>
      <c r="O6" s="117"/>
      <c r="P6" s="117"/>
      <c r="Q6" s="117"/>
      <c r="R6" s="118"/>
      <c r="S6" s="118"/>
      <c r="T6" s="118"/>
      <c r="U6" s="118"/>
      <c r="V6" s="118"/>
      <c r="W6" s="116"/>
      <c r="X6" s="116"/>
      <c r="Y6" s="116"/>
      <c r="Z6" s="119"/>
    </row>
    <row r="7" spans="1:26" s="114" customFormat="1" ht="15" customHeight="1" x14ac:dyDescent="0.2">
      <c r="B7" s="120"/>
      <c r="C7" s="797" t="s">
        <v>2</v>
      </c>
      <c r="D7" s="798"/>
      <c r="E7" s="798"/>
      <c r="F7" s="798"/>
      <c r="G7" s="798"/>
      <c r="H7" s="799"/>
      <c r="I7" s="817" t="s">
        <v>440</v>
      </c>
      <c r="J7" s="818"/>
      <c r="K7" s="818"/>
      <c r="L7" s="818"/>
      <c r="M7" s="818"/>
      <c r="N7" s="818"/>
      <c r="O7" s="818"/>
      <c r="P7" s="818"/>
      <c r="Q7" s="818"/>
      <c r="R7" s="818"/>
      <c r="S7" s="818"/>
      <c r="T7" s="818"/>
      <c r="U7" s="818"/>
      <c r="V7" s="818"/>
      <c r="W7" s="818"/>
      <c r="X7" s="818"/>
      <c r="Y7" s="819"/>
      <c r="Z7" s="121"/>
    </row>
    <row r="8" spans="1:26" s="114" customFormat="1" ht="13.5" thickBot="1" x14ac:dyDescent="0.25">
      <c r="B8" s="120"/>
      <c r="C8" s="800"/>
      <c r="D8" s="801"/>
      <c r="E8" s="801"/>
      <c r="F8" s="801"/>
      <c r="G8" s="801"/>
      <c r="H8" s="802"/>
      <c r="I8" s="820"/>
      <c r="J8" s="821"/>
      <c r="K8" s="821"/>
      <c r="L8" s="821"/>
      <c r="M8" s="821"/>
      <c r="N8" s="821"/>
      <c r="O8" s="821"/>
      <c r="P8" s="821"/>
      <c r="Q8" s="821"/>
      <c r="R8" s="821"/>
      <c r="S8" s="821"/>
      <c r="T8" s="821"/>
      <c r="U8" s="821"/>
      <c r="V8" s="821"/>
      <c r="W8" s="821"/>
      <c r="X8" s="821"/>
      <c r="Y8" s="822"/>
      <c r="Z8" s="121"/>
    </row>
    <row r="9" spans="1:26" s="114" customFormat="1" ht="13.5" thickBot="1" x14ac:dyDescent="0.25">
      <c r="B9" s="120"/>
      <c r="C9" s="122"/>
      <c r="D9" s="122"/>
      <c r="E9" s="122"/>
      <c r="F9" s="122"/>
      <c r="G9" s="122"/>
      <c r="H9" s="122"/>
      <c r="I9" s="123"/>
      <c r="J9" s="123"/>
      <c r="K9" s="123"/>
      <c r="L9" s="123"/>
      <c r="M9" s="123"/>
      <c r="N9" s="123"/>
      <c r="O9" s="123"/>
      <c r="P9" s="123"/>
      <c r="Q9" s="123"/>
      <c r="R9" s="124"/>
      <c r="S9" s="124"/>
      <c r="T9" s="124"/>
      <c r="U9" s="124"/>
      <c r="V9" s="124"/>
      <c r="W9" s="122"/>
      <c r="X9" s="122"/>
      <c r="Y9" s="122"/>
      <c r="Z9" s="121"/>
    </row>
    <row r="10" spans="1:26" s="114" customFormat="1" ht="15" customHeight="1" thickBot="1" x14ac:dyDescent="0.25">
      <c r="B10" s="120"/>
      <c r="C10" s="797" t="s">
        <v>4</v>
      </c>
      <c r="D10" s="798"/>
      <c r="E10" s="798"/>
      <c r="F10" s="798"/>
      <c r="G10" s="798"/>
      <c r="H10" s="799"/>
      <c r="I10" s="803" t="s">
        <v>458</v>
      </c>
      <c r="J10" s="835"/>
      <c r="K10" s="835"/>
      <c r="L10" s="835"/>
      <c r="M10" s="835"/>
      <c r="N10" s="835"/>
      <c r="O10" s="835"/>
      <c r="P10" s="835"/>
      <c r="Q10" s="836"/>
      <c r="R10" s="809" t="s">
        <v>3</v>
      </c>
      <c r="S10" s="810"/>
      <c r="T10" s="810"/>
      <c r="U10" s="811"/>
      <c r="V10" s="790" t="s">
        <v>5</v>
      </c>
      <c r="W10" s="791"/>
      <c r="X10" s="791"/>
      <c r="Y10" s="792"/>
      <c r="Z10" s="121"/>
    </row>
    <row r="11" spans="1:26" s="114" customFormat="1" ht="28.5" customHeight="1" thickBot="1" x14ac:dyDescent="0.25">
      <c r="B11" s="120"/>
      <c r="C11" s="800"/>
      <c r="D11" s="801"/>
      <c r="E11" s="801"/>
      <c r="F11" s="801"/>
      <c r="G11" s="801"/>
      <c r="H11" s="802"/>
      <c r="I11" s="837"/>
      <c r="J11" s="838"/>
      <c r="K11" s="838"/>
      <c r="L11" s="838"/>
      <c r="M11" s="838"/>
      <c r="N11" s="838"/>
      <c r="O11" s="838"/>
      <c r="P11" s="838"/>
      <c r="Q11" s="839"/>
      <c r="R11" s="812" t="s">
        <v>459</v>
      </c>
      <c r="S11" s="813"/>
      <c r="T11" s="813"/>
      <c r="U11" s="814"/>
      <c r="V11" s="796" t="s">
        <v>65</v>
      </c>
      <c r="W11" s="815"/>
      <c r="X11" s="815"/>
      <c r="Y11" s="816"/>
      <c r="Z11" s="121"/>
    </row>
    <row r="12" spans="1:26" s="114" customFormat="1" ht="13.5" thickBot="1" x14ac:dyDescent="0.25">
      <c r="B12" s="125"/>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7"/>
    </row>
    <row r="13" spans="1:26" s="114" customFormat="1" ht="15" customHeight="1" x14ac:dyDescent="0.2">
      <c r="B13" s="125"/>
      <c r="C13" s="797" t="s">
        <v>6</v>
      </c>
      <c r="D13" s="798"/>
      <c r="E13" s="798"/>
      <c r="F13" s="798"/>
      <c r="G13" s="798"/>
      <c r="H13" s="799"/>
      <c r="I13" s="840" t="s">
        <v>460</v>
      </c>
      <c r="J13" s="841"/>
      <c r="K13" s="841"/>
      <c r="L13" s="841"/>
      <c r="M13" s="841"/>
      <c r="N13" s="841"/>
      <c r="O13" s="841"/>
      <c r="P13" s="841"/>
      <c r="Q13" s="841"/>
      <c r="R13" s="841"/>
      <c r="S13" s="842"/>
      <c r="T13" s="797" t="s">
        <v>7</v>
      </c>
      <c r="U13" s="798"/>
      <c r="V13" s="798"/>
      <c r="W13" s="798"/>
      <c r="X13" s="798"/>
      <c r="Y13" s="799"/>
      <c r="Z13" s="127"/>
    </row>
    <row r="14" spans="1:26" s="114" customFormat="1" ht="30" customHeight="1" thickBot="1" x14ac:dyDescent="0.25">
      <c r="B14" s="125"/>
      <c r="C14" s="800"/>
      <c r="D14" s="801"/>
      <c r="E14" s="801"/>
      <c r="F14" s="801"/>
      <c r="G14" s="801"/>
      <c r="H14" s="802"/>
      <c r="I14" s="843"/>
      <c r="J14" s="844"/>
      <c r="K14" s="844"/>
      <c r="L14" s="844"/>
      <c r="M14" s="844"/>
      <c r="N14" s="844"/>
      <c r="O14" s="844"/>
      <c r="P14" s="844"/>
      <c r="Q14" s="844"/>
      <c r="R14" s="844"/>
      <c r="S14" s="845"/>
      <c r="T14" s="829" t="s">
        <v>67</v>
      </c>
      <c r="U14" s="830"/>
      <c r="V14" s="830"/>
      <c r="W14" s="830"/>
      <c r="X14" s="830"/>
      <c r="Y14" s="831"/>
      <c r="Z14" s="127"/>
    </row>
    <row r="15" spans="1:26" s="114" customFormat="1" ht="13.5" thickBot="1" x14ac:dyDescent="0.25">
      <c r="B15" s="125"/>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7"/>
    </row>
    <row r="16" spans="1:26" s="114" customFormat="1" ht="57.75" customHeight="1" thickBot="1" x14ac:dyDescent="0.25">
      <c r="B16" s="125"/>
      <c r="C16" s="717" t="s">
        <v>8</v>
      </c>
      <c r="D16" s="718"/>
      <c r="E16" s="718"/>
      <c r="F16" s="718"/>
      <c r="G16" s="718"/>
      <c r="H16" s="719"/>
      <c r="I16" s="721" t="s">
        <v>461</v>
      </c>
      <c r="J16" s="833"/>
      <c r="K16" s="833"/>
      <c r="L16" s="833"/>
      <c r="M16" s="833"/>
      <c r="N16" s="833"/>
      <c r="O16" s="833"/>
      <c r="P16" s="833"/>
      <c r="Q16" s="833"/>
      <c r="R16" s="833"/>
      <c r="S16" s="833"/>
      <c r="T16" s="833"/>
      <c r="U16" s="833"/>
      <c r="V16" s="833"/>
      <c r="W16" s="833"/>
      <c r="X16" s="833"/>
      <c r="Y16" s="834"/>
      <c r="Z16" s="127"/>
    </row>
    <row r="17" spans="2:26" s="114" customFormat="1" ht="16.5" customHeight="1" thickBot="1" x14ac:dyDescent="0.25">
      <c r="B17" s="125"/>
      <c r="C17" s="124"/>
      <c r="D17" s="124"/>
      <c r="E17" s="124"/>
      <c r="F17" s="124"/>
      <c r="G17" s="124"/>
      <c r="H17" s="124"/>
      <c r="I17" s="128"/>
      <c r="J17" s="128"/>
      <c r="K17" s="128"/>
      <c r="L17" s="128"/>
      <c r="M17" s="128"/>
      <c r="N17" s="128"/>
      <c r="O17" s="128"/>
      <c r="P17" s="128"/>
      <c r="Q17" s="128"/>
      <c r="R17" s="128"/>
      <c r="S17" s="128"/>
      <c r="T17" s="128"/>
      <c r="U17" s="128"/>
      <c r="V17" s="128"/>
      <c r="W17" s="128"/>
      <c r="X17" s="128"/>
      <c r="Y17" s="128"/>
      <c r="Z17" s="127"/>
    </row>
    <row r="18" spans="2:26" s="114" customFormat="1" ht="52.5" customHeight="1" thickBot="1" x14ac:dyDescent="0.25">
      <c r="B18" s="125"/>
      <c r="C18" s="717" t="s">
        <v>9</v>
      </c>
      <c r="D18" s="718"/>
      <c r="E18" s="718"/>
      <c r="F18" s="718"/>
      <c r="G18" s="718"/>
      <c r="H18" s="719"/>
      <c r="I18" s="721" t="s">
        <v>445</v>
      </c>
      <c r="J18" s="833"/>
      <c r="K18" s="833"/>
      <c r="L18" s="833"/>
      <c r="M18" s="833"/>
      <c r="N18" s="833"/>
      <c r="O18" s="833"/>
      <c r="P18" s="833"/>
      <c r="Q18" s="833"/>
      <c r="R18" s="833"/>
      <c r="S18" s="833"/>
      <c r="T18" s="833"/>
      <c r="U18" s="833"/>
      <c r="V18" s="833"/>
      <c r="W18" s="833"/>
      <c r="X18" s="833"/>
      <c r="Y18" s="834"/>
      <c r="Z18" s="127"/>
    </row>
    <row r="19" spans="2:26" s="114" customFormat="1" ht="16.5" customHeight="1" thickBot="1" x14ac:dyDescent="0.25">
      <c r="B19" s="125"/>
      <c r="C19" s="124"/>
      <c r="D19" s="124"/>
      <c r="E19" s="124"/>
      <c r="F19" s="124"/>
      <c r="G19" s="124"/>
      <c r="H19" s="124"/>
      <c r="I19" s="128"/>
      <c r="J19" s="128"/>
      <c r="K19" s="128"/>
      <c r="L19" s="128"/>
      <c r="M19" s="128"/>
      <c r="N19" s="128"/>
      <c r="O19" s="128"/>
      <c r="P19" s="128"/>
      <c r="Q19" s="128"/>
      <c r="R19" s="128"/>
      <c r="S19" s="128"/>
      <c r="T19" s="128"/>
      <c r="U19" s="128"/>
      <c r="V19" s="128"/>
      <c r="W19" s="128"/>
      <c r="X19" s="128"/>
      <c r="Y19" s="128"/>
      <c r="Z19" s="127"/>
    </row>
    <row r="20" spans="2:26" s="129" customFormat="1" ht="22.5" customHeight="1" x14ac:dyDescent="0.2">
      <c r="B20" s="125"/>
      <c r="C20" s="778" t="s">
        <v>446</v>
      </c>
      <c r="D20" s="779"/>
      <c r="E20" s="779"/>
      <c r="F20" s="779"/>
      <c r="G20" s="779"/>
      <c r="H20" s="780"/>
      <c r="I20" s="784" t="s">
        <v>235</v>
      </c>
      <c r="J20" s="785"/>
      <c r="K20" s="785"/>
      <c r="L20" s="786"/>
      <c r="M20" s="790" t="s">
        <v>11</v>
      </c>
      <c r="N20" s="791"/>
      <c r="O20" s="791"/>
      <c r="P20" s="791"/>
      <c r="Q20" s="791"/>
      <c r="R20" s="791"/>
      <c r="S20" s="792"/>
      <c r="T20" s="790" t="s">
        <v>12</v>
      </c>
      <c r="U20" s="791"/>
      <c r="V20" s="791"/>
      <c r="W20" s="791"/>
      <c r="X20" s="791"/>
      <c r="Y20" s="792"/>
      <c r="Z20" s="127"/>
    </row>
    <row r="21" spans="2:26" s="129" customFormat="1" ht="30.75" customHeight="1" thickBot="1" x14ac:dyDescent="0.25">
      <c r="B21" s="125"/>
      <c r="C21" s="781"/>
      <c r="D21" s="782"/>
      <c r="E21" s="782"/>
      <c r="F21" s="782"/>
      <c r="G21" s="782"/>
      <c r="H21" s="783"/>
      <c r="I21" s="787"/>
      <c r="J21" s="788"/>
      <c r="K21" s="788"/>
      <c r="L21" s="789"/>
      <c r="M21" s="793" t="s">
        <v>254</v>
      </c>
      <c r="N21" s="794"/>
      <c r="O21" s="794"/>
      <c r="P21" s="794"/>
      <c r="Q21" s="794"/>
      <c r="R21" s="794"/>
      <c r="S21" s="795"/>
      <c r="T21" s="796" t="s">
        <v>71</v>
      </c>
      <c r="U21" s="794"/>
      <c r="V21" s="794"/>
      <c r="W21" s="794"/>
      <c r="X21" s="794"/>
      <c r="Y21" s="795"/>
      <c r="Z21" s="127"/>
    </row>
    <row r="22" spans="2:26" s="114" customFormat="1" ht="13.5" thickBot="1" x14ac:dyDescent="0.25">
      <c r="B22" s="125"/>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7"/>
    </row>
    <row r="23" spans="2:26" s="114" customFormat="1" ht="31.5" customHeight="1" x14ac:dyDescent="0.2">
      <c r="B23" s="125"/>
      <c r="C23" s="790" t="s">
        <v>13</v>
      </c>
      <c r="D23" s="791"/>
      <c r="E23" s="791"/>
      <c r="F23" s="791"/>
      <c r="G23" s="791"/>
      <c r="H23" s="791"/>
      <c r="I23" s="792"/>
      <c r="J23" s="790" t="s">
        <v>14</v>
      </c>
      <c r="K23" s="791"/>
      <c r="L23" s="791"/>
      <c r="M23" s="791"/>
      <c r="N23" s="791"/>
      <c r="O23" s="791"/>
      <c r="P23" s="792"/>
      <c r="Q23" s="790" t="s">
        <v>15</v>
      </c>
      <c r="R23" s="791"/>
      <c r="S23" s="791"/>
      <c r="T23" s="791"/>
      <c r="U23" s="791"/>
      <c r="V23" s="791"/>
      <c r="W23" s="791"/>
      <c r="X23" s="791"/>
      <c r="Y23" s="792"/>
      <c r="Z23" s="127"/>
    </row>
    <row r="24" spans="2:26" s="114" customFormat="1" ht="24.75" customHeight="1" thickBot="1" x14ac:dyDescent="0.25">
      <c r="B24" s="125"/>
      <c r="C24" s="771" t="s">
        <v>462</v>
      </c>
      <c r="D24" s="772"/>
      <c r="E24" s="772"/>
      <c r="F24" s="772"/>
      <c r="G24" s="772"/>
      <c r="H24" s="772"/>
      <c r="I24" s="774"/>
      <c r="J24" s="771" t="s">
        <v>448</v>
      </c>
      <c r="K24" s="772"/>
      <c r="L24" s="772"/>
      <c r="M24" s="772"/>
      <c r="N24" s="772"/>
      <c r="O24" s="772"/>
      <c r="P24" s="774"/>
      <c r="Q24" s="775" t="s">
        <v>449</v>
      </c>
      <c r="R24" s="776"/>
      <c r="S24" s="776"/>
      <c r="T24" s="776"/>
      <c r="U24" s="776"/>
      <c r="V24" s="776"/>
      <c r="W24" s="776"/>
      <c r="X24" s="776"/>
      <c r="Y24" s="777"/>
      <c r="Z24" s="127"/>
    </row>
    <row r="25" spans="2:26" s="114" customFormat="1" ht="13.5" thickBot="1" x14ac:dyDescent="0.25">
      <c r="B25" s="125"/>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7"/>
    </row>
    <row r="26" spans="2:26" s="114" customFormat="1" ht="33" customHeight="1" thickBot="1" x14ac:dyDescent="0.25">
      <c r="B26" s="125"/>
      <c r="C26" s="717" t="s">
        <v>16</v>
      </c>
      <c r="D26" s="718"/>
      <c r="E26" s="718"/>
      <c r="F26" s="718"/>
      <c r="G26" s="718"/>
      <c r="H26" s="719"/>
      <c r="I26" s="721" t="s">
        <v>463</v>
      </c>
      <c r="J26" s="833"/>
      <c r="K26" s="833"/>
      <c r="L26" s="833"/>
      <c r="M26" s="833"/>
      <c r="N26" s="833"/>
      <c r="O26" s="833"/>
      <c r="P26" s="833"/>
      <c r="Q26" s="833"/>
      <c r="R26" s="833"/>
      <c r="S26" s="833"/>
      <c r="T26" s="833"/>
      <c r="U26" s="833"/>
      <c r="V26" s="833"/>
      <c r="W26" s="833"/>
      <c r="X26" s="833"/>
      <c r="Y26" s="834"/>
      <c r="Z26" s="127"/>
    </row>
    <row r="27" spans="2:26" s="114" customFormat="1" ht="13.5" thickBot="1" x14ac:dyDescent="0.25">
      <c r="B27" s="125"/>
      <c r="C27" s="124"/>
      <c r="D27" s="124"/>
      <c r="E27" s="124"/>
      <c r="F27" s="124"/>
      <c r="G27" s="124"/>
      <c r="H27" s="124"/>
      <c r="I27" s="128"/>
      <c r="J27" s="128"/>
      <c r="K27" s="128"/>
      <c r="L27" s="128"/>
      <c r="M27" s="128"/>
      <c r="N27" s="128"/>
      <c r="O27" s="128"/>
      <c r="P27" s="128"/>
      <c r="Q27" s="128"/>
      <c r="R27" s="128"/>
      <c r="S27" s="128"/>
      <c r="T27" s="128"/>
      <c r="U27" s="128"/>
      <c r="V27" s="128"/>
      <c r="W27" s="128"/>
      <c r="X27" s="128"/>
      <c r="Y27" s="128"/>
      <c r="Z27" s="127"/>
    </row>
    <row r="28" spans="2:26" s="114" customFormat="1" ht="39.75" customHeight="1" thickBot="1" x14ac:dyDescent="0.25">
      <c r="B28" s="125"/>
      <c r="C28" s="717" t="s">
        <v>17</v>
      </c>
      <c r="D28" s="718"/>
      <c r="E28" s="718"/>
      <c r="F28" s="718"/>
      <c r="G28" s="718"/>
      <c r="H28" s="719"/>
      <c r="I28" s="720">
        <v>0.86399999999999999</v>
      </c>
      <c r="J28" s="721"/>
      <c r="K28" s="717" t="s">
        <v>18</v>
      </c>
      <c r="L28" s="718"/>
      <c r="M28" s="718"/>
      <c r="N28" s="718"/>
      <c r="O28" s="718"/>
      <c r="P28" s="719"/>
      <c r="Q28" s="722" t="s">
        <v>38</v>
      </c>
      <c r="R28" s="723"/>
      <c r="S28" s="724"/>
      <c r="T28" s="130" t="s">
        <v>77</v>
      </c>
      <c r="U28" s="723" t="s">
        <v>39</v>
      </c>
      <c r="V28" s="723"/>
      <c r="W28" s="723"/>
      <c r="X28" s="724"/>
      <c r="Y28" s="131"/>
      <c r="Z28" s="127"/>
    </row>
    <row r="29" spans="2:26" s="114" customFormat="1" ht="13.5" thickBot="1" x14ac:dyDescent="0.25">
      <c r="B29" s="125"/>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7"/>
    </row>
    <row r="30" spans="2:26" s="133" customFormat="1" ht="12.75" x14ac:dyDescent="0.2">
      <c r="B30" s="132"/>
      <c r="C30" s="707" t="s">
        <v>19</v>
      </c>
      <c r="D30" s="708"/>
      <c r="E30" s="708"/>
      <c r="F30" s="708"/>
      <c r="G30" s="708"/>
      <c r="H30" s="708"/>
      <c r="I30" s="708"/>
      <c r="J30" s="708"/>
      <c r="K30" s="708"/>
      <c r="L30" s="708"/>
      <c r="M30" s="708"/>
      <c r="N30" s="708"/>
      <c r="O30" s="708"/>
      <c r="P30" s="708"/>
      <c r="Q30" s="708"/>
      <c r="R30" s="708"/>
      <c r="S30" s="708"/>
      <c r="T30" s="708"/>
      <c r="U30" s="708"/>
      <c r="V30" s="708"/>
      <c r="W30" s="708"/>
      <c r="X30" s="708"/>
      <c r="Y30" s="709"/>
      <c r="Z30" s="127"/>
    </row>
    <row r="31" spans="2:26" s="133" customFormat="1" ht="13.5" thickBot="1" x14ac:dyDescent="0.25">
      <c r="B31" s="132"/>
      <c r="C31" s="710"/>
      <c r="D31" s="711"/>
      <c r="E31" s="711"/>
      <c r="F31" s="711"/>
      <c r="G31" s="711"/>
      <c r="H31" s="711"/>
      <c r="I31" s="711"/>
      <c r="J31" s="711"/>
      <c r="K31" s="711"/>
      <c r="L31" s="711"/>
      <c r="M31" s="711"/>
      <c r="N31" s="711"/>
      <c r="O31" s="711"/>
      <c r="P31" s="711"/>
      <c r="Q31" s="711"/>
      <c r="R31" s="711"/>
      <c r="S31" s="711"/>
      <c r="T31" s="711"/>
      <c r="U31" s="711"/>
      <c r="V31" s="711"/>
      <c r="W31" s="711"/>
      <c r="X31" s="711"/>
      <c r="Y31" s="712"/>
      <c r="Z31" s="127"/>
    </row>
    <row r="32" spans="2:26" s="133" customFormat="1" ht="12.75" x14ac:dyDescent="0.2">
      <c r="B32" s="132"/>
      <c r="C32" s="707" t="s">
        <v>20</v>
      </c>
      <c r="D32" s="708"/>
      <c r="E32" s="708"/>
      <c r="F32" s="708"/>
      <c r="G32" s="709"/>
      <c r="H32" s="713" t="s">
        <v>464</v>
      </c>
      <c r="I32" s="713" t="s">
        <v>465</v>
      </c>
      <c r="J32" s="713" t="s">
        <v>23</v>
      </c>
      <c r="K32" s="715" t="s">
        <v>24</v>
      </c>
      <c r="L32" s="708"/>
      <c r="M32" s="708"/>
      <c r="N32" s="708"/>
      <c r="O32" s="708"/>
      <c r="P32" s="708"/>
      <c r="Q32" s="708"/>
      <c r="R32" s="708"/>
      <c r="S32" s="708"/>
      <c r="T32" s="708"/>
      <c r="U32" s="708"/>
      <c r="V32" s="708"/>
      <c r="W32" s="708"/>
      <c r="X32" s="708"/>
      <c r="Y32" s="709"/>
      <c r="Z32" s="127"/>
    </row>
    <row r="33" spans="2:26" s="133" customFormat="1" ht="47.25" customHeight="1" thickBot="1" x14ac:dyDescent="0.25">
      <c r="B33" s="132"/>
      <c r="C33" s="710"/>
      <c r="D33" s="711"/>
      <c r="E33" s="711"/>
      <c r="F33" s="711"/>
      <c r="G33" s="712"/>
      <c r="H33" s="714"/>
      <c r="I33" s="714"/>
      <c r="J33" s="714"/>
      <c r="K33" s="716"/>
      <c r="L33" s="711"/>
      <c r="M33" s="711"/>
      <c r="N33" s="711"/>
      <c r="O33" s="711"/>
      <c r="P33" s="711"/>
      <c r="Q33" s="711"/>
      <c r="R33" s="711"/>
      <c r="S33" s="711"/>
      <c r="T33" s="711"/>
      <c r="U33" s="711"/>
      <c r="V33" s="711"/>
      <c r="W33" s="711"/>
      <c r="X33" s="711"/>
      <c r="Y33" s="712"/>
      <c r="Z33" s="127"/>
    </row>
    <row r="34" spans="2:26" s="133" customFormat="1" ht="86.25" hidden="1" customHeight="1" x14ac:dyDescent="0.2">
      <c r="B34" s="132"/>
      <c r="C34" s="729" t="s">
        <v>454</v>
      </c>
      <c r="D34" s="730"/>
      <c r="E34" s="730"/>
      <c r="F34" s="730"/>
      <c r="G34" s="759"/>
      <c r="H34" s="147">
        <f>'[3]SIG-IND-003 (2)'!I50</f>
        <v>17.274999999999999</v>
      </c>
      <c r="I34" s="148">
        <v>20</v>
      </c>
      <c r="J34" s="141">
        <f>+H34/I34</f>
        <v>0.86374999999999991</v>
      </c>
      <c r="K34" s="832" t="s">
        <v>466</v>
      </c>
      <c r="L34" s="731"/>
      <c r="M34" s="731"/>
      <c r="N34" s="731"/>
      <c r="O34" s="731"/>
      <c r="P34" s="731"/>
      <c r="Q34" s="731"/>
      <c r="R34" s="731"/>
      <c r="S34" s="731"/>
      <c r="T34" s="731"/>
      <c r="U34" s="731"/>
      <c r="V34" s="731"/>
      <c r="W34" s="731"/>
      <c r="X34" s="731"/>
      <c r="Y34" s="732"/>
      <c r="Z34" s="127"/>
    </row>
    <row r="35" spans="2:26" s="133" customFormat="1" ht="70.5" customHeight="1" x14ac:dyDescent="0.2">
      <c r="B35" s="132"/>
      <c r="C35" s="763" t="s">
        <v>666</v>
      </c>
      <c r="D35" s="764"/>
      <c r="E35" s="764"/>
      <c r="F35" s="764"/>
      <c r="G35" s="765"/>
      <c r="H35" s="139">
        <v>17.917000000000002</v>
      </c>
      <c r="I35" s="140">
        <v>20</v>
      </c>
      <c r="J35" s="149">
        <v>0.89585000000000004</v>
      </c>
      <c r="K35" s="766" t="s">
        <v>467</v>
      </c>
      <c r="L35" s="727"/>
      <c r="M35" s="727"/>
      <c r="N35" s="727"/>
      <c r="O35" s="727"/>
      <c r="P35" s="727"/>
      <c r="Q35" s="727"/>
      <c r="R35" s="727"/>
      <c r="S35" s="727"/>
      <c r="T35" s="727"/>
      <c r="U35" s="727"/>
      <c r="V35" s="727"/>
      <c r="W35" s="727"/>
      <c r="X35" s="727"/>
      <c r="Y35" s="728"/>
      <c r="Z35" s="127"/>
    </row>
    <row r="36" spans="2:26" s="133" customFormat="1" ht="26.25" customHeight="1" thickBot="1" x14ac:dyDescent="0.25">
      <c r="B36" s="132"/>
      <c r="C36" s="763" t="s">
        <v>500</v>
      </c>
      <c r="D36" s="764"/>
      <c r="E36" s="764"/>
      <c r="F36" s="764"/>
      <c r="G36" s="765"/>
      <c r="H36" s="139"/>
      <c r="I36" s="140"/>
      <c r="J36" s="141"/>
      <c r="K36" s="766"/>
      <c r="L36" s="727"/>
      <c r="M36" s="727"/>
      <c r="N36" s="727"/>
      <c r="O36" s="727"/>
      <c r="P36" s="727"/>
      <c r="Q36" s="727"/>
      <c r="R36" s="727"/>
      <c r="S36" s="727"/>
      <c r="T36" s="727"/>
      <c r="U36" s="727"/>
      <c r="V36" s="727"/>
      <c r="W36" s="727"/>
      <c r="X36" s="727"/>
      <c r="Y36" s="728"/>
      <c r="Z36" s="127"/>
    </row>
    <row r="37" spans="2:26" s="133" customFormat="1" ht="15.75" customHeight="1" thickBot="1" x14ac:dyDescent="0.25">
      <c r="B37" s="132"/>
      <c r="C37" s="753" t="s">
        <v>25</v>
      </c>
      <c r="D37" s="754"/>
      <c r="E37" s="754"/>
      <c r="F37" s="754"/>
      <c r="G37" s="755"/>
      <c r="H37" s="142"/>
      <c r="I37" s="143"/>
      <c r="J37" s="144"/>
      <c r="K37" s="756"/>
      <c r="L37" s="757"/>
      <c r="M37" s="757"/>
      <c r="N37" s="757"/>
      <c r="O37" s="757"/>
      <c r="P37" s="757"/>
      <c r="Q37" s="757"/>
      <c r="R37" s="757"/>
      <c r="S37" s="757"/>
      <c r="T37" s="757"/>
      <c r="U37" s="757"/>
      <c r="V37" s="757"/>
      <c r="W37" s="757"/>
      <c r="X37" s="757"/>
      <c r="Y37" s="758"/>
      <c r="Z37" s="127"/>
    </row>
    <row r="38" spans="2:26" s="133" customFormat="1" ht="5.25" customHeight="1" x14ac:dyDescent="0.2">
      <c r="B38" s="132"/>
      <c r="C38" s="126"/>
      <c r="D38" s="126"/>
      <c r="E38" s="126"/>
      <c r="F38" s="126"/>
      <c r="G38" s="126"/>
      <c r="H38" s="145"/>
      <c r="I38" s="145"/>
      <c r="J38" s="146"/>
      <c r="K38" s="126"/>
      <c r="L38" s="126"/>
      <c r="M38" s="126"/>
      <c r="N38" s="126"/>
      <c r="O38" s="126"/>
      <c r="P38" s="126"/>
      <c r="Q38" s="126"/>
      <c r="R38" s="126"/>
      <c r="S38" s="126"/>
      <c r="T38" s="126"/>
      <c r="U38" s="126"/>
      <c r="V38" s="126"/>
      <c r="W38" s="126"/>
      <c r="X38" s="126"/>
      <c r="Y38" s="126"/>
      <c r="Z38" s="127"/>
    </row>
    <row r="39" spans="2:26" s="133" customFormat="1" ht="13.5" thickBot="1" x14ac:dyDescent="0.25">
      <c r="B39" s="132"/>
      <c r="C39" s="126"/>
      <c r="D39" s="126"/>
      <c r="E39" s="126"/>
      <c r="F39" s="126"/>
      <c r="G39" s="126"/>
      <c r="H39" s="145"/>
      <c r="I39" s="145"/>
      <c r="J39" s="146"/>
      <c r="K39" s="126"/>
      <c r="L39" s="126"/>
      <c r="M39" s="126"/>
      <c r="N39" s="126"/>
      <c r="O39" s="126"/>
      <c r="P39" s="126"/>
      <c r="Q39" s="126"/>
      <c r="R39" s="126"/>
      <c r="S39" s="126"/>
      <c r="T39" s="126"/>
      <c r="U39" s="126"/>
      <c r="V39" s="126"/>
      <c r="W39" s="126"/>
      <c r="X39" s="126"/>
      <c r="Y39" s="126"/>
      <c r="Z39" s="127"/>
    </row>
    <row r="40" spans="2:26" s="19" customFormat="1" x14ac:dyDescent="0.2">
      <c r="B40" s="20"/>
      <c r="C40" s="558" t="s">
        <v>26</v>
      </c>
      <c r="D40" s="559"/>
      <c r="E40" s="559"/>
      <c r="F40" s="559"/>
      <c r="G40" s="559"/>
      <c r="H40" s="559"/>
      <c r="I40" s="559"/>
      <c r="J40" s="559"/>
      <c r="K40" s="559"/>
      <c r="L40" s="559"/>
      <c r="M40" s="559"/>
      <c r="N40" s="559"/>
      <c r="O40" s="559"/>
      <c r="P40" s="559"/>
      <c r="Q40" s="559"/>
      <c r="R40" s="559"/>
      <c r="S40" s="559"/>
      <c r="T40" s="559"/>
      <c r="U40" s="559"/>
      <c r="V40" s="559"/>
      <c r="W40" s="559"/>
      <c r="X40" s="559"/>
      <c r="Y40" s="560"/>
      <c r="Z40" s="17"/>
    </row>
    <row r="41" spans="2:26" ht="15" thickBot="1" x14ac:dyDescent="0.25">
      <c r="B41" s="15"/>
      <c r="C41" s="561"/>
      <c r="D41" s="562"/>
      <c r="E41" s="562"/>
      <c r="F41" s="562"/>
      <c r="G41" s="562"/>
      <c r="H41" s="562"/>
      <c r="I41" s="562"/>
      <c r="J41" s="562"/>
      <c r="K41" s="562"/>
      <c r="L41" s="562"/>
      <c r="M41" s="562"/>
      <c r="N41" s="562"/>
      <c r="O41" s="562"/>
      <c r="P41" s="562"/>
      <c r="Q41" s="562"/>
      <c r="R41" s="562"/>
      <c r="S41" s="562"/>
      <c r="T41" s="562"/>
      <c r="U41" s="562"/>
      <c r="V41" s="562"/>
      <c r="W41" s="562"/>
      <c r="X41" s="562"/>
      <c r="Y41" s="563"/>
      <c r="Z41" s="17"/>
    </row>
    <row r="42" spans="2:26" x14ac:dyDescent="0.2">
      <c r="B42" s="15"/>
      <c r="C42" s="564" t="s">
        <v>27</v>
      </c>
      <c r="D42" s="565"/>
      <c r="E42" s="565"/>
      <c r="F42" s="565"/>
      <c r="G42" s="565"/>
      <c r="H42" s="565"/>
      <c r="I42" s="565"/>
      <c r="J42" s="565"/>
      <c r="K42" s="565"/>
      <c r="L42" s="565"/>
      <c r="M42" s="565"/>
      <c r="N42" s="565"/>
      <c r="O42" s="565"/>
      <c r="P42" s="565"/>
      <c r="Q42" s="565"/>
      <c r="R42" s="565"/>
      <c r="S42" s="565"/>
      <c r="T42" s="565"/>
      <c r="U42" s="565"/>
      <c r="V42" s="565"/>
      <c r="W42" s="565"/>
      <c r="X42" s="565"/>
      <c r="Y42" s="566"/>
      <c r="Z42" s="17"/>
    </row>
    <row r="43" spans="2:26" x14ac:dyDescent="0.2">
      <c r="B43" s="15"/>
      <c r="C43" s="567"/>
      <c r="D43" s="568"/>
      <c r="E43" s="568"/>
      <c r="F43" s="568"/>
      <c r="G43" s="568"/>
      <c r="H43" s="568"/>
      <c r="I43" s="568"/>
      <c r="J43" s="568"/>
      <c r="K43" s="568"/>
      <c r="L43" s="568"/>
      <c r="M43" s="568"/>
      <c r="N43" s="568"/>
      <c r="O43" s="568"/>
      <c r="P43" s="568"/>
      <c r="Q43" s="568"/>
      <c r="R43" s="568"/>
      <c r="S43" s="568"/>
      <c r="T43" s="568"/>
      <c r="U43" s="568"/>
      <c r="V43" s="568"/>
      <c r="W43" s="568"/>
      <c r="X43" s="568"/>
      <c r="Y43" s="569"/>
      <c r="Z43" s="17"/>
    </row>
    <row r="44" spans="2:26" x14ac:dyDescent="0.2">
      <c r="B44" s="15"/>
      <c r="C44" s="567"/>
      <c r="D44" s="568"/>
      <c r="E44" s="568"/>
      <c r="F44" s="568"/>
      <c r="G44" s="568"/>
      <c r="H44" s="568"/>
      <c r="I44" s="568"/>
      <c r="J44" s="568"/>
      <c r="K44" s="568"/>
      <c r="L44" s="568"/>
      <c r="M44" s="568"/>
      <c r="N44" s="568"/>
      <c r="O44" s="568"/>
      <c r="P44" s="568"/>
      <c r="Q44" s="568"/>
      <c r="R44" s="568"/>
      <c r="S44" s="568"/>
      <c r="T44" s="568"/>
      <c r="U44" s="568"/>
      <c r="V44" s="568"/>
      <c r="W44" s="568"/>
      <c r="X44" s="568"/>
      <c r="Y44" s="569"/>
      <c r="Z44" s="17"/>
    </row>
    <row r="45" spans="2:26" x14ac:dyDescent="0.2">
      <c r="B45" s="15"/>
      <c r="C45" s="567"/>
      <c r="D45" s="568"/>
      <c r="E45" s="568"/>
      <c r="F45" s="568"/>
      <c r="G45" s="568"/>
      <c r="H45" s="568"/>
      <c r="I45" s="568"/>
      <c r="J45" s="568"/>
      <c r="K45" s="568"/>
      <c r="L45" s="568"/>
      <c r="M45" s="568"/>
      <c r="N45" s="568"/>
      <c r="O45" s="568"/>
      <c r="P45" s="568"/>
      <c r="Q45" s="568"/>
      <c r="R45" s="568"/>
      <c r="S45" s="568"/>
      <c r="T45" s="568"/>
      <c r="U45" s="568"/>
      <c r="V45" s="568"/>
      <c r="W45" s="568"/>
      <c r="X45" s="568"/>
      <c r="Y45" s="569"/>
      <c r="Z45" s="17"/>
    </row>
    <row r="46" spans="2:26" x14ac:dyDescent="0.2">
      <c r="B46" s="15"/>
      <c r="C46" s="567"/>
      <c r="D46" s="568"/>
      <c r="E46" s="568"/>
      <c r="F46" s="568"/>
      <c r="G46" s="568"/>
      <c r="H46" s="568"/>
      <c r="I46" s="568"/>
      <c r="J46" s="568"/>
      <c r="K46" s="568"/>
      <c r="L46" s="568"/>
      <c r="M46" s="568"/>
      <c r="N46" s="568"/>
      <c r="O46" s="568"/>
      <c r="P46" s="568"/>
      <c r="Q46" s="568"/>
      <c r="R46" s="568"/>
      <c r="S46" s="568"/>
      <c r="T46" s="568"/>
      <c r="U46" s="568"/>
      <c r="V46" s="568"/>
      <c r="W46" s="568"/>
      <c r="X46" s="568"/>
      <c r="Y46" s="569"/>
      <c r="Z46" s="17"/>
    </row>
    <row r="47" spans="2:26" x14ac:dyDescent="0.2">
      <c r="B47" s="15"/>
      <c r="C47" s="567"/>
      <c r="D47" s="568"/>
      <c r="E47" s="568"/>
      <c r="F47" s="568"/>
      <c r="G47" s="568"/>
      <c r="H47" s="568"/>
      <c r="I47" s="568"/>
      <c r="J47" s="568"/>
      <c r="K47" s="568"/>
      <c r="L47" s="568"/>
      <c r="M47" s="568"/>
      <c r="N47" s="568"/>
      <c r="O47" s="568"/>
      <c r="P47" s="568"/>
      <c r="Q47" s="568"/>
      <c r="R47" s="568"/>
      <c r="S47" s="568"/>
      <c r="T47" s="568"/>
      <c r="U47" s="568"/>
      <c r="V47" s="568"/>
      <c r="W47" s="568"/>
      <c r="X47" s="568"/>
      <c r="Y47" s="569"/>
      <c r="Z47" s="17"/>
    </row>
    <row r="48" spans="2:26" x14ac:dyDescent="0.2">
      <c r="B48" s="15"/>
      <c r="C48" s="567"/>
      <c r="D48" s="568"/>
      <c r="E48" s="568"/>
      <c r="F48" s="568"/>
      <c r="G48" s="568"/>
      <c r="H48" s="568"/>
      <c r="I48" s="568"/>
      <c r="J48" s="568"/>
      <c r="K48" s="568"/>
      <c r="L48" s="568"/>
      <c r="M48" s="568"/>
      <c r="N48" s="568"/>
      <c r="O48" s="568"/>
      <c r="P48" s="568"/>
      <c r="Q48" s="568"/>
      <c r="R48" s="568"/>
      <c r="S48" s="568"/>
      <c r="T48" s="568"/>
      <c r="U48" s="568"/>
      <c r="V48" s="568"/>
      <c r="W48" s="568"/>
      <c r="X48" s="568"/>
      <c r="Y48" s="569"/>
      <c r="Z48" s="17"/>
    </row>
    <row r="49" spans="1:26" x14ac:dyDescent="0.2">
      <c r="B49" s="15"/>
      <c r="C49" s="567"/>
      <c r="D49" s="568"/>
      <c r="E49" s="568"/>
      <c r="F49" s="568"/>
      <c r="G49" s="568"/>
      <c r="H49" s="568"/>
      <c r="I49" s="568"/>
      <c r="J49" s="568"/>
      <c r="K49" s="568"/>
      <c r="L49" s="568"/>
      <c r="M49" s="568"/>
      <c r="N49" s="568"/>
      <c r="O49" s="568"/>
      <c r="P49" s="568"/>
      <c r="Q49" s="568"/>
      <c r="R49" s="568"/>
      <c r="S49" s="568"/>
      <c r="T49" s="568"/>
      <c r="U49" s="568"/>
      <c r="V49" s="568"/>
      <c r="W49" s="568"/>
      <c r="X49" s="568"/>
      <c r="Y49" s="569"/>
      <c r="Z49" s="17"/>
    </row>
    <row r="50" spans="1:26" x14ac:dyDescent="0.2">
      <c r="B50" s="15"/>
      <c r="C50" s="567"/>
      <c r="D50" s="568"/>
      <c r="E50" s="568"/>
      <c r="F50" s="568"/>
      <c r="G50" s="568"/>
      <c r="H50" s="568"/>
      <c r="I50" s="568"/>
      <c r="J50" s="568"/>
      <c r="K50" s="568"/>
      <c r="L50" s="568"/>
      <c r="M50" s="568"/>
      <c r="N50" s="568"/>
      <c r="O50" s="568"/>
      <c r="P50" s="568"/>
      <c r="Q50" s="568"/>
      <c r="R50" s="568"/>
      <c r="S50" s="568"/>
      <c r="T50" s="568"/>
      <c r="U50" s="568"/>
      <c r="V50" s="568"/>
      <c r="W50" s="568"/>
      <c r="X50" s="568"/>
      <c r="Y50" s="569"/>
      <c r="Z50" s="17"/>
    </row>
    <row r="51" spans="1:26" x14ac:dyDescent="0.2">
      <c r="B51" s="15"/>
      <c r="C51" s="567"/>
      <c r="D51" s="568"/>
      <c r="E51" s="568"/>
      <c r="F51" s="568"/>
      <c r="G51" s="568"/>
      <c r="H51" s="568"/>
      <c r="I51" s="568"/>
      <c r="J51" s="568"/>
      <c r="K51" s="568"/>
      <c r="L51" s="568"/>
      <c r="M51" s="568"/>
      <c r="N51" s="568"/>
      <c r="O51" s="568"/>
      <c r="P51" s="568"/>
      <c r="Q51" s="568"/>
      <c r="R51" s="568"/>
      <c r="S51" s="568"/>
      <c r="T51" s="568"/>
      <c r="U51" s="568"/>
      <c r="V51" s="568"/>
      <c r="W51" s="568"/>
      <c r="X51" s="568"/>
      <c r="Y51" s="569"/>
      <c r="Z51" s="17"/>
    </row>
    <row r="52" spans="1:26" x14ac:dyDescent="0.2">
      <c r="B52" s="15"/>
      <c r="C52" s="567"/>
      <c r="D52" s="568"/>
      <c r="E52" s="568"/>
      <c r="F52" s="568"/>
      <c r="G52" s="568"/>
      <c r="H52" s="568"/>
      <c r="I52" s="568"/>
      <c r="J52" s="568"/>
      <c r="K52" s="568"/>
      <c r="L52" s="568"/>
      <c r="M52" s="568"/>
      <c r="N52" s="568"/>
      <c r="O52" s="568"/>
      <c r="P52" s="568"/>
      <c r="Q52" s="568"/>
      <c r="R52" s="568"/>
      <c r="S52" s="568"/>
      <c r="T52" s="568"/>
      <c r="U52" s="568"/>
      <c r="V52" s="568"/>
      <c r="W52" s="568"/>
      <c r="X52" s="568"/>
      <c r="Y52" s="569"/>
      <c r="Z52" s="17"/>
    </row>
    <row r="53" spans="1:26" x14ac:dyDescent="0.2">
      <c r="B53" s="15"/>
      <c r="C53" s="567"/>
      <c r="D53" s="568"/>
      <c r="E53" s="568"/>
      <c r="F53" s="568"/>
      <c r="G53" s="568"/>
      <c r="H53" s="568"/>
      <c r="I53" s="568"/>
      <c r="J53" s="568"/>
      <c r="K53" s="568"/>
      <c r="L53" s="568"/>
      <c r="M53" s="568"/>
      <c r="N53" s="568"/>
      <c r="O53" s="568"/>
      <c r="P53" s="568"/>
      <c r="Q53" s="568"/>
      <c r="R53" s="568"/>
      <c r="S53" s="568"/>
      <c r="T53" s="568"/>
      <c r="U53" s="568"/>
      <c r="V53" s="568"/>
      <c r="W53" s="568"/>
      <c r="X53" s="568"/>
      <c r="Y53" s="569"/>
      <c r="Z53" s="17"/>
    </row>
    <row r="54" spans="1:26" ht="15" thickBot="1" x14ac:dyDescent="0.25">
      <c r="B54" s="15"/>
      <c r="C54" s="570"/>
      <c r="D54" s="571"/>
      <c r="E54" s="571"/>
      <c r="F54" s="571"/>
      <c r="G54" s="571"/>
      <c r="H54" s="571"/>
      <c r="I54" s="571"/>
      <c r="J54" s="571"/>
      <c r="K54" s="571"/>
      <c r="L54" s="571"/>
      <c r="M54" s="571"/>
      <c r="N54" s="571"/>
      <c r="O54" s="571"/>
      <c r="P54" s="571"/>
      <c r="Q54" s="571"/>
      <c r="R54" s="571"/>
      <c r="S54" s="571"/>
      <c r="T54" s="571"/>
      <c r="U54" s="571"/>
      <c r="V54" s="571"/>
      <c r="W54" s="571"/>
      <c r="X54" s="571"/>
      <c r="Y54" s="572"/>
      <c r="Z54" s="17"/>
    </row>
    <row r="55" spans="1:26" x14ac:dyDescent="0.2">
      <c r="B55" s="29"/>
      <c r="C55" s="30"/>
      <c r="D55" s="30"/>
      <c r="E55" s="30"/>
      <c r="F55" s="30"/>
      <c r="G55" s="30"/>
      <c r="H55" s="30"/>
      <c r="I55" s="30"/>
      <c r="J55" s="30"/>
      <c r="K55" s="30"/>
      <c r="L55" s="30"/>
      <c r="M55" s="30"/>
      <c r="N55" s="30"/>
      <c r="O55" s="30"/>
      <c r="P55" s="30"/>
      <c r="Q55" s="30"/>
      <c r="R55" s="30"/>
      <c r="S55" s="30"/>
      <c r="T55" s="30"/>
      <c r="U55" s="30"/>
      <c r="V55" s="30"/>
      <c r="W55" s="30"/>
      <c r="X55" s="30"/>
      <c r="Y55" s="30"/>
      <c r="Z55" s="31"/>
    </row>
    <row r="56" spans="1:26" ht="15" thickBot="1" x14ac:dyDescent="0.25">
      <c r="B56" s="32"/>
      <c r="C56" s="33"/>
      <c r="D56" s="33"/>
      <c r="E56" s="33"/>
      <c r="F56" s="33"/>
      <c r="G56" s="33"/>
      <c r="H56" s="33"/>
      <c r="I56" s="33"/>
      <c r="J56" s="33"/>
      <c r="K56" s="33"/>
      <c r="L56" s="33"/>
      <c r="M56" s="33"/>
      <c r="N56" s="33"/>
      <c r="O56" s="33"/>
      <c r="P56" s="33"/>
      <c r="Q56" s="33"/>
      <c r="R56" s="33"/>
      <c r="S56" s="33"/>
      <c r="T56" s="33"/>
      <c r="U56" s="33"/>
      <c r="V56" s="33"/>
      <c r="W56" s="33"/>
      <c r="X56" s="33"/>
      <c r="Y56" s="33"/>
      <c r="Z56" s="34"/>
    </row>
    <row r="57" spans="1:26" ht="14.25" customHeight="1" x14ac:dyDescent="0.2">
      <c r="B57" s="35"/>
      <c r="C57" s="573" t="s">
        <v>20</v>
      </c>
      <c r="D57" s="574"/>
      <c r="E57" s="574"/>
      <c r="F57" s="574"/>
      <c r="G57" s="575"/>
      <c r="H57" s="573" t="s">
        <v>34</v>
      </c>
      <c r="I57" s="575"/>
      <c r="J57" s="573" t="s">
        <v>35</v>
      </c>
      <c r="K57" s="574"/>
      <c r="L57" s="574"/>
      <c r="M57" s="575"/>
      <c r="N57" s="573" t="s">
        <v>33</v>
      </c>
      <c r="O57" s="574"/>
      <c r="P57" s="574"/>
      <c r="Q57" s="574"/>
      <c r="R57" s="574"/>
      <c r="S57" s="574"/>
      <c r="T57" s="574"/>
      <c r="U57" s="574"/>
      <c r="V57" s="574"/>
      <c r="W57" s="574"/>
      <c r="X57" s="574"/>
      <c r="Y57" s="575"/>
      <c r="Z57" s="36"/>
    </row>
    <row r="58" spans="1:26" ht="14.25" customHeight="1" x14ac:dyDescent="0.2">
      <c r="A58" s="1"/>
      <c r="B58" s="37"/>
      <c r="C58" s="576"/>
      <c r="D58" s="577"/>
      <c r="E58" s="577"/>
      <c r="F58" s="577"/>
      <c r="G58" s="578"/>
      <c r="H58" s="576"/>
      <c r="I58" s="578"/>
      <c r="J58" s="576"/>
      <c r="K58" s="577"/>
      <c r="L58" s="577"/>
      <c r="M58" s="578"/>
      <c r="N58" s="576"/>
      <c r="O58" s="577"/>
      <c r="P58" s="577"/>
      <c r="Q58" s="577"/>
      <c r="R58" s="577"/>
      <c r="S58" s="577"/>
      <c r="T58" s="577"/>
      <c r="U58" s="577"/>
      <c r="V58" s="577"/>
      <c r="W58" s="577"/>
      <c r="X58" s="577"/>
      <c r="Y58" s="578"/>
      <c r="Z58" s="36"/>
    </row>
    <row r="59" spans="1:26" ht="15" customHeight="1" thickBot="1" x14ac:dyDescent="0.25">
      <c r="A59" s="1"/>
      <c r="B59" s="37"/>
      <c r="C59" s="576"/>
      <c r="D59" s="577"/>
      <c r="E59" s="577"/>
      <c r="F59" s="577"/>
      <c r="G59" s="578"/>
      <c r="H59" s="576"/>
      <c r="I59" s="578"/>
      <c r="J59" s="576"/>
      <c r="K59" s="577"/>
      <c r="L59" s="577"/>
      <c r="M59" s="578"/>
      <c r="N59" s="576"/>
      <c r="O59" s="577"/>
      <c r="P59" s="577"/>
      <c r="Q59" s="577"/>
      <c r="R59" s="577"/>
      <c r="S59" s="577"/>
      <c r="T59" s="577"/>
      <c r="U59" s="577"/>
      <c r="V59" s="577"/>
      <c r="W59" s="577"/>
      <c r="X59" s="577"/>
      <c r="Y59" s="578"/>
      <c r="Z59" s="36"/>
    </row>
    <row r="60" spans="1:26" ht="15.75" customHeight="1" x14ac:dyDescent="0.2">
      <c r="B60" s="35"/>
      <c r="C60" s="749" t="s">
        <v>456</v>
      </c>
      <c r="D60" s="750"/>
      <c r="E60" s="750"/>
      <c r="F60" s="750"/>
      <c r="G60" s="750"/>
      <c r="H60" s="645">
        <v>0.86399999999999999</v>
      </c>
      <c r="I60" s="645"/>
      <c r="J60" s="645">
        <v>0.89585000000000004</v>
      </c>
      <c r="K60" s="645"/>
      <c r="L60" s="645"/>
      <c r="M60" s="645"/>
      <c r="N60" s="550" t="s">
        <v>387</v>
      </c>
      <c r="O60" s="550"/>
      <c r="P60" s="550"/>
      <c r="Q60" s="550"/>
      <c r="R60" s="550"/>
      <c r="S60" s="550"/>
      <c r="T60" s="550"/>
      <c r="U60" s="550"/>
      <c r="V60" s="550"/>
      <c r="W60" s="550"/>
      <c r="X60" s="550"/>
      <c r="Y60" s="551"/>
      <c r="Z60" s="38"/>
    </row>
    <row r="61" spans="1:26" x14ac:dyDescent="0.2">
      <c r="B61" s="35"/>
      <c r="C61" s="751"/>
      <c r="D61" s="752"/>
      <c r="E61" s="752"/>
      <c r="F61" s="752"/>
      <c r="G61" s="752"/>
      <c r="H61" s="544"/>
      <c r="I61" s="544"/>
      <c r="J61" s="544"/>
      <c r="K61" s="544"/>
      <c r="L61" s="544"/>
      <c r="M61" s="544"/>
      <c r="N61" s="544"/>
      <c r="O61" s="544"/>
      <c r="P61" s="544"/>
      <c r="Q61" s="544"/>
      <c r="R61" s="544"/>
      <c r="S61" s="544"/>
      <c r="T61" s="544"/>
      <c r="U61" s="544"/>
      <c r="V61" s="544"/>
      <c r="W61" s="544"/>
      <c r="X61" s="544"/>
      <c r="Y61" s="545"/>
      <c r="Z61" s="38"/>
    </row>
    <row r="62" spans="1:26" x14ac:dyDescent="0.2">
      <c r="B62" s="35"/>
      <c r="C62" s="543"/>
      <c r="D62" s="544"/>
      <c r="E62" s="544"/>
      <c r="F62" s="544"/>
      <c r="G62" s="544"/>
      <c r="H62" s="544"/>
      <c r="I62" s="544"/>
      <c r="J62" s="544"/>
      <c r="K62" s="544"/>
      <c r="L62" s="544"/>
      <c r="M62" s="544"/>
      <c r="N62" s="544"/>
      <c r="O62" s="544"/>
      <c r="P62" s="544"/>
      <c r="Q62" s="544"/>
      <c r="R62" s="544"/>
      <c r="S62" s="544"/>
      <c r="T62" s="544"/>
      <c r="U62" s="544"/>
      <c r="V62" s="544"/>
      <c r="W62" s="544"/>
      <c r="X62" s="544"/>
      <c r="Y62" s="545"/>
      <c r="Z62" s="38"/>
    </row>
    <row r="63" spans="1:26" x14ac:dyDescent="0.2">
      <c r="B63" s="35"/>
      <c r="C63" s="543"/>
      <c r="D63" s="544"/>
      <c r="E63" s="544"/>
      <c r="F63" s="544"/>
      <c r="G63" s="544"/>
      <c r="H63" s="544"/>
      <c r="I63" s="544"/>
      <c r="J63" s="544"/>
      <c r="K63" s="544"/>
      <c r="L63" s="544"/>
      <c r="M63" s="544"/>
      <c r="N63" s="544"/>
      <c r="O63" s="544"/>
      <c r="P63" s="544"/>
      <c r="Q63" s="544"/>
      <c r="R63" s="544"/>
      <c r="S63" s="544"/>
      <c r="T63" s="544"/>
      <c r="U63" s="544"/>
      <c r="V63" s="544"/>
      <c r="W63" s="544"/>
      <c r="X63" s="544"/>
      <c r="Y63" s="545"/>
      <c r="Z63" s="38"/>
    </row>
    <row r="64" spans="1:26" x14ac:dyDescent="0.2">
      <c r="B64" s="35"/>
      <c r="C64" s="543"/>
      <c r="D64" s="544"/>
      <c r="E64" s="544"/>
      <c r="F64" s="544"/>
      <c r="G64" s="544"/>
      <c r="H64" s="544"/>
      <c r="I64" s="544"/>
      <c r="J64" s="544"/>
      <c r="K64" s="544"/>
      <c r="L64" s="544"/>
      <c r="M64" s="544"/>
      <c r="N64" s="544"/>
      <c r="O64" s="544"/>
      <c r="P64" s="544"/>
      <c r="Q64" s="544"/>
      <c r="R64" s="544"/>
      <c r="S64" s="544"/>
      <c r="T64" s="544"/>
      <c r="U64" s="544"/>
      <c r="V64" s="544"/>
      <c r="W64" s="544"/>
      <c r="X64" s="544"/>
      <c r="Y64" s="545"/>
      <c r="Z64" s="38"/>
    </row>
    <row r="65" spans="2:26" x14ac:dyDescent="0.2">
      <c r="B65" s="35"/>
      <c r="C65" s="543"/>
      <c r="D65" s="544"/>
      <c r="E65" s="544"/>
      <c r="F65" s="544"/>
      <c r="G65" s="544"/>
      <c r="H65" s="544"/>
      <c r="I65" s="544"/>
      <c r="J65" s="544"/>
      <c r="K65" s="544"/>
      <c r="L65" s="544"/>
      <c r="M65" s="544"/>
      <c r="N65" s="544"/>
      <c r="O65" s="544"/>
      <c r="P65" s="544"/>
      <c r="Q65" s="544"/>
      <c r="R65" s="544"/>
      <c r="S65" s="544"/>
      <c r="T65" s="544"/>
      <c r="U65" s="544"/>
      <c r="V65" s="544"/>
      <c r="W65" s="544"/>
      <c r="X65" s="544"/>
      <c r="Y65" s="545"/>
      <c r="Z65" s="38"/>
    </row>
    <row r="66" spans="2:26" x14ac:dyDescent="0.2">
      <c r="B66" s="35"/>
      <c r="C66" s="543"/>
      <c r="D66" s="544"/>
      <c r="E66" s="544"/>
      <c r="F66" s="544"/>
      <c r="G66" s="544"/>
      <c r="H66" s="544"/>
      <c r="I66" s="544"/>
      <c r="J66" s="544"/>
      <c r="K66" s="544"/>
      <c r="L66" s="544"/>
      <c r="M66" s="544"/>
      <c r="N66" s="544"/>
      <c r="O66" s="544"/>
      <c r="P66" s="544"/>
      <c r="Q66" s="544"/>
      <c r="R66" s="544"/>
      <c r="S66" s="544"/>
      <c r="T66" s="544"/>
      <c r="U66" s="544"/>
      <c r="V66" s="544"/>
      <c r="W66" s="544"/>
      <c r="X66" s="544"/>
      <c r="Y66" s="545"/>
      <c r="Z66" s="38"/>
    </row>
    <row r="67" spans="2:26" x14ac:dyDescent="0.2">
      <c r="B67" s="35"/>
      <c r="C67" s="543"/>
      <c r="D67" s="544"/>
      <c r="E67" s="544"/>
      <c r="F67" s="544"/>
      <c r="G67" s="544"/>
      <c r="H67" s="544"/>
      <c r="I67" s="544"/>
      <c r="J67" s="544"/>
      <c r="K67" s="544"/>
      <c r="L67" s="544"/>
      <c r="M67" s="544"/>
      <c r="N67" s="544"/>
      <c r="O67" s="544"/>
      <c r="P67" s="544"/>
      <c r="Q67" s="544"/>
      <c r="R67" s="544"/>
      <c r="S67" s="544"/>
      <c r="T67" s="544"/>
      <c r="U67" s="544"/>
      <c r="V67" s="544"/>
      <c r="W67" s="544"/>
      <c r="X67" s="544"/>
      <c r="Y67" s="545"/>
      <c r="Z67" s="38"/>
    </row>
    <row r="68" spans="2:26" x14ac:dyDescent="0.2">
      <c r="B68" s="35"/>
      <c r="C68" s="543"/>
      <c r="D68" s="544"/>
      <c r="E68" s="544"/>
      <c r="F68" s="544"/>
      <c r="G68" s="544"/>
      <c r="H68" s="544"/>
      <c r="I68" s="544"/>
      <c r="J68" s="544"/>
      <c r="K68" s="544"/>
      <c r="L68" s="544"/>
      <c r="M68" s="544"/>
      <c r="N68" s="544"/>
      <c r="O68" s="544"/>
      <c r="P68" s="544"/>
      <c r="Q68" s="544"/>
      <c r="R68" s="544"/>
      <c r="S68" s="544"/>
      <c r="T68" s="544"/>
      <c r="U68" s="544"/>
      <c r="V68" s="544"/>
      <c r="W68" s="544"/>
      <c r="X68" s="544"/>
      <c r="Y68" s="545"/>
      <c r="Z68" s="38"/>
    </row>
    <row r="69" spans="2:26" x14ac:dyDescent="0.2">
      <c r="B69" s="35"/>
      <c r="C69" s="543"/>
      <c r="D69" s="544"/>
      <c r="E69" s="544"/>
      <c r="F69" s="544"/>
      <c r="G69" s="544"/>
      <c r="H69" s="544"/>
      <c r="I69" s="544"/>
      <c r="J69" s="544"/>
      <c r="K69" s="544"/>
      <c r="L69" s="544"/>
      <c r="M69" s="544"/>
      <c r="N69" s="544"/>
      <c r="O69" s="544"/>
      <c r="P69" s="544"/>
      <c r="Q69" s="544"/>
      <c r="R69" s="544"/>
      <c r="S69" s="544"/>
      <c r="T69" s="544"/>
      <c r="U69" s="544"/>
      <c r="V69" s="544"/>
      <c r="W69" s="544"/>
      <c r="X69" s="544"/>
      <c r="Y69" s="545"/>
      <c r="Z69" s="38"/>
    </row>
    <row r="70" spans="2:26" x14ac:dyDescent="0.2">
      <c r="B70" s="35"/>
      <c r="C70" s="543"/>
      <c r="D70" s="544"/>
      <c r="E70" s="544"/>
      <c r="F70" s="544"/>
      <c r="G70" s="544"/>
      <c r="H70" s="544"/>
      <c r="I70" s="544"/>
      <c r="J70" s="544"/>
      <c r="K70" s="544"/>
      <c r="L70" s="544"/>
      <c r="M70" s="544"/>
      <c r="N70" s="544"/>
      <c r="O70" s="544"/>
      <c r="P70" s="544"/>
      <c r="Q70" s="544"/>
      <c r="R70" s="544"/>
      <c r="S70" s="544"/>
      <c r="T70" s="544"/>
      <c r="U70" s="544"/>
      <c r="V70" s="544"/>
      <c r="W70" s="544"/>
      <c r="X70" s="544"/>
      <c r="Y70" s="545"/>
      <c r="Z70" s="38"/>
    </row>
    <row r="71" spans="2:26" ht="15" thickBot="1" x14ac:dyDescent="0.25">
      <c r="B71" s="35"/>
      <c r="C71" s="546"/>
      <c r="D71" s="547"/>
      <c r="E71" s="547"/>
      <c r="F71" s="547"/>
      <c r="G71" s="547"/>
      <c r="H71" s="547"/>
      <c r="I71" s="547"/>
      <c r="J71" s="547"/>
      <c r="K71" s="547"/>
      <c r="L71" s="547"/>
      <c r="M71" s="547"/>
      <c r="N71" s="547"/>
      <c r="O71" s="547"/>
      <c r="P71" s="547"/>
      <c r="Q71" s="547"/>
      <c r="R71" s="547"/>
      <c r="S71" s="547"/>
      <c r="T71" s="547"/>
      <c r="U71" s="547"/>
      <c r="V71" s="547"/>
      <c r="W71" s="547"/>
      <c r="X71" s="547"/>
      <c r="Y71" s="548"/>
      <c r="Z71" s="38"/>
    </row>
    <row r="72" spans="2:26" x14ac:dyDescent="0.2">
      <c r="B72" s="39"/>
      <c r="C72" s="30"/>
      <c r="D72" s="30"/>
      <c r="E72" s="30"/>
      <c r="F72" s="30"/>
      <c r="G72" s="30"/>
      <c r="H72" s="30"/>
      <c r="I72" s="30"/>
      <c r="J72" s="30"/>
      <c r="K72" s="30"/>
      <c r="L72" s="30"/>
      <c r="M72" s="30"/>
      <c r="N72" s="30"/>
      <c r="O72" s="30"/>
      <c r="P72" s="30"/>
      <c r="Q72" s="30"/>
      <c r="R72" s="30"/>
      <c r="S72" s="30"/>
      <c r="T72" s="30"/>
      <c r="U72" s="30"/>
      <c r="V72" s="30"/>
      <c r="W72" s="30"/>
      <c r="X72" s="30"/>
      <c r="Y72" s="30"/>
      <c r="Z72" s="40"/>
    </row>
    <row r="111" ht="6" customHeight="1" x14ac:dyDescent="0.2"/>
  </sheetData>
  <mergeCells count="108">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30:Y31"/>
    <mergeCell ref="C32:G33"/>
    <mergeCell ref="H32:H33"/>
    <mergeCell ref="I32:I33"/>
    <mergeCell ref="J32:J33"/>
    <mergeCell ref="K32:Y33"/>
    <mergeCell ref="C26:H26"/>
    <mergeCell ref="I26:Y26"/>
    <mergeCell ref="C28:H28"/>
    <mergeCell ref="I28:J28"/>
    <mergeCell ref="K28:P28"/>
    <mergeCell ref="Q28:S28"/>
    <mergeCell ref="U28:X28"/>
    <mergeCell ref="C37:G37"/>
    <mergeCell ref="K37:Y37"/>
    <mergeCell ref="C40:Y41"/>
    <mergeCell ref="C42:Y54"/>
    <mergeCell ref="C57:G59"/>
    <mergeCell ref="H57:I59"/>
    <mergeCell ref="J57:M59"/>
    <mergeCell ref="N57:Y59"/>
    <mergeCell ref="C34:G34"/>
    <mergeCell ref="K34:Y34"/>
    <mergeCell ref="C35:G35"/>
    <mergeCell ref="K35:Y35"/>
    <mergeCell ref="C36:G36"/>
    <mergeCell ref="K36:Y36"/>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97A58-51B6-4D03-9321-8A2FCC7CCC25}">
  <dimension ref="A1:EE89"/>
  <sheetViews>
    <sheetView topLeftCell="A43" workbookViewId="0">
      <selection activeCell="I18" sqref="I18:Y18"/>
    </sheetView>
  </sheetViews>
  <sheetFormatPr baseColWidth="10" defaultColWidth="3.7109375" defaultRowHeight="14.25" x14ac:dyDescent="0.2"/>
  <cols>
    <col min="1" max="1" width="3.7109375" style="3"/>
    <col min="2" max="2" width="2.85546875" style="3" customWidth="1"/>
    <col min="3" max="6" width="3.85546875" style="3" customWidth="1"/>
    <col min="7" max="7" width="5" style="3" customWidth="1"/>
    <col min="8" max="8" width="12.28515625" style="3" customWidth="1"/>
    <col min="9" max="9" width="11.140625" style="3" customWidth="1"/>
    <col min="10" max="10" width="13" style="3" customWidth="1"/>
    <col min="11" max="11" width="11.140625" style="3" customWidth="1"/>
    <col min="12" max="12" width="12.85546875" style="3" customWidth="1"/>
    <col min="13" max="13" width="11.140625" style="3" customWidth="1"/>
    <col min="14" max="14" width="13.28515625" style="3" customWidth="1"/>
    <col min="15" max="15" width="11.140625" style="3" customWidth="1"/>
    <col min="16" max="16" width="12.5703125" style="3" customWidth="1"/>
    <col min="17" max="17" width="11.140625" style="3" customWidth="1"/>
    <col min="18" max="18" width="3.7109375" style="3"/>
    <col min="19" max="19" width="3.28515625" style="3" customWidth="1"/>
    <col min="20" max="24" width="3.7109375" style="3"/>
    <col min="25" max="25" width="5" style="3" customWidth="1"/>
    <col min="26" max="26" width="2.85546875" style="3" customWidth="1"/>
    <col min="27" max="27" width="2.140625" style="3" customWidth="1"/>
    <col min="28" max="28" width="20.5703125" style="151" customWidth="1"/>
    <col min="29" max="31" width="8.28515625" style="151" customWidth="1"/>
    <col min="32" max="67" width="8.7109375" style="151" customWidth="1"/>
    <col min="68" max="68" width="8.7109375" style="3" customWidth="1"/>
    <col min="69" max="16384" width="3.7109375" style="3"/>
  </cols>
  <sheetData>
    <row r="1" spans="1:135" x14ac:dyDescent="0.2">
      <c r="A1" s="1"/>
      <c r="B1" s="2"/>
      <c r="C1" s="2"/>
      <c r="D1" s="2"/>
      <c r="E1" s="2"/>
      <c r="F1" s="2"/>
    </row>
    <row r="2" spans="1:135" ht="45.75" customHeight="1" x14ac:dyDescent="0.2">
      <c r="A2" s="1"/>
      <c r="B2" s="544"/>
      <c r="C2" s="544"/>
      <c r="D2" s="544"/>
      <c r="E2" s="544"/>
      <c r="F2" s="544"/>
      <c r="G2" s="544"/>
      <c r="H2" s="935" t="s">
        <v>0</v>
      </c>
      <c r="I2" s="935"/>
      <c r="J2" s="935"/>
      <c r="K2" s="935"/>
      <c r="L2" s="935"/>
      <c r="M2" s="935"/>
      <c r="N2" s="935"/>
      <c r="O2" s="935"/>
      <c r="P2" s="935"/>
      <c r="Q2" s="935"/>
      <c r="R2" s="935"/>
      <c r="S2" s="935"/>
      <c r="T2" s="935"/>
      <c r="U2" s="935"/>
      <c r="V2" s="935"/>
      <c r="W2" s="935"/>
      <c r="X2" s="935"/>
      <c r="Y2" s="935"/>
      <c r="Z2" s="935"/>
      <c r="AC2" s="876" t="s">
        <v>125</v>
      </c>
      <c r="AD2" s="876"/>
      <c r="AE2" s="875" t="s">
        <v>126</v>
      </c>
      <c r="AF2" s="875"/>
      <c r="AG2" s="875" t="s">
        <v>127</v>
      </c>
      <c r="AH2" s="875"/>
      <c r="AI2" s="875" t="s">
        <v>73</v>
      </c>
      <c r="AJ2" s="875"/>
      <c r="AK2" s="875" t="s">
        <v>128</v>
      </c>
      <c r="AL2" s="875"/>
      <c r="AM2" s="875" t="s">
        <v>129</v>
      </c>
      <c r="AN2" s="875"/>
      <c r="AO2" s="875" t="s">
        <v>130</v>
      </c>
      <c r="AP2" s="875"/>
      <c r="AQ2" s="875" t="s">
        <v>131</v>
      </c>
      <c r="AR2" s="875"/>
      <c r="AS2" s="875" t="s">
        <v>132</v>
      </c>
      <c r="AT2" s="875"/>
      <c r="AU2" s="875" t="s">
        <v>133</v>
      </c>
      <c r="AV2" s="875"/>
      <c r="AW2" s="875" t="s">
        <v>134</v>
      </c>
      <c r="AX2" s="875"/>
      <c r="AY2" s="875" t="s">
        <v>135</v>
      </c>
      <c r="AZ2" s="875"/>
      <c r="BA2" s="875" t="s">
        <v>136</v>
      </c>
      <c r="BB2" s="875"/>
      <c r="BC2" s="875" t="s">
        <v>137</v>
      </c>
      <c r="BD2" s="875"/>
      <c r="BE2" s="875" t="s">
        <v>138</v>
      </c>
      <c r="BF2" s="875"/>
      <c r="BG2" s="875" t="s">
        <v>469</v>
      </c>
      <c r="BH2" s="875"/>
      <c r="BI2" s="875" t="s">
        <v>140</v>
      </c>
      <c r="BJ2" s="875"/>
      <c r="BK2" s="875" t="s">
        <v>141</v>
      </c>
      <c r="BL2" s="875"/>
      <c r="BM2" s="875" t="s">
        <v>142</v>
      </c>
      <c r="BN2" s="875"/>
      <c r="BO2" s="876" t="s">
        <v>143</v>
      </c>
      <c r="BP2" s="876"/>
    </row>
    <row r="3" spans="1:135" ht="15" x14ac:dyDescent="0.2">
      <c r="A3" s="1"/>
      <c r="B3" s="544"/>
      <c r="C3" s="544"/>
      <c r="D3" s="544"/>
      <c r="E3" s="544"/>
      <c r="F3" s="544"/>
      <c r="G3" s="544"/>
      <c r="H3" s="655" t="s">
        <v>1</v>
      </c>
      <c r="I3" s="655"/>
      <c r="J3" s="655"/>
      <c r="K3" s="655"/>
      <c r="L3" s="655"/>
      <c r="M3" s="655"/>
      <c r="N3" s="655"/>
      <c r="O3" s="655"/>
      <c r="P3" s="655" t="s">
        <v>43</v>
      </c>
      <c r="Q3" s="655"/>
      <c r="R3" s="655"/>
      <c r="S3" s="655"/>
      <c r="T3" s="655"/>
      <c r="U3" s="655"/>
      <c r="V3" s="655"/>
      <c r="W3" s="655"/>
      <c r="X3" s="655"/>
      <c r="Y3" s="655"/>
      <c r="Z3" s="655"/>
      <c r="AC3" s="876"/>
      <c r="AD3" s="876"/>
      <c r="AE3" s="876"/>
      <c r="AF3" s="876"/>
      <c r="AG3" s="876"/>
      <c r="AH3" s="876"/>
      <c r="AI3" s="876"/>
      <c r="AJ3" s="876"/>
      <c r="AK3" s="876"/>
      <c r="AL3" s="876"/>
      <c r="AM3" s="876"/>
      <c r="AN3" s="876"/>
      <c r="AO3" s="876"/>
      <c r="AP3" s="876"/>
      <c r="AQ3" s="876"/>
      <c r="AR3" s="876"/>
      <c r="AS3" s="876"/>
      <c r="AT3" s="876"/>
      <c r="AU3" s="876"/>
      <c r="AV3" s="876"/>
      <c r="AW3" s="876"/>
      <c r="AX3" s="876"/>
      <c r="AY3" s="876"/>
      <c r="AZ3" s="876"/>
      <c r="BA3" s="876"/>
      <c r="BB3" s="876"/>
      <c r="BC3" s="876"/>
      <c r="BD3" s="876"/>
      <c r="BE3" s="876"/>
      <c r="BF3" s="876"/>
      <c r="BG3" s="876"/>
      <c r="BH3" s="876"/>
      <c r="BI3" s="876"/>
      <c r="BJ3" s="876"/>
      <c r="BK3" s="876"/>
      <c r="BL3" s="876"/>
      <c r="BM3" s="876"/>
      <c r="BN3" s="876"/>
      <c r="BO3" s="876"/>
      <c r="BP3" s="876"/>
    </row>
    <row r="4" spans="1:135" ht="15" x14ac:dyDescent="0.2">
      <c r="A4" s="1"/>
      <c r="B4" s="544"/>
      <c r="C4" s="544"/>
      <c r="D4" s="544"/>
      <c r="E4" s="544"/>
      <c r="F4" s="544"/>
      <c r="G4" s="544"/>
      <c r="H4" s="655" t="s">
        <v>470</v>
      </c>
      <c r="I4" s="655"/>
      <c r="J4" s="655"/>
      <c r="K4" s="655"/>
      <c r="L4" s="655"/>
      <c r="M4" s="655"/>
      <c r="N4" s="655"/>
      <c r="O4" s="655"/>
      <c r="P4" s="655"/>
      <c r="Q4" s="655"/>
      <c r="R4" s="655"/>
      <c r="S4" s="655"/>
      <c r="T4" s="655"/>
      <c r="U4" s="655"/>
      <c r="V4" s="655"/>
      <c r="W4" s="655"/>
      <c r="X4" s="655"/>
      <c r="Y4" s="655"/>
      <c r="Z4" s="655"/>
      <c r="AC4" s="876"/>
      <c r="AD4" s="876"/>
      <c r="AE4" s="876"/>
      <c r="AF4" s="876"/>
      <c r="AG4" s="876"/>
      <c r="AH4" s="876"/>
      <c r="AI4" s="876"/>
      <c r="AJ4" s="876"/>
      <c r="AK4" s="876"/>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876"/>
      <c r="BN4" s="876"/>
      <c r="BO4" s="876"/>
      <c r="BP4" s="876"/>
    </row>
    <row r="5" spans="1:135" ht="15" x14ac:dyDescent="0.2">
      <c r="A5" s="1"/>
      <c r="B5" s="1"/>
      <c r="C5" s="1"/>
      <c r="D5" s="1"/>
      <c r="E5" s="1"/>
      <c r="F5" s="1"/>
      <c r="G5" s="1"/>
      <c r="H5" s="4"/>
      <c r="I5" s="4"/>
      <c r="J5" s="4"/>
      <c r="K5" s="4"/>
      <c r="L5" s="4"/>
      <c r="M5" s="4"/>
      <c r="N5" s="4"/>
      <c r="O5" s="4"/>
      <c r="P5" s="4"/>
      <c r="Q5" s="4"/>
      <c r="R5" s="4"/>
      <c r="S5" s="4"/>
      <c r="T5" s="4"/>
      <c r="U5" s="4"/>
      <c r="V5" s="4"/>
      <c r="W5" s="4"/>
      <c r="X5" s="4"/>
      <c r="Y5" s="4"/>
      <c r="Z5" s="4"/>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row>
    <row r="6" spans="1:135" ht="15.75" thickBot="1" x14ac:dyDescent="0.25">
      <c r="B6" s="5"/>
      <c r="C6" s="6"/>
      <c r="D6" s="6"/>
      <c r="E6" s="6"/>
      <c r="F6" s="6"/>
      <c r="G6" s="6"/>
      <c r="H6" s="6"/>
      <c r="I6" s="7"/>
      <c r="J6" s="7"/>
      <c r="K6" s="7"/>
      <c r="L6" s="7"/>
      <c r="M6" s="7"/>
      <c r="N6" s="7"/>
      <c r="O6" s="7"/>
      <c r="P6" s="7"/>
      <c r="Q6" s="7"/>
      <c r="R6" s="8"/>
      <c r="S6" s="8"/>
      <c r="T6" s="8"/>
      <c r="U6" s="8"/>
      <c r="V6" s="8"/>
      <c r="W6" s="6"/>
      <c r="X6" s="6"/>
      <c r="Y6" s="6"/>
      <c r="Z6" s="9"/>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6"/>
      <c r="BP6" s="876"/>
    </row>
    <row r="7" spans="1:135" ht="30" customHeight="1" x14ac:dyDescent="0.2">
      <c r="B7" s="10"/>
      <c r="C7" s="659" t="s">
        <v>2</v>
      </c>
      <c r="D7" s="660"/>
      <c r="E7" s="660"/>
      <c r="F7" s="660"/>
      <c r="G7" s="660"/>
      <c r="H7" s="661"/>
      <c r="I7" s="924" t="s">
        <v>471</v>
      </c>
      <c r="J7" s="925"/>
      <c r="K7" s="925"/>
      <c r="L7" s="925"/>
      <c r="M7" s="925"/>
      <c r="N7" s="925"/>
      <c r="O7" s="925"/>
      <c r="P7" s="925"/>
      <c r="Q7" s="925"/>
      <c r="R7" s="925"/>
      <c r="S7" s="925"/>
      <c r="T7" s="925"/>
      <c r="U7" s="925"/>
      <c r="V7" s="925"/>
      <c r="W7" s="925"/>
      <c r="X7" s="925"/>
      <c r="Y7" s="926"/>
      <c r="Z7" s="11"/>
      <c r="AC7" s="151" t="s">
        <v>472</v>
      </c>
      <c r="AD7" s="151" t="s">
        <v>473</v>
      </c>
      <c r="AE7" s="151" t="s">
        <v>472</v>
      </c>
      <c r="AF7" s="151" t="s">
        <v>473</v>
      </c>
      <c r="AG7" s="151" t="s">
        <v>472</v>
      </c>
      <c r="AH7" s="151" t="s">
        <v>473</v>
      </c>
      <c r="AI7" s="151" t="s">
        <v>472</v>
      </c>
      <c r="AJ7" s="151" t="s">
        <v>473</v>
      </c>
      <c r="AK7" s="151" t="s">
        <v>472</v>
      </c>
      <c r="AL7" s="151" t="s">
        <v>473</v>
      </c>
      <c r="AM7" s="151" t="s">
        <v>472</v>
      </c>
      <c r="AN7" s="151" t="s">
        <v>473</v>
      </c>
      <c r="AO7" s="151" t="s">
        <v>472</v>
      </c>
      <c r="AP7" s="151" t="s">
        <v>473</v>
      </c>
      <c r="AQ7" s="151" t="s">
        <v>472</v>
      </c>
      <c r="AR7" s="151" t="s">
        <v>473</v>
      </c>
      <c r="AS7" s="151" t="s">
        <v>472</v>
      </c>
      <c r="AT7" s="151" t="s">
        <v>473</v>
      </c>
      <c r="AU7" s="151" t="s">
        <v>472</v>
      </c>
      <c r="AV7" s="151" t="s">
        <v>473</v>
      </c>
      <c r="AW7" s="151" t="s">
        <v>472</v>
      </c>
      <c r="AX7" s="151" t="s">
        <v>473</v>
      </c>
      <c r="AY7" s="151" t="s">
        <v>472</v>
      </c>
      <c r="AZ7" s="151" t="s">
        <v>473</v>
      </c>
      <c r="BA7" s="151" t="s">
        <v>472</v>
      </c>
      <c r="BB7" s="151" t="s">
        <v>473</v>
      </c>
      <c r="BC7" s="151" t="s">
        <v>472</v>
      </c>
      <c r="BD7" s="151" t="s">
        <v>473</v>
      </c>
      <c r="BE7" s="151" t="s">
        <v>472</v>
      </c>
      <c r="BF7" s="151" t="s">
        <v>473</v>
      </c>
      <c r="BG7" s="151" t="s">
        <v>472</v>
      </c>
      <c r="BH7" s="151" t="s">
        <v>473</v>
      </c>
      <c r="BI7" s="151" t="s">
        <v>472</v>
      </c>
      <c r="BJ7" s="151" t="s">
        <v>473</v>
      </c>
      <c r="BK7" s="151" t="s">
        <v>472</v>
      </c>
      <c r="BL7" s="151" t="s">
        <v>473</v>
      </c>
      <c r="BM7" s="151" t="s">
        <v>472</v>
      </c>
      <c r="BN7" s="151" t="s">
        <v>473</v>
      </c>
      <c r="BO7" s="151" t="s">
        <v>472</v>
      </c>
      <c r="BP7" s="151" t="s">
        <v>473</v>
      </c>
    </row>
    <row r="8" spans="1:135" ht="15.75" customHeight="1" thickBot="1" x14ac:dyDescent="0.25">
      <c r="B8" s="10"/>
      <c r="C8" s="662"/>
      <c r="D8" s="663"/>
      <c r="E8" s="663"/>
      <c r="F8" s="663"/>
      <c r="G8" s="663"/>
      <c r="H8" s="664"/>
      <c r="I8" s="927"/>
      <c r="J8" s="928"/>
      <c r="K8" s="928"/>
      <c r="L8" s="928"/>
      <c r="M8" s="928"/>
      <c r="N8" s="928"/>
      <c r="O8" s="928"/>
      <c r="P8" s="928"/>
      <c r="Q8" s="928"/>
      <c r="R8" s="928"/>
      <c r="S8" s="928"/>
      <c r="T8" s="928"/>
      <c r="U8" s="928"/>
      <c r="V8" s="928"/>
      <c r="W8" s="928"/>
      <c r="X8" s="928"/>
      <c r="Y8" s="929"/>
      <c r="Z8" s="11"/>
      <c r="AB8" s="151" t="s">
        <v>420</v>
      </c>
      <c r="AC8" s="152">
        <f>((([4]SIG!H18*[4]SIG!E18)+([4]SIG!H19*[4]SIG!E19)+([4]SIG!H20*[4]SIG!E20))*[4]SIG!B18)</f>
        <v>0</v>
      </c>
      <c r="AD8" s="152">
        <f>((([4]SIG!I18*[4]SIG!E18)+([4]SIG!I19*[4]SIG!E19)+([4]SIG!I20*[4]SIG!E20))*[4]SIG!B18)</f>
        <v>0</v>
      </c>
      <c r="AE8" s="152">
        <f>((([4]PES!H18*[4]PES!E18)+([4]PES!H19*[4]PES!E19)+([4]PES!H20*[4]PES!E20))*[4]PES!B18)+((([4]PES!H25*[4]PES!E25)+([4]PES!H26*[4]PES!E26))*[4]PES!B25)+((([4]PES!H31*[4]PES!E31)+([4]PES!H32*[4]PES!E32))*[4]PES!B31)+((([4]PES!H37*[4]PES!E37)+([4]PES!H38*[4]PES!E38)+([4]PES!H39*[4]PES!E39))*[4]PES!B37)+((([4]PES!H44*[4]PES!E44)+([4]PES!H45*[4]PES!E45)+([4]PES!H46*[4]PES!E46))*[4]PES!B44)</f>
        <v>0</v>
      </c>
      <c r="AF8" s="152">
        <f>((([4]PES!I18*[4]PES!E18)+([4]PES!I19*[4]PES!E19)+([4]PES!I20*[4]PES!E20))*[4]PES!B18)+((([4]PES!I25*[4]PES!E25)+([4]PES!I26*[4]PES!E26))*[4]PES!B25)+((([4]PES!I31*[4]PES!E31)+([4]PES!I32*[4]PES!E32))*[4]PES!B31)+((([4]PES!I37*[4]PES!E37)+([4]PES!I38*[4]PES!E38)+([4]PES!I39*[4]PES!E39))*[4]PES!B37)+((([4]PES!I44*[4]PES!E44)+([4]PES!I45*[4]PES!E45)+([4]PES!I46*[4]PES!E46))*[4]PES!B44)</f>
        <v>0</v>
      </c>
      <c r="AG8" s="152">
        <f>((([4]COM!H17*[4]COM!E17)+([4]COM!H18*[4]COM!E18)+([4]COM!H19*[4]COM!E19)+([4]COM!H20*[4]COM!E20)+([4]COM!H21*[4]COM!E21))*[4]COM!B17)+((([4]COM!H26*[4]COM!E26)+([4]COM!H27*[4]COM!E27)+([4]COM!H28*[4]COM!E28)+([4]COM!H29*[4]COM!E29)+([4]COM!H30*[4]COM!E30))*[4]COM!B26)+((([4]COM!H35*[4]COM!E35)*[4]COM!B35))</f>
        <v>1.4400000000000001E-2</v>
      </c>
      <c r="AH8" s="152">
        <f>((([4]COM!I17*[4]COM!E17)+([4]COM!I18*[4]COM!E18)+([4]COM!I19*[4]COM!E19)+([4]COM!I20*[4]COM!E20)+([4]COM!I21*[4]COM!E21))*[4]COM!B17)+((([4]COM!I26*[4]COM!E26)+([4]COM!I27*[4]COM!E27)+([4]COM!I28*[4]COM!E28)+([4]COM!I29*[4]COM!E29)+([4]COM!I30*[4]COM!E30))*[4]COM!B26)+((([4]COM!I35*[4]COM!E35)*[4]COM!B35))</f>
        <v>1.4697000000000002E-2</v>
      </c>
      <c r="AI8" s="152">
        <f>((([4]PDV!H18*[4]PDV!E18)+([4]PDV!H19*[4]PDV!E19)+([4]PDV!H20*[4]PDV!E20)+([4]PDV!H21*[4]PDV!E21)+([4]PDV!H22*[4]PDV!E22)+([4]PDV!H23*[4]PDV!E23)+([4]PDV!H24*[4]PDV!E24)+([4]PDV!H25*[4]PDV!E25))*[4]PDV!B18)</f>
        <v>5.3333333333333344E-2</v>
      </c>
      <c r="AJ8" s="152">
        <f>((([4]PDV!I18*[4]PDV!E18)+([4]PDV!I19*[4]PDV!E19)+([4]PDV!I20*[4]PDV!E20)+([4]PDV!I21*[4]PDV!E21)+([4]PDV!I22*[4]PDV!E22)+([4]PDV!I23*[4]PDV!E23)+([4]PDV!I24*[4]PDV!E24)+([4]PDV!I25*[4]PDV!E25))*[4]PDV!B18)</f>
        <v>6.8047999999999997E-2</v>
      </c>
      <c r="AK8" s="152">
        <f>((([4]AII!H18*[4]AII!E18)+([4]AII!H19*[4]AII!E19)+([4]AII!H20*[4]AII!E20))*[4]AII!B18)+((([4]AII!H25*[4]AII!E25)+([4]AII!H26*[4]AII!E26))*[4]AII!B25)+((([4]AII!H31*[4]AII!E31)+([4]AII!H32*[4]AII!E32))*[4]AII!B31)</f>
        <v>0</v>
      </c>
      <c r="AL8" s="152">
        <f>((([4]AII!I18*[4]AII!E18)+([4]AII!I19*[4]AII!E19)+([4]AII!I20*[4]AII!E20))*[4]AII!B18)+((([4]AII!I25*[4]AII!E25)+([4]AII!I26*[4]AII!E26))*[4]AII!B25)+((([4]AII!I31*[4]AII!E31)+([4]AII!I32*[4]AII!E32))*[4]AII!B31)</f>
        <v>0</v>
      </c>
      <c r="AM8" s="152">
        <f>((([4]PRO!H18*[4]PRO!E18)+([4]PRO!H19*[4]PRO!E19)+([4]PRO!H20*[4]PRO!E20)+([4]PRO!H21*[4]PRO!E21)+([4]PRO!H22*[4]PRO!E22)+([4]PRO!H23*[4]PRO!E23))*[4]PRO!B18)+((([4]PRO!H28*[4]PRO!E28)+([4]PRO!H29*[4]PRO!E29)+([4]PRO!H30*[4]PRO!E30)+([4]PRO!H31*[4]PRO!E31))*[4]PRO!B28)+((([4]PRO!H36*[4]PRO!E36)+([4]PRO!H37*[4]PRO!E37))*[4]PRO!B36)</f>
        <v>6.4000000000000003E-3</v>
      </c>
      <c r="AN8" s="152">
        <f>((([4]PRO!H18*[4]PRO!E18)+([4]PRO!H19*[4]PRO!E19)+([4]PRO!H20*[4]PRO!E20)+([4]PRO!H21*[4]PRO!E21)+([4]PRO!H22*[4]PRO!E22)+([4]PRO!H23*[4]PRO!E23))*[4]PRO!B18)+((([4]PRO!H28*[4]PRO!E28)+([4]PRO!H29*[4]PRO!E29)+([4]PRO!H30*[4]PRO!E30)+([4]PRO!H31*[4]PRO!E31))*[4]PRO!B28)+((([4]PRO!H36*[4]PRO!E36)+([4]PRO!H37*[4]PRO!E37))*[4]PRO!B36)</f>
        <v>6.4000000000000003E-3</v>
      </c>
      <c r="AO8" s="152">
        <f>((([4]IMV!H18*[4]IMV!E18)+([4]IMV!H19*[4]IMV!E19)+([4]IMV!H20*[4]IMV!E20)+([4]IMV!H21*[4]IMV!E21)+([4]IMV!H22*[4]IMV!E22))*[4]IMV!B18)</f>
        <v>3.5999999999999997E-2</v>
      </c>
      <c r="AP8" s="152">
        <f>((([4]IMV!I18*[4]IMV!E18)+([4]IMV!I19*[4]IMV!E19)+([4]IMV!I20*[4]IMV!E20)+([4]IMV!I21*[4]IMV!E21)+([4]IMV!I22*[4]IMV!E22))*[4]IMV!B18)</f>
        <v>3.5999999999999997E-2</v>
      </c>
      <c r="AQ8" s="152">
        <f>((([4]GAM!H18*[4]GAM!E18)+([4]GAM!H19*[4]GAM!E19)+([4]GAM!H20*[4]GAM!E20)+([4]GAM!H21*[4]GAM!E21))*[4]GAM!B18)+((([4]GAM!H26*[4]GAM!E26))*[4]GAM!B26)+((([4]GAM!H31*[4]GAM!E31)+([4]GAM!H32*[4]GAM!E32)+([4]GAM!H33*[4]GAM!E33))*[4]GAM!B31)+((([4]GAM!H38*[4]GAM!E38)+([4]GAM!H39*[4]GAM!E39))*[4]GAM!B38)</f>
        <v>0.125</v>
      </c>
      <c r="AR8" s="152">
        <f>((([4]GAM!I18*[4]GAM!E18)+([4]GAM!I19*[4]GAM!E19)+([4]GAM!I20*[4]GAM!E20)+([4]GAM!I21*[4]GAM!E21))*[4]GAM!B18)+((([4]GAM!I26*[4]GAM!E26))*[4]GAM!B26)+((([4]GAM!I31*[4]GAM!E31)+([4]GAM!I32*[4]GAM!E32)+([4]GAM!I33*[4]GAM!E33))*[4]GAM!B31)+((([4]GAM!I38*[4]GAM!E38)+([4]GAM!I39*[4]GAM!E39))*[4]GAM!B38)</f>
        <v>0.125</v>
      </c>
      <c r="AS8" s="152">
        <f>((([4]SAP!H18*[4]SAP!E18)+([4]SAP!H19*[4]SAP!E19)+([4]SAP!H20*[4]SAP!E20))*[4]SAP!B18)+((([4]SAP!H25*[4]SAP!E25))*[4]SAP!B25)+((([4]SAP!H30*[4]SAP!E30)+([4]SAP!H31*[4]SAP!E31)+([4]SAP!H32*[4]SAP!E32))*[4]SAP!B30)</f>
        <v>6.9999999999999993E-2</v>
      </c>
      <c r="AT8" s="152">
        <f>((([4]SAP!I18*[4]SAP!E18)+([4]SAP!I19*[4]SAP!E19)+([4]SAP!I20*[4]SAP!E20))*[4]SAP!B18)+((([4]SAP!I25*[4]SAP!E25))*[4]SAP!B25)+((([4]SAP!I30*[4]SAP!E30)+([4]SAP!I31*[4]SAP!E31)+([4]SAP!I32*[4]SAP!E32))*[4]SAP!B30)</f>
        <v>6.9999999999999993E-2</v>
      </c>
      <c r="AU8" s="152">
        <f>((([4]ACI!H18*[4]ACI!E18))*[4]ACI!B18)+((([4]ACI!H23*[4]ACI!E23)+([4]ACI!H24*[4]ACI!E24)+([4]ACI!H25*[4]ACI!E25)+([4]ACI!H26*[4]ACI!E26)+([4]ACI!H27*[4]ACI!E27)+([4]ACI!H28*[4]ACI!E28))*[4]ACI!B23)</f>
        <v>6.4000000000000003E-3</v>
      </c>
      <c r="AV8" s="152">
        <f>((([4]ACI!I18*[4]ACI!E18))*[4]ACI!B18)+((([4]ACI!I23*[4]ACI!E23)+([4]ACI!I24*[4]ACI!E24)+([4]ACI!I25*[4]ACI!E25)+([4]ACI!I26*[4]ACI!E26)+([4]ACI!I27*[4]ACI!E27)+([4]ACI!I28*[4]ACI!E28))*[4]ACI!B23)</f>
        <v>0</v>
      </c>
      <c r="AW8" s="152">
        <f>((([4]JUR!H18*[4]JUR!E18)+([4]JUR!H19*[4]JUR!E19))*[4]JUR!B18)+((([4]JUR!H24*[4]JUR!E24))*[4]JUR!B24)+((([4]JUR!H29*[4]JUR!E29)+([4]JUR!H30*[4]JUR!E30))*[4]JUR!B29)</f>
        <v>0</v>
      </c>
      <c r="AX8" s="152">
        <f>((([4]JUR!I18*[4]JUR!E18)+([4]JUR!I19*[4]JUR!E19))*[4]JUR!B18)+((([4]JUR!I24*[4]JUR!E24))*[4]JUR!B24)+((([4]JUR!I29*[4]JUR!E29)+([4]JUR!I30*[4]JUR!E30))*[4]JUR!B29)</f>
        <v>0</v>
      </c>
      <c r="AY8" s="152">
        <f>((([4]CON!H18*[4]CON!E18)+([4]CON!H19*[4]CON!E19)+([4]CON!H20*[4]CON!E20)+([4]CON!H21*[4]CON!E21))*[4]CON!B18)</f>
        <v>0</v>
      </c>
      <c r="AZ8" s="152">
        <f>((([4]CON!I18*[4]CON!E18)+([4]CON!I19*[4]CON!E19)+([4]CON!I20*[4]CON!E20)+([4]CON!I21*[4]CON!E21))*[4]CON!B18)</f>
        <v>0</v>
      </c>
      <c r="BA8" s="152">
        <f>((([4]GDO!H18*[4]GDO!E18)+([4]GDO!H19*[4]GDO!E19)+([4]GDO!H20*[4]GDO!E20)+([4]GDO!H21*[4]GDO!E21)+([4]GDO!H22*[4]GDO!E22))*[4]GDO!B18)+((([4]GDO!H27*[4]GDO!E27)+([4]GDO!H28*[4]GDO!E28)+([4]GDO!H29*[4]GDO!E29)+([4]GDO!H30*[4]GDO!E30)+([4]GDO!H31*[4]GDO!E31))*[4]GDO!B27)</f>
        <v>0.03</v>
      </c>
      <c r="BB8" s="152">
        <f>((([4]GDO!I18*[4]GDO!E18)+([4]GDO!I19*[4]GDO!E19)+([4]GDO!I20*[4]GDO!E20)+([4]GDO!I21*[4]GDO!E21)+([4]GDO!I22*[4]GDO!E22))*[4]GDO!B18)+((([4]GDO!I27*[4]GDO!E27)+([4]GDO!I28*[4]GDO!E28)+([4]GDO!I29*[4]GDO!E29)+([4]GDO!I30*[4]GDO!E30)+([4]GDO!I31*[4]GDO!E31))*[4]GDO!B27)</f>
        <v>0.03</v>
      </c>
      <c r="BC8" s="152">
        <f>((([4]SIT!H18*[4]SIT!E18)+([4]SIT!H19*[4]SIT!E19)+([4]SIT!H20*[4]SIT!E20)+([4]SIT!H21*[4]SIT!E21)+([4]SIT!H22*[4]SIT!E22)+([4]SIT!H23*[4]SIT!E23)+([4]SIT!H24*[4]SIT!E24)+([4]SIT!H25*[4]SIT!E25))*[4]SIT!B18)+((([4]SIT!H30*[4]SIT!E30)+([4]SIT!H31*[4]SIT!E31)+([4]SIT!H32*[4]SIT!E32)+([4]SIT!H33*[4]SIT!E33))*[4]SIT!B30)+((([4]SIT!H38*[4]SIT!E38)+([4]SIT!H39*[4]SIT!E39)+([4]SIT!H40*[4]SIT!E40)+([4]SIT!H41*[4]SIT!E41)+([4]SIT!H42*[4]SIT!E42)+([4]SIT!H43*[4]SIT!E43)+([4]SIT!H44*[4]SIT!E44))*[4]SIT!B38)</f>
        <v>4.7520000000000001E-3</v>
      </c>
      <c r="BD8" s="152">
        <f>((([4]SIT!I18*[4]SIT!E18)+([4]SIT!I19*[4]SIT!E19)+([4]SIT!I20*[4]SIT!E20)+([4]SIT!I21*[4]SIT!E21)+([4]SIT!I22*[4]SIT!E22)+([4]SIT!I23*[4]SIT!E23)+([4]SIT!I24*[4]SIT!E24)+([4]SIT!I25*[4]SIT!E25))*[4]SIT!B18)+((([4]SIT!I30*[4]SIT!E30)+([4]SIT!I31*[4]SIT!E31)+([4]SIT!I32*[4]SIT!E32)+([4]SIT!I33*[4]SIT!E33))*[4]SIT!B30)+((([4]SIT!I38*[4]SIT!E38)+([4]SIT!I39*[4]SIT!E39)+([4]SIT!I40*[4]SIT!E40)+([4]SIT!I41*[4]SIT!E41)+([4]SIT!I42*[4]SIT!E42)+([4]SIT!I43*[4]SIT!E43)+([4]SIT!I44*[4]SIT!E44))*[4]SIT!B38)</f>
        <v>4.7520000000000001E-3</v>
      </c>
      <c r="BE8" s="152">
        <f>((([4]FIN!H18*[4]FIN!E18)+([4]FIN!H19*[4]FIN!E19)+([4]FIN!H20*[4]FIN!E20))*[4]FIN!B18)+((([4]FIN!H25*[4]FIN!E25)+([4]FIN!H26*[4]FIN!E26))*[4]FIN!B25)</f>
        <v>3.3660000000000002E-2</v>
      </c>
      <c r="BF8" s="152">
        <f>((([4]FIN!I18*[4]FIN!E18)+([4]FIN!I19*[4]FIN!E19)+([4]FIN!I20*[4]FIN!E20))*[4]FIN!B18)+((([4]FIN!I25*[4]FIN!E25)+([4]FIN!I26*[4]FIN!E26))*[4]FIN!B25)</f>
        <v>3.3660000000000002E-2</v>
      </c>
      <c r="BG8" s="152">
        <f>((([4]THU!H18*[4]THU!E18)+([4]THU!H19*[4]THU!E19)+([4]THU!H20*[4]THU!E20)+([4]THU!H21*[4]THU!E21)+([4]THU!H22*[4]THU!E22))*[4]THU!B18)+((([4]THU!H27*[4]THU!E27)+([4]THU!H28*[4]THU!E28))*[4]THU!B27)+(([4]THU!H33*[4]THU!E33)*[4]THU!B33)+(([4]THU!H38*[4]THU!E38)*[4]THU!B38)</f>
        <v>0</v>
      </c>
      <c r="BH8" s="152">
        <f>((([4]THU!I18*[4]THU!E18)+([4]THU!I19*[4]THU!E19)+([4]THU!I20*[4]THU!E20)+([4]THU!I21*[4]THU!E21)+([4]THU!I22*[4]THU!E22))*[4]THU!B18)+((([4]THU!I27*[4]THU!E27)+([4]THU!I28*[4]THU!E28))*[4]THU!B27)+(([4]THU!I33*[4]THU!E33)*[4]THU!B33)+(([4]THU!I38*[4]THU!E38)*[4]THU!B38)</f>
        <v>0</v>
      </c>
      <c r="BI8" s="152">
        <f>((([4]CDI!H18*[4]CDI!E18)+([4]CDI!H19*[4]CDI!E19))*[4]CDI!B18)+((([4]CDI!H24*[4]CDI!E24)+([4]CDI!H25*[4]CDI!E25)+([4]CDI!H26*[4]CDI!E26))*[4]CDI!B24)</f>
        <v>3.2000000000000001E-2</v>
      </c>
      <c r="BJ8" s="152">
        <f>((([4]CDI!I18*[4]CDI!E18)+([4]CDI!I19*[4]CDI!E19))*[4]CDI!B18)+((([4]CDI!I24*[4]CDI!E24)+([4]CDI!I25*[4]CDI!E25)+([4]CDI!I26*[4]CDI!E26))*[4]CDI!B24)</f>
        <v>3.2000000000000001E-2</v>
      </c>
      <c r="BK8" s="152">
        <f>((([4]ABI!H14*[4]ABI!E14)+([4]ABI!H15*[4]ABI!E15)+([4]ABI!H16*[4]ABI!E16)+([4]ABI!H17*[4]ABI!E17))*[4]ABI!B14)+((([4]ABI!H22*[4]ABI!E22)+([4]ABI!H23*[4]ABI!E23))*[4]ABI!B22)</f>
        <v>0</v>
      </c>
      <c r="BL8" s="152">
        <f>((([4]ABI!I14*[4]ABI!E14)+([4]ABI!I15*[4]ABI!E15)+([4]ABI!I16*[4]ABI!E16)+([4]ABI!I17*[4]ABI!E17))*[4]ABI!B14)+((([4]ABI!I22*[4]ABI!E22)+([4]ABI!I23*[4]ABI!E23))*[4]ABI!B22)</f>
        <v>0</v>
      </c>
      <c r="BM8" s="152">
        <f>((([4]ODM!H18*[4]ODM!E18)+([4]ODM!H19*[4]ODM!E19)+([4]ODM!H20*[4]ODM!E20)+([4]ODM!H21*[4]ODM!E21)+([4]ODM!H22*[4]ODM!E22)+([4]ODM!H23*[4]ODM!E23))*[4]ODM!B18)+((([4]ODM!H29*[4]ODM!E29)+([4]ODM!H30*[4]ODM!E30))*[4]ODM!B29)+((([4]ODM!H35*[4]ODM!E35)+([4]ODM!H36*[4]ODM!E36))*[4]ODM!B35)</f>
        <v>2.7200000000000002E-2</v>
      </c>
      <c r="BN8" s="152">
        <f>((([4]ODM!I18*[4]ODM!E18)+([4]ODM!I19*[4]ODM!E19)+([4]ODM!I20*[4]ODM!E20)+([4]ODM!I21*[4]ODM!E21)+([4]ODM!I22*[4]ODM!E22)+([4]ODM!I23*[4]ODM!E23))*[4]ODM!B18)+((([4]ODM!I29*[4]ODM!E29)+([4]ODM!I30*[4]ODM!E30))*[4]ODM!B29)+((([4]ODM!I35*[4]ODM!E35)+([4]ODM!I36*[4]ODM!E36))*[4]ODM!B35)</f>
        <v>2.7200000000000002E-2</v>
      </c>
      <c r="BO8" s="152">
        <f>((([4]CMG!H19*[4]CMG!E19)+([4]CMG!H20*[4]CMG!E20)+([4]CMG!H21*[4]CMG!E21))*[4]CMG!B19)+((([4]CMG!H26*[4]CMG!E26)+([4]CMG!H27*[4]CMG!E27)+([4]CMG!H28*[4]CMG!E28)+([4]CMG!H29*[4]CMG!E29)+([4]CMG!H30*[4]CMG!E30)+([4]CMG!H31*[4]CMG!E31)+([4]CMG!H32*[4]CMG!E32))*[4]CMG!B26)+((([4]CMG!H37*[4]CMG!E37)+([4]CMG!H38*[4]CMG!E38)+([4]CMG!H39*[4]CMG!E39)+([4]CMG!H40*[4]CMG!E40)+([4]CMG!H41*[4]CMG!E41)+([4]CMG!H42*[4]CMG!E42))*[4]CMG!B37)+((([4]CMG!H47*[4]CMG!E47)+([4]CMG!H48*[4]CMG!E48)+([4]CMG!H49*[4]CMG!E49)+([4]CMG!H50*[4]CMG!E50))*[4]CMG!B47)+((([4]CMG!H55*[4]CMG!E55)+([4]CMG!H56*[4]CMG!E56))*[4]CMG!B55)</f>
        <v>0.10441500000000001</v>
      </c>
      <c r="BP8" s="152">
        <f>((([4]CMG!I19*[4]CMG!E19)+([4]CMG!I20*[4]CMG!E20)+([4]CMG!I21*[4]CMG!E21))*[4]CMG!B19)+((([4]CMG!I26*[4]CMG!E26)+([4]CMG!I27*[4]CMG!E27)+([4]CMG!I28*[4]CMG!E28)+([4]CMG!I29*[4]CMG!E29)+([4]CMG!I30*[4]CMG!E30)+([4]CMG!I31*[4]CMG!E31)+([4]CMG!I32*[4]CMG!E32))*[4]CMG!B26)+((([4]CMG!I37*[4]CMG!E37)+([4]CMG!I38*[4]CMG!E38)+([4]CMG!I39*[4]CMG!E39)+([4]CMG!I40*[4]CMG!E40)+([4]CMG!I41*[4]CMG!E41)+([4]CMG!I42*[4]CMG!E42))*[4]CMG!B37)+((([4]CMG!I47*[4]CMG!E47)+([4]CMG!I48*[4]CMG!E48)+([4]CMG!I49*[4]CMG!E49)+([4]CMG!I50*[4]CMG!E50))*[4]CMG!B47)+((([4]CMG!I55*[4]CMG!E55)+([4]CMG!I56*[4]CMG!E56))*[4]CMG!B55)</f>
        <v>0.10387500000000001</v>
      </c>
    </row>
    <row r="9" spans="1:135"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c r="AB9" s="151" t="s">
        <v>422</v>
      </c>
      <c r="AC9" s="152">
        <f>((([4]SIG!J18*[4]SIG!E18)+([4]SIG!J19*[4]SIG!E19)+([4]SIG!J20*[4]SIG!E20))*[4]SIG!B18)</f>
        <v>0.14000000000000001</v>
      </c>
      <c r="AD9" s="152">
        <f>((([4]SIG!K18*[4]SIG!E18)+([4]SIG!K19*[4]SIG!E19)+([4]SIG!K20*[4]SIG!E20))*[4]SIG!B18)</f>
        <v>0.1</v>
      </c>
      <c r="AE9" s="152">
        <f>((([4]PES!J18*[4]PES!E18)+([4]PES!J19*[4]PES!E19)+([4]PES!J20*[4]PES!E20))*[4]PES!B18)+((([4]PES!J25*[4]PES!E25)+([4]PES!J26*[4]PES!E26))*[4]PES!B25)+((([4]PES!J31*[4]PES!E31)+([4]PES!J32*[4]PES!E32))*[4]PES!B31)+((([4]PES!J37*[4]PES!E37)+([4]PES!J38*[4]PES!E38)+([4]PES!J39*[4]PES!E39))*[4]PES!B37)+((([4]PES!J44*[4]PES!E44)+([4]PES!J45*[4]PES!E45)+([4]PES!J46*[4]PES!E46))*[4]PES!B44)</f>
        <v>1.9800000000000002E-2</v>
      </c>
      <c r="AF9" s="152">
        <f>((([4]PES!K18*[4]PES!E18)+([4]PES!K19*[4]PES!E19)+([4]PES!K20*[4]PES!E20))*[4]PES!B18)+((([4]PES!K25*[4]PES!E25)+([4]PES!K26*[4]PES!E26))*[4]PES!B25)+((([4]PES!K31*[4]PES!E31)+([4]PES!K32*[4]PES!E32))*[4]PES!B31)+((([4]PES!K37*[4]PES!E37)+([4]PES!K38*[4]PES!E38)+([4]PES!K39*[4]PES!E39))*[4]PES!B37)+((([4]PES!K44*[4]PES!E44)+([4]PES!K45*[4]PES!E45)+([4]PES!K46*[4]PES!E46))*[4]PES!B44)</f>
        <v>2.5800000000000003E-2</v>
      </c>
      <c r="AG9" s="152">
        <f>((([4]COM!J17*[4]COM!E17)+([4]COM!J18*[4]COM!E18)+([4]COM!J19*[4]COM!E19)+([4]COM!J20*[4]COM!E20)+([4]COM!J21*[4]COM!E21))*[4]COM!B17)+((([4]COM!J26*[4]COM!E26)+([4]COM!J27*[4]COM!E27)+([4]COM!J28*[4]COM!E28)+([4]COM!J29*[4]COM!E29)+([4]COM!J30*[4]COM!E30))*[4]COM!B26)+((([4]COM!J35*[4]COM!E35)*[4]COM!B35))</f>
        <v>3.0600000000000002E-2</v>
      </c>
      <c r="AH9" s="152">
        <f>((([4]COM!K17*[4]COM!E17)+([4]COM!K18*[4]COM!E18)+([4]COM!K19*[4]COM!E19)+([4]COM!K20*[4]COM!E20)+([4]COM!K21*[4]COM!E21))*[4]COM!B17)+((([4]COM!K26*[4]COM!E26)+([4]COM!K27*[4]COM!E27)+([4]COM!K28*[4]COM!E28)+([4]COM!K29*[4]COM!E29)+([4]COM!K30*[4]COM!E30))*[4]COM!B26)+((([4]COM!K35*[4]COM!E35)*[4]COM!B35))</f>
        <v>3.1194000000000003E-2</v>
      </c>
      <c r="AI9" s="152">
        <f>((([4]PDV!J18*[4]PDV!E18)+([4]PDV!J19*[4]PDV!E19)+([4]PDV!J20*[4]PDV!E20)+([4]PDV!J21*[4]PDV!E21)+([4]PDV!J22*[4]PDV!E22)+([4]PDV!J23*[4]PDV!E23)+([4]PDV!J24*[4]PDV!E24)+([4]PDV!J25*[4]PDV!E25))*[4]PDV!B18)</f>
        <v>3.6000000000000011E-2</v>
      </c>
      <c r="AJ9" s="152">
        <f>((([4]PDV!K18*[4]PDV!E18)+([4]PDV!K19*[4]PDV!E19)+([4]PDV!K20*[4]PDV!E20)+([4]PDV!K21*[4]PDV!E21)+([4]PDV!K22*[4]PDV!E22)+([4]PDV!K23*[4]PDV!E23)+([4]PDV!K24*[4]PDV!E24)+([4]PDV!K25*[4]PDV!E25))*[4]PDV!B18)</f>
        <v>7.7200000000000005E-2</v>
      </c>
      <c r="AK9" s="152">
        <f>((([4]AII!J18*[4]AII!E18)+([4]AII!J19*[4]AII!E19)+([4]AII!J20*[4]AII!E20))*[4]AII!B18)+((([4]AII!J25*[4]AII!E25)+([4]AII!J26*[4]AII!E26))*[4]AII!B25)+((([4]AII!J31*[4]AII!E31)+([4]AII!J32*[4]AII!E32))*[4]AII!B31)</f>
        <v>0</v>
      </c>
      <c r="AL9" s="152">
        <f>((([4]AII!K18*[4]AII!E18)+([4]AII!K19*[4]AII!E19)+([4]AII!K20*[4]AII!E20))*[4]AII!B18)+((([4]AII!K25*[4]AII!E25)+([4]AII!K26*[4]AII!E26))*[4]AII!B25)+((([4]AII!K31*[4]AII!E31)+([4]AII!K32*[4]AII!E32))*[4]AII!B31)</f>
        <v>0</v>
      </c>
      <c r="AM9" s="152">
        <f>((([4]PRO!J18*[4]PRO!E18)+([4]PRO!J19*[4]PRO!E19)+([4]PRO!J20*[4]PRO!E20)+([4]PRO!J21*[4]PRO!E21)+([4]PRO!J22*[4]PRO!E22)+([4]PRO!J23*[4]PRO!E23))*[4]PRO!B18)+((([4]PRO!J28*[4]PRO!E28)+([4]PRO!J29*[4]PRO!E29)+([4]PRO!J30*[4]PRO!E30)+([4]PRO!J31*[4]PRO!E31))*[4]PRO!B28)+((([4]PRO!J36*[4]PRO!E36)+([4]PRO!J37*[4]PRO!E37))*[4]PRO!B36)</f>
        <v>6.4000000000000003E-3</v>
      </c>
      <c r="AN9" s="152">
        <f>((([4]PRO!H18*[4]PRO!E18)+([4]PRO!H19*[4]PRO!E19)+([4]PRO!H20*[4]PRO!E20)+([4]PRO!H21*[4]PRO!E21)+([4]PRO!H22*[4]PRO!E22)+([4]PRO!H23*[4]PRO!E23))*[4]PRO!B18)+((([4]PRO!H28*[4]PRO!E28)+([4]PRO!H29*[4]PRO!E29)+([4]PRO!H30*[4]PRO!E30)+([4]PRO!H31*[4]PRO!E31))*[4]PRO!B28)+((([4]PRO!H36*[4]PRO!E36)+([4]PRO!H37*[4]PRO!E37))*[4]PRO!B36)</f>
        <v>6.4000000000000003E-3</v>
      </c>
      <c r="AO9" s="152">
        <f>((([4]IMV!J18*[4]IMV!E18)+([4]IMV!J19*[4]IMV!E19)+([4]IMV!J20*[4]IMV!E20)+([4]IMV!J21*[4]IMV!E21)+([4]IMV!J22*[4]IMV!E22))*[4]IMV!B18)</f>
        <v>0.161</v>
      </c>
      <c r="AP9" s="152">
        <f>((([4]IMV!K18*[4]IMV!E18)+([4]IMV!K19*[4]IMV!E19)+([4]IMV!K20*[4]IMV!E20)+([4]IMV!K21*[4]IMV!E21)+([4]IMV!K22*[4]IMV!E22))*[4]IMV!B18)</f>
        <v>0.161</v>
      </c>
      <c r="AQ9" s="152">
        <f>((([4]GAM!J18*[4]GAM!E18)+([4]GAM!J19*[4]GAM!E19)+([4]GAM!J20*[4]GAM!E20)+([4]GAM!J21*[4]GAM!E21))*[4]GAM!B18)+((([4]GAM!J26*[4]GAM!E26))*[4]GAM!B26)+((([4]GAM!J31*[4]GAM!E31)+([4]GAM!J32*[4]GAM!E32)+([4]GAM!J33*[4]GAM!E33))*[4]GAM!B31)+((([4]GAM!J38*[4]GAM!E38)+([4]GAM!J39*[4]GAM!E39))*[4]GAM!B38)</f>
        <v>9.2254000000000003E-2</v>
      </c>
      <c r="AR9" s="152">
        <f>((([4]GAM!K18*[4]GAM!E18)+([4]GAM!K19*[4]GAM!E19)+([4]GAM!K20*[4]GAM!E20)+([4]GAM!K21*[4]GAM!E21))*[4]GAM!B18)+((([4]GAM!K26*[4]GAM!E26))*[4]GAM!B26)+((([4]GAM!K31*[4]GAM!E31)+([4]GAM!K32*[4]GAM!E32)+([4]GAM!K33*[4]GAM!E33))*[4]GAM!B31)+((([4]GAM!K38*[4]GAM!E38)+([4]GAM!K39*[4]GAM!E39))*[4]GAM!B38)</f>
        <v>9.2254000000000003E-2</v>
      </c>
      <c r="AS9" s="152">
        <f>((([4]SAP!J18*[4]SAP!E18)+([4]SAP!J19*[4]SAP!E19)+([4]SAP!J20*[4]SAP!E20))*[4]SAP!B18)+((([4]SAP!J25*[4]SAP!E25))*[4]SAP!B25)+((([4]SAP!J30*[4]SAP!E30)+([4]SAP!J31*[4]SAP!E31)+([4]SAP!J32*[4]SAP!E32))*[4]SAP!B30)</f>
        <v>0</v>
      </c>
      <c r="AT9" s="152">
        <f>((([4]SAP!K18*[4]SAP!E18)+([4]SAP!K19*[4]SAP!E19)+([4]SAP!K20*[4]SAP!E20))*[4]SAP!B18)+((([4]SAP!K25*[4]SAP!E25))*[4]SAP!B25)+((([4]SAP!K30*[4]SAP!E30)+([4]SAP!K31*[4]SAP!E31)+([4]SAP!K32*[4]SAP!E32))*[4]SAP!B30)</f>
        <v>0</v>
      </c>
      <c r="AU9" s="152">
        <f>((([4]ACI!J18*[4]ACI!E18))*[4]ACI!B18)+((([4]ACI!J23*[4]ACI!E23)+([4]ACI!J24*[4]ACI!E24)+([4]ACI!J25*[4]ACI!E25)+([4]ACI!J26*[4]ACI!E26)+([4]ACI!J27*[4]ACI!E27)+([4]ACI!J28*[4]ACI!E28))*[4]ACI!B23)</f>
        <v>5.1400000000000001E-2</v>
      </c>
      <c r="AV9" s="152">
        <f>((([4]ACI!K18*[4]ACI!E18))*[4]ACI!B18)+((([4]ACI!K23*[4]ACI!E23)+([4]ACI!K24*[4]ACI!E24)+([4]ACI!K25*[4]ACI!E25)+([4]ACI!K26*[4]ACI!E26)+([4]ACI!K27*[4]ACI!E27)+([4]ACI!K28*[4]ACI!E28))*[4]ACI!B23)</f>
        <v>5.1400000000000001E-2</v>
      </c>
      <c r="AW9" s="152">
        <f>((([4]JUR!J18*[4]JUR!E18)+([4]JUR!J19*[4]JUR!E19))*[4]JUR!B18)+((([4]JUR!J24*[4]JUR!E24))*[4]JUR!B24)+((([4]JUR!J29*[4]JUR!E29)+([4]JUR!J30*[4]JUR!E30))*[4]JUR!B29)</f>
        <v>0</v>
      </c>
      <c r="AX9" s="152">
        <f>((([4]JUR!K18*[4]JUR!E18)+([4]JUR!K19*[4]JUR!E19))*[4]JUR!B18)+((([4]JUR!K24*[4]JUR!E24))*[4]JUR!B24)+((([4]JUR!K29*[4]JUR!E29)+([4]JUR!K30*[4]JUR!E30))*[4]JUR!B29)</f>
        <v>0</v>
      </c>
      <c r="AY9" s="152">
        <f>((([4]CON!J18*[4]CON!E18)+([4]CON!J19*[4]CON!E19)+([4]CON!J20*[4]CON!E20)+([4]CON!J21*[4]CON!E21))*[4]CON!B18)</f>
        <v>0</v>
      </c>
      <c r="AZ9" s="152">
        <f>((([4]CON!K18*[4]CON!E18)+([4]CON!K19*[4]CON!E19)+([4]CON!K20*[4]CON!E20)+([4]CON!K21*[4]CON!E21))*[4]CON!B18)</f>
        <v>2.7500000000000004E-2</v>
      </c>
      <c r="BA9" s="152">
        <f>((([4]GDO!J18*[4]GDO!E18)+([4]GDO!J19*[4]GDO!E19)+([4]GDO!J20*[4]GDO!E20)+([4]GDO!J21*[4]GDO!E21)+([4]GDO!J22*[4]GDO!E22))*[4]GDO!B18)+((([4]GDO!J27*[4]GDO!E27)+([4]GDO!J28*[4]GDO!E28)+([4]GDO!J29*[4]GDO!E29)+([4]GDO!J30*[4]GDO!E30)+([4]GDO!J31*[4]GDO!E31))*[4]GDO!B27)</f>
        <v>3.6000000000000004E-2</v>
      </c>
      <c r="BB9" s="152">
        <f>((([4]GDO!K18*[4]GDO!E18)+([4]GDO!K19*[4]GDO!E19)+([4]GDO!K20*[4]GDO!E20)+([4]GDO!K21*[4]GDO!E21)+([4]GDO!K22*[4]GDO!E22))*[4]GDO!B18)+((([4]GDO!K27*[4]GDO!E27)+([4]GDO!K28*[4]GDO!E28)+([4]GDO!K29*[4]GDO!E29)+([4]GDO!K30*[4]GDO!E30)+([4]GDO!K31*[4]GDO!E31))*[4]GDO!B27)</f>
        <v>3.6000000000000004E-2</v>
      </c>
      <c r="BC9" s="152">
        <f>((([4]SIT!J18*[4]SIT!E18)+([4]SIT!J19*[4]SIT!E19)+([4]SIT!J20*[4]SIT!E20)+([4]SIT!J21*[4]SIT!E21)+([4]SIT!J22*[4]SIT!E22)+([4]SIT!J23*[4]SIT!E23)+([4]SIT!J24*[4]SIT!E24)+([4]SIT!J25*[4]SIT!E25))*[4]SIT!B18)+((([4]SIT!J30*[4]SIT!E30)+([4]SIT!J31*[4]SIT!E31)+([4]SIT!J32*[4]SIT!E32)+([4]SIT!J33*[4]SIT!E33))*[4]SIT!B30)+((([4]SIT!J38*[4]SIT!E38)+([4]SIT!J39*[4]SIT!E39)+([4]SIT!J40*[4]SIT!E40)+([4]SIT!J41*[4]SIT!E41)+([4]SIT!J42*[4]SIT!E42)+([4]SIT!J43*[4]SIT!E43)+([4]SIT!J44*[4]SIT!E44))*[4]SIT!B38)</f>
        <v>6.8772E-2</v>
      </c>
      <c r="BD9" s="152">
        <f>((([4]SIT!K18*[4]SIT!E18)+([4]SIT!K19*[4]SIT!E19)+([4]SIT!K20*[4]SIT!E20)+([4]SIT!K21*[4]SIT!E21)+([4]SIT!K22*[4]SIT!E22)+([4]SIT!K23*[4]SIT!E23)+([4]SIT!K24*[4]SIT!E24)+([4]SIT!K25*[4]SIT!E25))*[4]SIT!B18)+((([4]SIT!K30*[4]SIT!E30)+([4]SIT!K31*[4]SIT!E31)+([4]SIT!K32*[4]SIT!E32)+([4]SIT!K33*[4]SIT!E33))*[4]SIT!B30)+((([4]SIT!K38*[4]SIT!E38)+([4]SIT!K39*[4]SIT!E39)+([4]SIT!K40*[4]SIT!E40)+([4]SIT!K41*[4]SIT!E41)+([4]SIT!K42*[4]SIT!E42)+([4]SIT!K43*[4]SIT!E43)+([4]SIT!K44*[4]SIT!E44))*[4]SIT!B38)</f>
        <v>6.6461999999999993E-2</v>
      </c>
      <c r="BE9" s="152">
        <f>((([4]FIN!J18*[4]FIN!E18)+([4]FIN!J19*[4]FIN!E19)+([4]FIN!J20*[4]FIN!E20))*[4]FIN!B18)+((([4]FIN!J25*[4]FIN!E25)+([4]FIN!J26*[4]FIN!E26))*[4]FIN!B25)</f>
        <v>1.7819999999999999E-2</v>
      </c>
      <c r="BF9" s="152">
        <f>((([4]FIN!K18*[4]FIN!E18)+([4]FIN!K19*[4]FIN!E19)+([4]FIN!K20*[4]FIN!E20))*[4]FIN!B18)+((([4]FIN!K25*[4]FIN!E25)+([4]FIN!K26*[4]FIN!E26))*[4]FIN!B25)</f>
        <v>1.7819999999999999E-2</v>
      </c>
      <c r="BG9" s="152">
        <f>((([4]THU!J18*[4]THU!E18)+([4]THU!J19*[4]THU!E19)+([4]THU!J20*[4]THU!E20)+([4]THU!J21*[4]THU!E21)+([4]THU!J22*[4]THU!E22))*[4]THU!B18)+((([4]THU!J27*[4]THU!E27)+([4]THU!J28*[4]THU!E28))*[4]THU!B27)+(([4]THU!J33*[4]THU!E33)*[4]THU!B33)+(([4]THU!J38*[4]THU!E38)*[4]THU!B38)</f>
        <v>0</v>
      </c>
      <c r="BH9" s="152">
        <f>((([4]THU!K18*[4]THU!E18)+([4]THU!K19*[4]THU!E19)+([4]THU!K20*[4]THU!E20)+([4]THU!K21*[4]THU!E21)+([4]THU!K22*[4]THU!E22))*[4]THU!B18)+((([4]THU!K27*[4]THU!E27)+([4]THU!K28*[4]THU!E28))*[4]THU!B27)+(([4]THU!K33*[4]THU!E33)*[4]THU!B33)+(([4]THU!K38*[4]THU!E38)*[4]THU!B38)</f>
        <v>0</v>
      </c>
      <c r="BI9" s="152">
        <f>((([4]CDI!J18*[4]CDI!E18)+([4]CDI!J19*[4]CDI!E19))*[4]CDI!B18)+((([4]CDI!J24*[4]CDI!E24)+([4]CDI!J25*[4]CDI!E25)+([4]CDI!J26*[4]CDI!E26))*[4]CDI!B24)</f>
        <v>0.11699999999999999</v>
      </c>
      <c r="BJ9" s="152">
        <f>((([4]CDI!K18*[4]CDI!E18)+([4]CDI!K19*[4]CDI!E19))*[4]CDI!B18)+((([4]CDI!K24*[4]CDI!E24)+([4]CDI!K25*[4]CDI!E25)+([4]CDI!K26*[4]CDI!E26))*[4]CDI!B24)</f>
        <v>0.11699999999999999</v>
      </c>
      <c r="BK9" s="152">
        <f>((([4]ABI!J14*[4]ABI!E14)+([4]ABI!J15*[4]ABI!E15)+([4]ABI!J16*[4]ABI!E16)+([4]ABI!J17*[4]ABI!E17))*[4]ABI!B14)+((([4]ABI!J22*[4]ABI!E22)+([4]ABI!J23*[4]ABI!E23))*[4]ABI!B22)</f>
        <v>4.0000000000000008E-2</v>
      </c>
      <c r="BL9" s="152">
        <f>((([4]ABI!K14*[4]ABI!E14)+([4]ABI!K15*[4]ABI!E15)+([4]ABI!K16*[4]ABI!E16)+([4]ABI!K17*[4]ABI!E17))*[4]ABI!B14)+((([4]ABI!K22*[4]ABI!E22)+([4]ABI!K23*[4]ABI!E23))*[4]ABI!B22)</f>
        <v>7.5000000000000011E-2</v>
      </c>
      <c r="BM9" s="152">
        <f>((([4]ODM!J18*[4]ODM!E18)+([4]ODM!J19*[4]ODM!E19)+([4]ODM!J20*[4]ODM!E20)+([4]ODM!J21*[4]ODM!E21)+([4]ODM!J22*[4]ODM!E22)+([4]ODM!J23*[4]ODM!E23))*[4]ODM!B18)+((([4]ODM!J29*[4]ODM!E29)+([4]ODM!J30*[4]ODM!E30))*[4]ODM!B29)+((([4]ODM!J35*[4]ODM!E35)+([4]ODM!J36*[4]ODM!E36))*[4]ODM!B35)</f>
        <v>2.7200000000000002E-2</v>
      </c>
      <c r="BN9" s="152">
        <f>((([4]ODM!K18*[4]ODM!E18)+([4]ODM!K19*[4]ODM!E19)+([4]ODM!K20*[4]ODM!E20)+([4]ODM!K21*[4]ODM!E21)+([4]ODM!K22*[4]ODM!E22)+([4]ODM!K23*[4]ODM!E23))*[4]ODM!B18)+((([4]ODM!K29*[4]ODM!E29)+([4]ODM!K30*[4]ODM!E30))*[4]ODM!B29)+((([4]ODM!K35*[4]ODM!E35)+([4]ODM!K36*[4]ODM!E36))*[4]ODM!B35)</f>
        <v>2.7200000000000002E-2</v>
      </c>
      <c r="BO9" s="152">
        <f>((([4]CMG!J19*[4]CMG!E19)+([4]CMG!J20*[4]CMG!E20)+([4]CMG!J21*[4]CMG!E21))*[4]CMG!B19)+((([4]CMG!J26*[4]CMG!E26)+([4]CMG!J27*[4]CMG!E27)+([4]CMG!J28*[4]CMG!E28)+([4]CMG!J29*[4]CMG!E29)+([4]CMG!J30*[4]CMG!E30)+([4]CMG!J31*[4]CMG!E31)+([4]CMG!J32*[4]CMG!E32))*[4]CMG!B26)+((([4]CMG!J37*[4]CMG!E37)+([4]CMG!J38*[4]CMG!E38)+([4]CMG!J39*[4]CMG!E39)+([4]CMG!J40*[4]CMG!E40)+([4]CMG!J41*[4]CMG!E41)+([4]CMG!J42*[4]CMG!E42))*[4]CMG!B37)+((([4]CMG!J47*[4]CMG!E47)+([4]CMG!J48*[4]CMG!E48)+([4]CMG!J49*[4]CMG!E49)+([4]CMG!J50*[4]CMG!E50))*[4]CMG!B47)+((([4]CMG!J55*[4]CMG!E55)+([4]CMG!J56*[4]CMG!E56))*[4]CMG!B55)</f>
        <v>1.0574999999999999E-2</v>
      </c>
      <c r="BP9" s="152">
        <f>((([4]CMG!K19*[4]CMG!E19)+([4]CMG!K20*[4]CMG!E20)+([4]CMG!K21*[4]CMG!E21))*[4]CMG!B19)+((([4]CMG!K26*[4]CMG!E26)+([4]CMG!K27*[4]CMG!E27)+([4]CMG!K28*[4]CMG!E28)+([4]CMG!K29*[4]CMG!E29)+([4]CMG!K30*[4]CMG!E30)+([4]CMG!K31*[4]CMG!E31)+([4]CMG!K32*[4]CMG!E32))*[4]CMG!B26)+((([4]CMG!K37*[4]CMG!E37)+([4]CMG!K38*[4]CMG!E38)+([4]CMG!K39*[4]CMG!E39)+([4]CMG!K40*[4]CMG!E40)+([4]CMG!K41*[4]CMG!E41)+([4]CMG!K42*[4]CMG!E42))*[4]CMG!B37)+((([4]CMG!K47*[4]CMG!E47)+([4]CMG!K48*[4]CMG!E48)+([4]CMG!K49*[4]CMG!E49)+([4]CMG!K50*[4]CMG!E50))*[4]CMG!B47)+((([4]CMG!K55*[4]CMG!E55)+([4]CMG!K56*[4]CMG!E56))*[4]CMG!B55)</f>
        <v>1.0574999999999999E-2</v>
      </c>
    </row>
    <row r="10" spans="1:135" ht="15" customHeight="1" thickBot="1" x14ac:dyDescent="0.25">
      <c r="B10" s="10"/>
      <c r="C10" s="659" t="s">
        <v>4</v>
      </c>
      <c r="D10" s="660"/>
      <c r="E10" s="660"/>
      <c r="F10" s="660"/>
      <c r="G10" s="660"/>
      <c r="H10" s="661"/>
      <c r="I10" s="924" t="s">
        <v>474</v>
      </c>
      <c r="J10" s="925"/>
      <c r="K10" s="925"/>
      <c r="L10" s="925"/>
      <c r="M10" s="925"/>
      <c r="N10" s="925"/>
      <c r="O10" s="925"/>
      <c r="P10" s="926"/>
      <c r="Q10" s="930" t="s">
        <v>475</v>
      </c>
      <c r="R10" s="930"/>
      <c r="S10" s="931"/>
      <c r="T10" s="903" t="s">
        <v>5</v>
      </c>
      <c r="U10" s="904"/>
      <c r="V10" s="904"/>
      <c r="W10" s="904"/>
      <c r="X10" s="904"/>
      <c r="Y10" s="905"/>
      <c r="Z10" s="11"/>
      <c r="AB10" s="151" t="s">
        <v>424</v>
      </c>
      <c r="AC10" s="152">
        <f>((([4]SIG!L18*[4]SIG!E18)+([4]SIG!L19*[4]SIG!E19)+([4]SIG!L20*[4]SIG!E20))*[4]SIG!B18)</f>
        <v>0</v>
      </c>
      <c r="AD10" s="152">
        <f>((([4]SIG!M18*[4]SIG!E18)+([4]SIG!M19*[4]SIG!E19)+([4]SIG!M20*[4]SIG!E20))*[4]SIG!B18)</f>
        <v>4.0000000000000008E-2</v>
      </c>
      <c r="AE10" s="152">
        <f>((([4]PES!L18*[4]PES!E18)+([4]PES!L19*[4]PES!E19)+([4]PES!L20*[4]PES!E20))*[4]PES!B18)+((([4]PES!L25*[4]PES!E25)+([4]PES!L26*[4]PES!E26))*[4]PES!B25)+((([4]PES!L31*[4]PES!E31)+([4]PES!L32*[4]PES!E32))*[4]PES!B31)+((([4]PES!L37*[4]PES!E37)+([4]PES!L38*[4]PES!E38)+([4]PES!L39*[4]PES!E39))*[4]PES!B37)+((([4]PES!L44*[4]PES!E44)+([4]PES!L45*[4]PES!E45)+([4]PES!L46*[4]PES!E46))*[4]PES!B44)</f>
        <v>1.8749999999999999E-2</v>
      </c>
      <c r="AF10" s="152">
        <f>((([4]PES!M18*[4]PES!E18)+([4]PES!M19*[4]PES!E19)+([4]PES!M20*[4]PES!E20))*[4]PES!B18)+((([4]PES!M25*[4]PES!E25)+([4]PES!M26*[4]PES!E26))*[4]PES!B25)+((([4]PES!M31*[4]PES!E31)+([4]PES!M32*[4]PES!E32))*[4]PES!B31)+((([4]PES!M37*[4]PES!E37)+([4]PES!M38*[4]PES!E38)+([4]PES!M39*[4]PES!E39))*[4]PES!B37)+((([4]PES!M44*[4]PES!E44)+([4]PES!M45*[4]PES!E45)+([4]PES!M46*[4]PES!E46))*[4]PES!B44)</f>
        <v>1.8749999999999999E-2</v>
      </c>
      <c r="AG10" s="152">
        <f>((([4]COM!L17*[4]COM!E17)+([4]COM!L18*[4]COM!E18)+([4]COM!L19*[4]COM!E19)+([4]COM!L20*[4]COM!E20)+([4]COM!L21*[4]COM!E21))*[4]COM!B17)+((([4]COM!L26*[4]COM!E26)+([4]COM!L27*[4]COM!E27)+([4]COM!L28*[4]COM!E28)+([4]COM!L29*[4]COM!E29)+([4]COM!L30*[4]COM!E30))*[4]COM!B26)+((([4]COM!L35*[4]COM!E35)*[4]COM!B35))</f>
        <v>0.1071</v>
      </c>
      <c r="AH10" s="152">
        <f>((([4]COM!M17*[4]COM!E17)+([4]COM!M18*[4]COM!E18)+([4]COM!M19*[4]COM!E19)+([4]COM!M20*[4]COM!E20)+([4]COM!M21*[4]COM!E21))*[4]COM!B17)+((([4]COM!M26*[4]COM!E26)+([4]COM!M27*[4]COM!E27)+([4]COM!M28*[4]COM!E28)+([4]COM!M29*[4]COM!E29)+([4]COM!M30*[4]COM!E30))*[4]COM!B26)+((([4]COM!M35*[4]COM!E35)*[4]COM!B35))</f>
        <v>0.10769400000000001</v>
      </c>
      <c r="AI10" s="152">
        <f>((([4]PDV!L18*[4]PDV!E18)+([4]PDV!L19*[4]PDV!E19)+([4]PDV!L20*[4]PDV!E20)+([4]PDV!L21*[4]PDV!E21)+([4]PDV!L22*[4]PDV!E22)+([4]PDV!L23*[4]PDV!E23)+([4]PDV!L24*[4]PDV!E24)+([4]PDV!L25*[4]PDV!E25))*[4]PDV!B18)</f>
        <v>8.3333333333333343E-2</v>
      </c>
      <c r="AJ10" s="152">
        <f>((([4]PDV!M18*[4]PDV!E18)+([4]PDV!M19*[4]PDV!E19)+([4]PDV!M20*[4]PDV!E20)+([4]PDV!M21*[4]PDV!E21)+([4]PDV!M22*[4]PDV!E22)+([4]PDV!M23*[4]PDV!E23)+([4]PDV!M24*[4]PDV!E24)+([4]PDV!M25*[4]PDV!E25))*[4]PDV!B18)</f>
        <v>0.12544000000000002</v>
      </c>
      <c r="AK10" s="152">
        <f>((([4]AII!L18*[4]AII!E18)+([4]AII!L19*[4]AII!E19)+([4]AII!L20*[4]AII!E20))*[4]AII!B18)+((([4]AII!L25*[4]AII!E25)+([4]AII!L26*[4]AII!E26))*[4]AII!B25)+((([4]AII!L31*[4]AII!E31)+([4]AII!L32*[4]AII!E32))*[4]AII!B31)</f>
        <v>0.15000000000000002</v>
      </c>
      <c r="AL10" s="152">
        <f>((([4]AII!M18*[4]AII!E18)+([4]AII!M19*[4]AII!E19)+([4]AII!M20*[4]AII!E20))*[4]AII!B18)+((([4]AII!M25*[4]AII!E25)+([4]AII!M26*[4]AII!E26))*[4]AII!B25)+((([4]AII!M31*[4]AII!E31)+([4]AII!M32*[4]AII!E32))*[4]AII!B31)</f>
        <v>0.15000000000000002</v>
      </c>
      <c r="AM10" s="152">
        <f>((([4]PRO!L18*[4]PRO!E18)+([4]PRO!L19*[4]PRO!E19)+([4]PRO!L20*[4]PRO!E20)+([4]PRO!L21*[4]PRO!E21)+([4]PRO!L22*[4]PRO!E22)+([4]PRO!L23*[4]PRO!E23))*[4]PRO!B18)+((([4]PRO!L28*[4]PRO!E28)+([4]PRO!L29*[4]PRO!E29)+([4]PRO!L30*[4]PRO!E30)+([4]PRO!L31*[4]PRO!E31))*[4]PRO!B28)+((([4]PRO!L36*[4]PRO!E36)+([4]PRO!L37*[4]PRO!E37))*[4]PRO!B36)</f>
        <v>6.4000000000000003E-3</v>
      </c>
      <c r="AN10" s="152">
        <f>((([4]PRO!H18*[4]PRO!E18)+([4]PRO!H19*[4]PRO!E19)+([4]PRO!H20*[4]PRO!E20)+([4]PRO!H21*[4]PRO!E21)+([4]PRO!H22*[4]PRO!E22)+([4]PRO!H23*[4]PRO!E23))*[4]PRO!B18)+((([4]PRO!H28*[4]PRO!E28)+([4]PRO!H29*[4]PRO!E29)+([4]PRO!H30*[4]PRO!E30)+([4]PRO!H31*[4]PRO!E31))*[4]PRO!B28)+((([4]PRO!H36*[4]PRO!E36)+([4]PRO!H37*[4]PRO!E37))*[4]PRO!B36)</f>
        <v>6.4000000000000003E-3</v>
      </c>
      <c r="AO10" s="152">
        <f>((([4]IMV!L18*[4]IMV!E18)+([4]IMV!L19*[4]IMV!E19)+([4]IMV!L20*[4]IMV!E20)+([4]IMV!L21*[4]IMV!E21)+([4]IMV!L22*[4]IMV!E22))*[4]IMV!B18)</f>
        <v>3.5999999999999997E-2</v>
      </c>
      <c r="AP10" s="152">
        <f>((([4]IMV!M18*[4]IMV!E18)+([4]IMV!M19*[4]IMV!E19)+([4]IMV!M20*[4]IMV!E20)+([4]IMV!M21*[4]IMV!E21)+([4]IMV!M22*[4]IMV!E22))*[4]IMV!B18)</f>
        <v>6.1000000000000006E-2</v>
      </c>
      <c r="AQ10" s="152">
        <f>((([4]GAM!L18*[4]GAM!E18)+([4]GAM!L19*[4]GAM!E19)+([4]GAM!L20*[4]GAM!E20)+([4]GAM!L21*[4]GAM!E21))*[4]GAM!B18)+((([4]GAM!L26*[4]GAM!E26))*[4]GAM!B26)+((([4]GAM!L31*[4]GAM!E31)+([4]GAM!L32*[4]GAM!E32)+([4]GAM!L33*[4]GAM!E33))*[4]GAM!B31)+((([4]GAM!L38*[4]GAM!E38)+([4]GAM!L39*[4]GAM!E39))*[4]GAM!B38)</f>
        <v>5.9254000000000001E-2</v>
      </c>
      <c r="AR10" s="152">
        <f>((([4]GAM!M18*[4]GAM!E18)+([4]GAM!M19*[4]GAM!E19)+([4]GAM!M20*[4]GAM!E20)+([4]GAM!M21*[4]GAM!E21))*[4]GAM!B18)+((([4]GAM!M26*[4]GAM!E26))*[4]GAM!B26)+((([4]GAM!M31*[4]GAM!E31)+([4]GAM!M32*[4]GAM!E32)+([4]GAM!M33*[4]GAM!E33))*[4]GAM!B31)+((([4]GAM!M38*[4]GAM!E38)+([4]GAM!M39*[4]GAM!E39))*[4]GAM!B38)</f>
        <v>5.9254000000000001E-2</v>
      </c>
      <c r="AS10" s="152">
        <f>((([4]SAP!L18*[4]SAP!E18)+([4]SAP!L19*[4]SAP!E19)+([4]SAP!L20*[4]SAP!E20))*[4]SAP!B18)+((([4]SAP!L25*[4]SAP!E25))*[4]SAP!B25)+((([4]SAP!L30*[4]SAP!E30)+([4]SAP!L31*[4]SAP!E31)+([4]SAP!L32*[4]SAP!E32))*[4]SAP!B30)</f>
        <v>0.128</v>
      </c>
      <c r="AT10" s="152">
        <f>((([4]SAP!M18*[4]SAP!E18)+([4]SAP!M19*[4]SAP!E19)+([4]SAP!M20*[4]SAP!E20))*[4]SAP!B18)+((([4]SAP!M25*[4]SAP!E25))*[4]SAP!B25)+((([4]SAP!M30*[4]SAP!E30)+([4]SAP!M31*[4]SAP!E31)+([4]SAP!M32*[4]SAP!E32))*[4]SAP!B30)</f>
        <v>0.128</v>
      </c>
      <c r="AU10" s="152">
        <f>((([4]ACI!L18*[4]ACI!E18))*[4]ACI!B18)+((([4]ACI!L23*[4]ACI!E23)+([4]ACI!L24*[4]ACI!E24)+([4]ACI!L25*[4]ACI!E25)+([4]ACI!L26*[4]ACI!E26)+([4]ACI!L27*[4]ACI!E27)+([4]ACI!L28*[4]ACI!E28))*[4]ACI!B23)</f>
        <v>0.13140000000000002</v>
      </c>
      <c r="AV10" s="152">
        <f>((([4]ACI!M18*[4]ACI!E18))*[4]ACI!B18)+((([4]ACI!M23*[4]ACI!E23)+([4]ACI!M24*[4]ACI!E24)+([4]ACI!M25*[4]ACI!E25)+([4]ACI!M26*[4]ACI!E26)+([4]ACI!M27*[4]ACI!E27)+([4]ACI!M28*[4]ACI!E28))*[4]ACI!B23)</f>
        <v>0.13140000000000002</v>
      </c>
      <c r="AW10" s="152">
        <f>((([4]JUR!L18*[4]JUR!E18)+([4]JUR!L19*[4]JUR!E19))*[4]JUR!B18)+((([4]JUR!L24*[4]JUR!E24))*[4]JUR!B24)+((([4]JUR!L29*[4]JUR!E29)+([4]JUR!L30*[4]JUR!E30))*[4]JUR!B29)</f>
        <v>0.20625000000000002</v>
      </c>
      <c r="AX10" s="152">
        <f>((([4]JUR!M18*[4]JUR!E18)+([4]JUR!M19*[4]JUR!E19))*[4]JUR!B18)+((([4]JUR!M24*[4]JUR!E24))*[4]JUR!B24)+((([4]JUR!M29*[4]JUR!E29)+([4]JUR!M30*[4]JUR!E30))*[4]JUR!B29)</f>
        <v>0.31875000000000003</v>
      </c>
      <c r="AY10" s="152">
        <f>((([4]CON!L18*[4]CON!E18)+([4]CON!L19*[4]CON!E19)+([4]CON!L20*[4]CON!E20)+([4]CON!L21*[4]CON!E21))*[4]CON!B18)</f>
        <v>2.75E-2</v>
      </c>
      <c r="AZ10" s="152">
        <f>((([4]CON!M18*[4]CON!E18)+([4]CON!M19*[4]CON!E19)+([4]CON!M20*[4]CON!E20)+([4]CON!M21*[4]CON!E21))*[4]CON!B18)</f>
        <v>7.7499999999999999E-2</v>
      </c>
      <c r="BA10" s="152">
        <f>((([4]GDO!L18*[4]GDO!E18)+([4]GDO!L19*[4]GDO!E19)+([4]GDO!L20*[4]GDO!E20)+([4]GDO!L21*[4]GDO!E21)+([4]GDO!L22*[4]GDO!E22))*[4]GDO!B18)+((([4]GDO!L27*[4]GDO!E27)+([4]GDO!L28*[4]GDO!E28)+([4]GDO!L29*[4]GDO!E29)+([4]GDO!L30*[4]GDO!E30)+([4]GDO!L31*[4]GDO!E31))*[4]GDO!B27)</f>
        <v>8.8000000000000023E-2</v>
      </c>
      <c r="BB10" s="152">
        <f>((([4]GDO!M18*[4]GDO!E18)+([4]GDO!M19*[4]GDO!E19)+([4]GDO!M20*[4]GDO!E20)+([4]GDO!M21*[4]GDO!E21)+([4]GDO!M22*[4]GDO!E22))*[4]GDO!B18)+((([4]GDO!M27*[4]GDO!E27)+([4]GDO!M28*[4]GDO!E28)+([4]GDO!M29*[4]GDO!E29)+([4]GDO!M30*[4]GDO!E30)+([4]GDO!M31*[4]GDO!E31))*[4]GDO!B27)</f>
        <v>8.8000000000000023E-2</v>
      </c>
      <c r="BC10" s="152">
        <f>((([4]SIT!L18*[4]SIT!E18)+([4]SIT!L19*[4]SIT!E19)+([4]SIT!L20*[4]SIT!E20)+([4]SIT!L21*[4]SIT!E21)+([4]SIT!L22*[4]SIT!E22)+([4]SIT!L23*[4]SIT!E23)+([4]SIT!L24*[4]SIT!E24)+([4]SIT!L25*[4]SIT!E25))*[4]SIT!B18)+((([4]SIT!L30*[4]SIT!E30)+([4]SIT!L31*[4]SIT!E31)+([4]SIT!L32*[4]SIT!E32)+([4]SIT!L33*[4]SIT!E33))*[4]SIT!B30)+((([4]SIT!L38*[4]SIT!E38)+([4]SIT!L39*[4]SIT!E39)+([4]SIT!L40*[4]SIT!E40)+([4]SIT!L41*[4]SIT!E41)+([4]SIT!L42*[4]SIT!E42)+([4]SIT!L43*[4]SIT!E43)+([4]SIT!L44*[4]SIT!E44))*[4]SIT!B38)</f>
        <v>8.1309000000000006E-2</v>
      </c>
      <c r="BD10" s="152">
        <f>((([4]SIT!M18*[4]SIT!E18)+([4]SIT!M19*[4]SIT!E19)+([4]SIT!M20*[4]SIT!E20)+([4]SIT!M21*[4]SIT!E21)+([4]SIT!M22*[4]SIT!E22)+([4]SIT!M23*[4]SIT!E23)+([4]SIT!M24*[4]SIT!E24)+([4]SIT!M25*[4]SIT!E25))*[4]SIT!B18)+((([4]SIT!M30*[4]SIT!E30)+([4]SIT!M31*[4]SIT!E31)+([4]SIT!M32*[4]SIT!E32)+([4]SIT!M33*[4]SIT!E33))*[4]SIT!B30)+((([4]SIT!M38*[4]SIT!E38)+([4]SIT!M39*[4]SIT!E39)+([4]SIT!M40*[4]SIT!E40)+([4]SIT!M41*[4]SIT!E41)+([4]SIT!M42*[4]SIT!E42)+([4]SIT!M43*[4]SIT!E43)+([4]SIT!M44*[4]SIT!E44))*[4]SIT!B38)</f>
        <v>9.012400000000001E-2</v>
      </c>
      <c r="BE10" s="152">
        <f>((([4]FIN!L18*[4]FIN!E18)+([4]FIN!L19*[4]FIN!E19)+([4]FIN!L20*[4]FIN!E20))*[4]FIN!B18)+((([4]FIN!L25*[4]FIN!E25)+([4]FIN!L26*[4]FIN!E26))*[4]FIN!B25)</f>
        <v>0.11148</v>
      </c>
      <c r="BF10" s="152">
        <f>((([4]FIN!M18*[4]FIN!E18)+([4]FIN!M19*[4]FIN!E19)+([4]FIN!M20*[4]FIN!E20))*[4]FIN!B18)+((([4]FIN!M25*[4]FIN!E25)+([4]FIN!M26*[4]FIN!E26))*[4]FIN!B25)</f>
        <v>0.11148</v>
      </c>
      <c r="BG10" s="152">
        <f>((([4]THU!L18*[4]THU!E18)+([4]THU!L19*[4]THU!E19)+([4]THU!L20*[4]THU!E20)+([4]THU!L21*[4]THU!E21)+([4]THU!L22*[4]THU!E22))*[4]THU!B18)+((([4]THU!L27*[4]THU!E27)+([4]THU!L28*[4]THU!E28))*[4]THU!B27)+(([4]THU!L33*[4]THU!E33)*[4]THU!B33)+(([4]THU!L38*[4]THU!E38)*[4]THU!B38)</f>
        <v>0.03</v>
      </c>
      <c r="BH10" s="152">
        <f>((([4]THU!M18*[4]THU!E18)+([4]THU!M19*[4]THU!E19)+([4]THU!M20*[4]THU!E20)+([4]THU!M21*[4]THU!E21)+([4]THU!M22*[4]THU!E22))*[4]THU!B18)+((([4]THU!M27*[4]THU!E27)+([4]THU!M28*[4]THU!E28))*[4]THU!B27)+(([4]THU!M33*[4]THU!E33)*[4]THU!B33)+(([4]THU!M38*[4]THU!E38)*[4]THU!B38)</f>
        <v>0.03</v>
      </c>
      <c r="BI10" s="152">
        <f>((([4]CDI!L18*[4]CDI!E18)+([4]CDI!L19*[4]CDI!E19))*[4]CDI!B18)+((([4]CDI!L24*[4]CDI!E24)+([4]CDI!L25*[4]CDI!E25)+([4]CDI!L26*[4]CDI!E26))*[4]CDI!B24)</f>
        <v>5.7000000000000002E-2</v>
      </c>
      <c r="BJ10" s="152">
        <f>((([4]CDI!M18*[4]CDI!E18)+([4]CDI!M19*[4]CDI!E19))*[4]CDI!B18)+((([4]CDI!M24*[4]CDI!E24)+([4]CDI!M25*[4]CDI!E25)+([4]CDI!M26*[4]CDI!E26))*[4]CDI!B24)</f>
        <v>5.7000000000000002E-2</v>
      </c>
      <c r="BK10" s="152">
        <f>((([4]ABI!L14*[4]ABI!E14)+([4]ABI!L15*[4]ABI!E15)+([4]ABI!L16*[4]ABI!E16)+([4]ABI!L17*[4]ABI!E17))*[4]ABI!B14)+((([4]ABI!L22*[4]ABI!E22)+([4]ABI!L23*[4]ABI!E23))*[4]ABI!B22)</f>
        <v>0</v>
      </c>
      <c r="BL10" s="152">
        <f>((([4]ABI!M14*[4]ABI!E14)+([4]ABI!M15*[4]ABI!E15)+([4]ABI!M16*[4]ABI!E16)+([4]ABI!M17*[4]ABI!E17))*[4]ABI!B14)+((([4]ABI!M22*[4]ABI!E22)+([4]ABI!M23*[4]ABI!E23))*[4]ABI!B22)</f>
        <v>0.03</v>
      </c>
      <c r="BM10" s="152">
        <f>((([4]ODM!L18*[4]ODM!E18)+([4]ODM!L19*[4]ODM!E19)+([4]ODM!L20*[4]ODM!E20)+([4]ODM!L21*[4]ODM!E21)+([4]ODM!L22*[4]ODM!E22)+([4]ODM!L23*[4]ODM!E23))*[4]ODM!B18)+((([4]ODM!L29*[4]ODM!E29)+([4]ODM!L30*[4]ODM!E30))*[4]ODM!B29)+((([4]ODM!L35*[4]ODM!E35)+([4]ODM!L36*[4]ODM!E36))*[4]ODM!B35)</f>
        <v>5.2200000000000003E-2</v>
      </c>
      <c r="BN10" s="152">
        <f>((([4]ODM!M18*[4]ODM!E18)+([4]ODM!M19*[4]ODM!E19)+([4]ODM!M20*[4]ODM!E20)+([4]ODM!M21*[4]ODM!E21)+([4]ODM!M22*[4]ODM!E22)+([4]ODM!M23*[4]ODM!E23))*[4]ODM!B18)+((([4]ODM!M29*[4]ODM!E29)+([4]ODM!M30*[4]ODM!E30))*[4]ODM!B29)+((([4]ODM!M35*[4]ODM!E35)+([4]ODM!M36*[4]ODM!E36))*[4]ODM!B35)</f>
        <v>5.2200000000000003E-2</v>
      </c>
      <c r="BO10" s="152">
        <f>((([4]CMG!L19*[4]CMG!E19)+([4]CMG!L20*[4]CMG!E20)+([4]CMG!L21*[4]CMG!E21))*[4]CMG!B19)+((([4]CMG!L26*[4]CMG!E26)+([4]CMG!L27*[4]CMG!E27)+([4]CMG!L28*[4]CMG!E28)+([4]CMG!L29*[4]CMG!E29)+([4]CMG!L30*[4]CMG!E30)+([4]CMG!L31*[4]CMG!E31)+([4]CMG!L32*[4]CMG!E32))*[4]CMG!B26)+((([4]CMG!L37*[4]CMG!E37)+([4]CMG!L38*[4]CMG!E38)+([4]CMG!L39*[4]CMG!E39)+([4]CMG!L40*[4]CMG!E40)+([4]CMG!L41*[4]CMG!E41)+([4]CMG!L42*[4]CMG!E42))*[4]CMG!B37)+((([4]CMG!L47*[4]CMG!E47)+([4]CMG!L48*[4]CMG!E48)+([4]CMG!L49*[4]CMG!E49)+([4]CMG!L50*[4]CMG!E50))*[4]CMG!B47)+((([4]CMG!L55*[4]CMG!E55)+([4]CMG!L56*[4]CMG!E56))*[4]CMG!B55)</f>
        <v>7.0309499999999997E-2</v>
      </c>
      <c r="BP10" s="152">
        <f>((([4]CMG!M19*[4]CMG!E19)+([4]CMG!M20*[4]CMG!E20)+([4]CMG!M21*[4]CMG!E21))*[4]CMG!B19)+((([4]CMG!M26*[4]CMG!E26)+([4]CMG!M27*[4]CMG!E27)+([4]CMG!M28*[4]CMG!E28)+([4]CMG!M29*[4]CMG!E29)+([4]CMG!M30*[4]CMG!E30)+([4]CMG!M31*[4]CMG!E31)+([4]CMG!M32*[4]CMG!E32))*[4]CMG!B26)+((([4]CMG!M37*[4]CMG!E37)+([4]CMG!M38*[4]CMG!E38)+([4]CMG!M39*[4]CMG!E39)+([4]CMG!M40*[4]CMG!E40)+([4]CMG!M41*[4]CMG!E41)+([4]CMG!M42*[4]CMG!E42))*[4]CMG!B37)+((([4]CMG!M47*[4]CMG!E47)+([4]CMG!M48*[4]CMG!E48)+([4]CMG!M49*[4]CMG!E49)+([4]CMG!M50*[4]CMG!E50))*[4]CMG!B47)+((([4]CMG!M55*[4]CMG!E55)+([4]CMG!M56*[4]CMG!E56))*[4]CMG!B55)</f>
        <v>7.0349999999999996E-2</v>
      </c>
    </row>
    <row r="11" spans="1:135" ht="15.75" thickBot="1" x14ac:dyDescent="0.25">
      <c r="B11" s="10"/>
      <c r="C11" s="662"/>
      <c r="D11" s="663"/>
      <c r="E11" s="663"/>
      <c r="F11" s="663"/>
      <c r="G11" s="663"/>
      <c r="H11" s="664"/>
      <c r="I11" s="927"/>
      <c r="J11" s="928"/>
      <c r="K11" s="928"/>
      <c r="L11" s="928"/>
      <c r="M11" s="928"/>
      <c r="N11" s="928"/>
      <c r="O11" s="928"/>
      <c r="P11" s="929"/>
      <c r="Q11" s="928" t="s">
        <v>468</v>
      </c>
      <c r="R11" s="928"/>
      <c r="S11" s="929"/>
      <c r="T11" s="932" t="s">
        <v>43</v>
      </c>
      <c r="U11" s="933"/>
      <c r="V11" s="933"/>
      <c r="W11" s="933"/>
      <c r="X11" s="933"/>
      <c r="Y11" s="934"/>
      <c r="Z11" s="11"/>
      <c r="AB11" s="151" t="s">
        <v>426</v>
      </c>
      <c r="AC11" s="152">
        <f>((([4]SIG!N18*[4]SIG!E18)+([4]SIG!N19*[4]SIG!E19)+([4]SIG!N20*[4]SIG!E20))*[4]SIG!B18)</f>
        <v>0</v>
      </c>
      <c r="AD11" s="152">
        <f>((([4]SIG!O18*[4]SIG!E18)+([4]SIG!O19*[4]SIG!E19)+([4]SIG!O20*[4]SIG!E20))*[4]SIG!B18)</f>
        <v>0</v>
      </c>
      <c r="AE11" s="152">
        <f>((([4]PES!N18*[4]PES!E18)+([4]PES!N19*[4]PES!E19)+([4]PES!N20*[4]PES!E20))*[4]PES!B18)+((([4]PES!N25*[4]PES!E25)+([4]PES!N26*[4]PES!E26))*[4]PES!B25)+((([4]PES!N31*[4]PES!E31)+([4]PES!N32*[4]PES!E32))*[4]PES!B31)+((([4]PES!N37*[4]PES!E37)+([4]PES!N38*[4]PES!E38)+([4]PES!N39*[4]PES!E39))*[4]PES!B37)+((([4]PES!N44*[4]PES!E44)+([4]PES!N45*[4]PES!E45)+([4]PES!N46*[4]PES!E46))*[4]PES!B44)</f>
        <v>7.8800000000000009E-2</v>
      </c>
      <c r="AF11" s="152">
        <f>((([4]PES!O18*[4]PES!E18)+([4]PES!O19*[4]PES!E19)+([4]PES!O20*[4]PES!E20))*[4]PES!B18)+((([4]PES!O25*[4]PES!E25)+([4]PES!O26*[4]PES!E26))*[4]PES!B25)+((([4]PES!O31*[4]PES!E31)+([4]PES!O32*[4]PES!E32))*[4]PES!B31)+((([4]PES!O37*[4]PES!E37)+([4]PES!O38*[4]PES!E38)+([4]PES!O39*[4]PES!E39))*[4]PES!B37)+((([4]PES!O44*[4]PES!E44)+([4]PES!O45*[4]PES!E45)+([4]PES!O46*[4]PES!E46))*[4]PES!B44)</f>
        <v>7.8800000000000009E-2</v>
      </c>
      <c r="AG11" s="152">
        <f>((([4]COM!N17*[4]COM!E17)+([4]COM!N18*[4]COM!E18)+([4]COM!N19*[4]COM!E19)+([4]COM!N20*[4]COM!E20)+([4]COM!N21*[4]COM!E21))*[4]COM!B17)+((([4]COM!N26*[4]COM!E26)+([4]COM!N27*[4]COM!E27)+([4]COM!N28*[4]COM!E28)+([4]COM!N29*[4]COM!E29)+([4]COM!N30*[4]COM!E30))*[4]COM!B26)+((([4]COM!N35*[4]COM!E35)*[4]COM!B35))</f>
        <v>6.3600000000000004E-2</v>
      </c>
      <c r="AH11" s="152">
        <f>((([4]COM!O17*[4]COM!E17)+([4]COM!O18*[4]COM!E18)+([4]COM!O19*[4]COM!E19)+([4]COM!O20*[4]COM!E20)+([4]COM!O21*[4]COM!E21))*[4]COM!B17)+((([4]COM!O26*[4]COM!E26)+([4]COM!O27*[4]COM!E27)+([4]COM!O28*[4]COM!E28)+([4]COM!O29*[4]COM!E29)+([4]COM!O30*[4]COM!E30))*[4]COM!B26)+((([4]COM!O35*[4]COM!E35)*[4]COM!B35))</f>
        <v>3.0600000000000002E-2</v>
      </c>
      <c r="AI11" s="152">
        <f>((([4]PDV!N18*[4]PDV!E18)+([4]PDV!N19*[4]PDV!E19)+([4]PDV!N20*[4]PDV!E20)+([4]PDV!N21*[4]PDV!E21)+([4]PDV!N22*[4]PDV!E22)+([4]PDV!N23*[4]PDV!E23)+([4]PDV!N24*[4]PDV!E24)+([4]PDV!N25*[4]PDV!E25))*[4]PDV!B18)</f>
        <v>8.4000000000000019E-2</v>
      </c>
      <c r="AJ11" s="152">
        <f>((([4]PDV!O18*[4]PDV!E18)+([4]PDV!O19*[4]PDV!E19)+([4]PDV!O20*[4]PDV!E20)+([4]PDV!O21*[4]PDV!E21)+([4]PDV!O22*[4]PDV!E22)+([4]PDV!O23*[4]PDV!E23)+([4]PDV!O24*[4]PDV!E24)+([4]PDV!O25*[4]PDV!E25))*[4]PDV!B18)</f>
        <v>0.13392000000000001</v>
      </c>
      <c r="AK11" s="152">
        <f>((([4]AII!N18*[4]AII!E18)+([4]AII!N19*[4]AII!E19)+([4]AII!N20*[4]AII!E20))*[4]AII!B18)+((([4]AII!N25*[4]AII!E25)+([4]AII!N26*[4]AII!E26))*[4]AII!B25)+((([4]AII!N31*[4]AII!E31)+([4]AII!N32*[4]AII!E32))*[4]AII!B31)</f>
        <v>0.13331999999999999</v>
      </c>
      <c r="AL11" s="152">
        <f>((([4]AII!O18*[4]AII!E18)+([4]AII!O19*[4]AII!E19)+([4]AII!O20*[4]AII!E20))*[4]AII!B18)+((([4]AII!O25*[4]AII!E25)+([4]AII!O26*[4]AII!E26))*[4]AII!B25)+((([4]AII!O31*[4]AII!E31)+([4]AII!O32*[4]AII!E32))*[4]AII!B31)</f>
        <v>0.13331999999999999</v>
      </c>
      <c r="AM11" s="152">
        <f>((([4]PRO!N18*[4]PRO!E18)+([4]PRO!N19*[4]PRO!E19)+([4]PRO!N20*[4]PRO!E20)+([4]PRO!N21*[4]PRO!E21)+([4]PRO!N22*[4]PRO!E22)+([4]PRO!N23*[4]PRO!E23))*[4]PRO!B18)+((([4]PRO!N28*[4]PRO!E28)+([4]PRO!N29*[4]PRO!E29)+([4]PRO!N30*[4]PRO!E30)+([4]PRO!N31*[4]PRO!E31))*[4]PRO!B28)+((([4]PRO!N36*[4]PRO!E36)+([4]PRO!N37*[4]PRO!E37))*[4]PRO!B36)</f>
        <v>0.22639999999999999</v>
      </c>
      <c r="AN11" s="152">
        <f>((([4]PRO!H18*[4]PRO!E18)+([4]PRO!H19*[4]PRO!E19)+([4]PRO!H20*[4]PRO!E20)+([4]PRO!H21*[4]PRO!E21)+([4]PRO!H22*[4]PRO!E22)+([4]PRO!H23*[4]PRO!E23))*[4]PRO!B18)+((([4]PRO!H28*[4]PRO!E28)+([4]PRO!H29*[4]PRO!E29)+([4]PRO!H30*[4]PRO!E30)+([4]PRO!H31*[4]PRO!E31))*[4]PRO!B28)+((([4]PRO!H36*[4]PRO!E36)+([4]PRO!H37*[4]PRO!E37))*[4]PRO!B36)</f>
        <v>6.4000000000000003E-3</v>
      </c>
      <c r="AO11" s="152">
        <f>((([4]IMV!N18*[4]IMV!E18)+([4]IMV!N19*[4]IMV!E19)+([4]IMV!N20*[4]IMV!E20)+([4]IMV!N21*[4]IMV!E21)+([4]IMV!N22*[4]IMV!E22))*[4]IMV!B18)</f>
        <v>0.14850000000000002</v>
      </c>
      <c r="AP11" s="152">
        <f>((([4]IMV!O18*[4]IMV!E18)+([4]IMV!O19*[4]IMV!E19)+([4]IMV!O20*[4]IMV!E20)+([4]IMV!O21*[4]IMV!E21)+([4]IMV!O22*[4]IMV!E22))*[4]IMV!B18)</f>
        <v>0.14849999999999999</v>
      </c>
      <c r="AQ11" s="152">
        <f>((([4]GAM!N18*[4]GAM!E18)+([4]GAM!N19*[4]GAM!E19)+([4]GAM!N20*[4]GAM!E20)+([4]GAM!N21*[4]GAM!E21))*[4]GAM!B18)+((([4]GAM!N26*[4]GAM!E26))*[4]GAM!B26)+((([4]GAM!N31*[4]GAM!E31)+([4]GAM!N32*[4]GAM!E32)+([4]GAM!N33*[4]GAM!E33))*[4]GAM!B31)+((([4]GAM!N38*[4]GAM!E38)+([4]GAM!N39*[4]GAM!E39))*[4]GAM!B38)</f>
        <v>5.7243999999999996E-2</v>
      </c>
      <c r="AR11" s="152">
        <f>((([4]GAM!O18*[4]GAM!E18)+([4]GAM!O19*[4]GAM!E19)+([4]GAM!O20*[4]GAM!E20)+([4]GAM!O21*[4]GAM!E21))*[4]GAM!B18)+((([4]GAM!O26*[4]GAM!E26))*[4]GAM!B26)+((([4]GAM!O31*[4]GAM!E31)+([4]GAM!O32*[4]GAM!E32)+([4]GAM!O33*[4]GAM!E33))*[4]GAM!B31)+((([4]GAM!O38*[4]GAM!E38)+([4]GAM!O39*[4]GAM!E39))*[4]GAM!B38)</f>
        <v>5.7243999999999996E-2</v>
      </c>
      <c r="AS11" s="152">
        <f>((([4]SAP!N18*[4]SAP!E18)+([4]SAP!N19*[4]SAP!E19)+([4]SAP!N20*[4]SAP!E20))*[4]SAP!B18)+((([4]SAP!N25*[4]SAP!E25))*[4]SAP!B25)+((([4]SAP!N30*[4]SAP!E30)+([4]SAP!N31*[4]SAP!E31)+([4]SAP!N32*[4]SAP!E32))*[4]SAP!B30)</f>
        <v>1.7499999999999998E-2</v>
      </c>
      <c r="AT11" s="152">
        <f>((([4]SAP!O18*[4]SAP!E18)+([4]SAP!O19*[4]SAP!E19)+([4]SAP!O20*[4]SAP!E20))*[4]SAP!B18)+((([4]SAP!O25*[4]SAP!E25))*[4]SAP!B25)+((([4]SAP!O30*[4]SAP!E30)+([4]SAP!O31*[4]SAP!E31)+([4]SAP!O32*[4]SAP!E32))*[4]SAP!B30)</f>
        <v>1.7499999999999998E-2</v>
      </c>
      <c r="AU11" s="152">
        <f>((([4]ACI!N18*[4]ACI!E18))*[4]ACI!B18)+((([4]ACI!N23*[4]ACI!E23)+([4]ACI!N24*[4]ACI!E24)+([4]ACI!N25*[4]ACI!E25)+([4]ACI!N26*[4]ACI!E26)+([4]ACI!N27*[4]ACI!E27)+([4]ACI!N28*[4]ACI!E28))*[4]ACI!B23)</f>
        <v>5.1400000000000001E-2</v>
      </c>
      <c r="AV11" s="152">
        <f>((([4]ACI!O18*[4]ACI!E18))*[4]ACI!B18)+((([4]ACI!O23*[4]ACI!E23)+([4]ACI!O24*[4]ACI!E24)+([4]ACI!O25*[4]ACI!E25)+([4]ACI!O26*[4]ACI!E26)+([4]ACI!O27*[4]ACI!E27)+([4]ACI!O28*[4]ACI!E28))*[4]ACI!B23)</f>
        <v>5.1400000000000001E-2</v>
      </c>
      <c r="AW11" s="152">
        <f>((([4]JUR!N18*[4]JUR!E18)+([4]JUR!N19*[4]JUR!E19))*[4]JUR!B18)+((([4]JUR!N24*[4]JUR!E24))*[4]JUR!B24)+((([4]JUR!N29*[4]JUR!E29)+([4]JUR!N30*[4]JUR!E30))*[4]JUR!B29)</f>
        <v>0</v>
      </c>
      <c r="AX11" s="152">
        <f>((([4]JUR!O18*[4]JUR!E18)+([4]JUR!O19*[4]JUR!E19))*[4]JUR!B18)+((([4]JUR!O24*[4]JUR!E24))*[4]JUR!B24)+((([4]JUR!O29*[4]JUR!E29)+([4]JUR!O30*[4]JUR!E30))*[4]JUR!B29)</f>
        <v>0</v>
      </c>
      <c r="AY11" s="152">
        <f>((([4]CON!N18*[4]CON!E18)+([4]CON!N19*[4]CON!E19)+([4]CON!N20*[4]CON!E20)+([4]CON!N21*[4]CON!E21))*[4]CON!B18)</f>
        <v>2.75E-2</v>
      </c>
      <c r="AZ11" s="152">
        <f>((([4]CON!O18*[4]CON!E18)+([4]CON!O19*[4]CON!E19)+([4]CON!O20*[4]CON!E20)+([4]CON!O21*[4]CON!E21))*[4]CON!B18)</f>
        <v>3.7499999999999999E-2</v>
      </c>
      <c r="BA11" s="152">
        <f>((([4]GDO!N18*[4]GDO!E18)+([4]GDO!N19*[4]GDO!E19)+([4]GDO!N20*[4]GDO!E20)+([4]GDO!N21*[4]GDO!E21)+([4]GDO!N22*[4]GDO!E22))*[4]GDO!B18)+((([4]GDO!N27*[4]GDO!E27)+([4]GDO!N28*[4]GDO!E28)+([4]GDO!N29*[4]GDO!E29)+([4]GDO!N30*[4]GDO!E30)+([4]GDO!N31*[4]GDO!E31))*[4]GDO!B27)</f>
        <v>8.8000000000000023E-2</v>
      </c>
      <c r="BB11" s="152">
        <f>((([4]GDO!O18*[4]GDO!E18)+([4]GDO!O19*[4]GDO!E19)+([4]GDO!O20*[4]GDO!E20)+([4]GDO!O21*[4]GDO!E21)+([4]GDO!O22*[4]GDO!E22))*[4]GDO!B18)+((([4]GDO!O27*[4]GDO!E27)+([4]GDO!O28*[4]GDO!E28)+([4]GDO!O29*[4]GDO!E29)+([4]GDO!O30*[4]GDO!E30)+([4]GDO!O31*[4]GDO!E31))*[4]GDO!B27)</f>
        <v>6.6000000000000003E-2</v>
      </c>
      <c r="BC11" s="152">
        <f>((([4]SIT!N18*[4]SIT!E18)+([4]SIT!N19*[4]SIT!E19)+([4]SIT!N20*[4]SIT!E20)+([4]SIT!N21*[4]SIT!E21)+([4]SIT!N22*[4]SIT!E22)+([4]SIT!N23*[4]SIT!E23)+([4]SIT!N24*[4]SIT!E24)+([4]SIT!N25*[4]SIT!E25))*[4]SIT!B18)+((([4]SIT!N30*[4]SIT!E30)+([4]SIT!N31*[4]SIT!E31)+([4]SIT!N32*[4]SIT!E32)+([4]SIT!N33*[4]SIT!E33))*[4]SIT!B30)+((([4]SIT!N38*[4]SIT!E38)+([4]SIT!N39*[4]SIT!E39)+([4]SIT!N40*[4]SIT!E40)+([4]SIT!N41*[4]SIT!E41)+([4]SIT!N42*[4]SIT!E42)+([4]SIT!N43*[4]SIT!E43)+([4]SIT!N44*[4]SIT!E44))*[4]SIT!B38)</f>
        <v>0.119018</v>
      </c>
      <c r="BD11" s="152">
        <f>((([4]SIT!O18*[4]SIT!E18)+([4]SIT!O19*[4]SIT!E19)+([4]SIT!O20*[4]SIT!E20)+([4]SIT!O21*[4]SIT!E21)+([4]SIT!O22*[4]SIT!E22)+([4]SIT!O23*[4]SIT!E23)+([4]SIT!O24*[4]SIT!E24)+([4]SIT!O25*[4]SIT!E25))*[4]SIT!B18)+((([4]SIT!O30*[4]SIT!E30)+([4]SIT!O31*[4]SIT!E31)+([4]SIT!O32*[4]SIT!E32)+([4]SIT!O33*[4]SIT!E33))*[4]SIT!B30)+((([4]SIT!O38*[4]SIT!E38)+([4]SIT!O39*[4]SIT!E39)+([4]SIT!O40*[4]SIT!E40)+([4]SIT!O41*[4]SIT!E41)+([4]SIT!O42*[4]SIT!E42)+([4]SIT!O43*[4]SIT!E43)+([4]SIT!O44*[4]SIT!E44))*[4]SIT!B38)</f>
        <v>5.8747000000000008E-2</v>
      </c>
      <c r="BE11" s="152">
        <f>((([4]FIN!N18*[4]FIN!E18)+([4]FIN!N19*[4]FIN!E19)+([4]FIN!N20*[4]FIN!E20))*[4]FIN!B18)+((([4]FIN!N25*[4]FIN!E25)+([4]FIN!N26*[4]FIN!E26))*[4]FIN!B25)</f>
        <v>7.9020000000000007E-2</v>
      </c>
      <c r="BF11" s="152">
        <f>((([4]FIN!O18*[4]FIN!E18)+([4]FIN!O19*[4]FIN!E19)+([4]FIN!O20*[4]FIN!E20))*[4]FIN!B18)+((([4]FIN!O25*[4]FIN!E25)+([4]FIN!O26*[4]FIN!E26))*[4]FIN!B25)</f>
        <v>7.6820000000000013E-2</v>
      </c>
      <c r="BG11" s="152">
        <f>((([4]THU!N18*[4]THU!E18)+([4]THU!N19*[4]THU!E19)+([4]THU!N20*[4]THU!E20)+([4]THU!N21*[4]THU!E21)+([4]THU!N22*[4]THU!E22))*[4]THU!B18)+((([4]THU!N27*[4]THU!E27)+([4]THU!N28*[4]THU!E28))*[4]THU!B27)+(([4]THU!N33*[4]THU!E33)*[4]THU!B33)+(([4]THU!N38*[4]THU!E38)*[4]THU!B38)</f>
        <v>0.24</v>
      </c>
      <c r="BH11" s="152">
        <f>((([4]THU!O18*[4]THU!E18)+([4]THU!O19*[4]THU!E19)+([4]THU!O20*[4]THU!E20)+([4]THU!O21*[4]THU!E21)+([4]THU!O22*[4]THU!E22))*[4]THU!B18)+((([4]THU!O27*[4]THU!E27)+([4]THU!O28*[4]THU!E28))*[4]THU!B27)+(([4]THU!O33*[4]THU!E33)*[4]THU!B33)+(([4]THU!O38*[4]THU!E38)*[4]THU!B38)</f>
        <v>0.24</v>
      </c>
      <c r="BI11" s="152">
        <f>((([4]CDI!N18*[4]CDI!E18)+([4]CDI!N19*[4]CDI!E19))*[4]CDI!B18)+((([4]CDI!N24*[4]CDI!E24)+([4]CDI!N25*[4]CDI!E25)+([4]CDI!N26*[4]CDI!E26))*[4]CDI!B24)</f>
        <v>0.11699999999999999</v>
      </c>
      <c r="BJ11" s="152">
        <f>((([4]CDI!O18*[4]CDI!E18)+([4]CDI!O19*[4]CDI!E19))*[4]CDI!B18)+((([4]CDI!O24*[4]CDI!E24)+([4]CDI!O25*[4]CDI!E25)+([4]CDI!O26*[4]CDI!E26))*[4]CDI!B24)</f>
        <v>0.11699999999999999</v>
      </c>
      <c r="BK11" s="152">
        <f>((([4]ABI!N14*[4]ABI!E14)+([4]ABI!N15*[4]ABI!E15)+([4]ABI!N16*[4]ABI!E16)+([4]ABI!N17*[4]ABI!E17))*[4]ABI!B14)+((([4]ABI!N22*[4]ABI!E22)+([4]ABI!N23*[4]ABI!E23))*[4]ABI!B22)</f>
        <v>0.1525</v>
      </c>
      <c r="BL11" s="152">
        <f>((([4]ABI!O14*[4]ABI!E14)+([4]ABI!O15*[4]ABI!E15)+([4]ABI!O16*[4]ABI!E16)+([4]ABI!O17*[4]ABI!E17))*[4]ABI!B14)+((([4]ABI!O22*[4]ABI!E22)+([4]ABI!O23*[4]ABI!E23))*[4]ABI!B22)</f>
        <v>4.0000000000000008E-2</v>
      </c>
      <c r="BM11" s="152">
        <f>((([4]ODM!N18*[4]ODM!E18)+([4]ODM!N19*[4]ODM!E19)+([4]ODM!N20*[4]ODM!E20)+([4]ODM!N21*[4]ODM!E21)+([4]ODM!N22*[4]ODM!E22)+([4]ODM!N23*[4]ODM!E23))*[4]ODM!B18)+((([4]ODM!N29*[4]ODM!E29)+([4]ODM!N30*[4]ODM!E30))*[4]ODM!B29)+((([4]ODM!N35*[4]ODM!E35)+([4]ODM!N36*[4]ODM!E36))*[4]ODM!B35)</f>
        <v>0.11720000000000001</v>
      </c>
      <c r="BN11" s="152">
        <f>((([4]ODM!O18*[4]ODM!E18)+([4]ODM!O19*[4]ODM!E19)+([4]ODM!O20*[4]ODM!E20)+([4]ODM!O21*[4]ODM!E21)+([4]ODM!O22*[4]ODM!E22)+([4]ODM!O23*[4]ODM!E23))*[4]ODM!B18)+((([4]ODM!O29*[4]ODM!E29)+([4]ODM!O30*[4]ODM!E30))*[4]ODM!B29)+((([4]ODM!O35*[4]ODM!E35)+([4]ODM!O36*[4]ODM!E36))*[4]ODM!B35)</f>
        <v>0.11720000000000001</v>
      </c>
      <c r="BO11" s="152">
        <f>((([4]CMG!N19*[4]CMG!E19)+([4]CMG!N20*[4]CMG!E20)+([4]CMG!N21*[4]CMG!E21))*[4]CMG!B19)+((([4]CMG!N26*[4]CMG!E26)+([4]CMG!N27*[4]CMG!E27)+([4]CMG!N28*[4]CMG!E28)+([4]CMG!N29*[4]CMG!E29)+([4]CMG!N30*[4]CMG!E30)+([4]CMG!N31*[4]CMG!E31)+([4]CMG!N32*[4]CMG!E32))*[4]CMG!B26)+((([4]CMG!N37*[4]CMG!E37)+([4]CMG!N38*[4]CMG!E38)+([4]CMG!N39*[4]CMG!E39)+([4]CMG!N40*[4]CMG!E40)+([4]CMG!N41*[4]CMG!E41)+([4]CMG!N42*[4]CMG!E42))*[4]CMG!B37)+((([4]CMG!N47*[4]CMG!E47)+([4]CMG!N48*[4]CMG!E48)+([4]CMG!N49*[4]CMG!E49)+([4]CMG!N50*[4]CMG!E50))*[4]CMG!B47)+((([4]CMG!N55*[4]CMG!E55)+([4]CMG!N56*[4]CMG!E56))*[4]CMG!B55)</f>
        <v>9.0150000000000008E-2</v>
      </c>
      <c r="BP11" s="152">
        <f>((([4]CMG!O19*[4]CMG!E19)+([4]CMG!O20*[4]CMG!E20)+([4]CMG!O21*[4]CMG!E21))*[4]CMG!B19)+((([4]CMG!O26*[4]CMG!E26)+([4]CMG!O27*[4]CMG!E27)+([4]CMG!O28*[4]CMG!E28)+([4]CMG!O29*[4]CMG!E29)+([4]CMG!O30*[4]CMG!E30)+([4]CMG!O31*[4]CMG!E31)+([4]CMG!O32*[4]CMG!E32))*[4]CMG!B26)+((([4]CMG!O37*[4]CMG!E37)+([4]CMG!O38*[4]CMG!E38)+([4]CMG!O39*[4]CMG!E39)+([4]CMG!O40*[4]CMG!E40)+([4]CMG!O41*[4]CMG!E41)+([4]CMG!O42*[4]CMG!E42))*[4]CMG!B37)+((([4]CMG!O47*[4]CMG!E47)+([4]CMG!O48*[4]CMG!E48)+([4]CMG!O49*[4]CMG!E49)+([4]CMG!O50*[4]CMG!E50))*[4]CMG!B47)+((([4]CMG!O55*[4]CMG!E55)+([4]CMG!O56*[4]CMG!E56))*[4]CMG!B55)</f>
        <v>9.0150000000000008E-2</v>
      </c>
    </row>
    <row r="12" spans="1:135"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c r="AB12" s="151" t="s">
        <v>428</v>
      </c>
      <c r="AC12" s="152">
        <f>((([4]SIG!P18*[4]SIG!E18)+([4]SIG!P19*[4]SIG!E19)+([4]SIG!P20*[4]SIG!E20))*[4]SIG!B18)</f>
        <v>0</v>
      </c>
      <c r="AD12" s="152">
        <f>((([4]SIG!Q18*[4]SIG!E18)+([4]SIG!Q19*[4]SIG!E19)+([4]SIG!Q20*[4]SIG!E20))*[4]SIG!B18)</f>
        <v>0</v>
      </c>
      <c r="AE12" s="152">
        <f>((([4]PES!P18*[4]PES!E18)+([4]PES!P19*[4]PES!E19)+([4]PES!P20*[4]PES!E20))*[4]PES!B18)+((([4]PES!P25*[4]PES!E25)+([4]PES!P26*[4]PES!E26))*[4]PES!B25)+((([4]PES!P31*[4]PES!E31)+([4]PES!P32*[4]PES!E32))*[4]PES!B31)+((([4]PES!P37*[4]PES!E37)+([4]PES!P38*[4]PES!E38)+([4]PES!P39*[4]PES!E39))*[4]PES!B37)+((([4]PES!P44*[4]PES!E44)+([4]PES!P45*[4]PES!E45)+([4]PES!P46*[4]PES!E46))*[4]PES!B44)</f>
        <v>5.4000000000000003E-3</v>
      </c>
      <c r="AF12" s="152">
        <f>((([4]PES!Q18*[4]PES!E18)+([4]PES!Q19*[4]PES!E19)+([4]PES!Q20*[4]PES!E20))*[4]PES!B18)+((([4]PES!Q25*[4]PES!E25)+([4]PES!Q26*[4]PES!E26))*[4]PES!B25)+((([4]PES!Q31*[4]PES!E31)+([4]PES!Q32*[4]PES!E32))*[4]PES!B31)+((([4]PES!Q37*[4]PES!E37)+([4]PES!Q38*[4]PES!E38)+([4]PES!Q39*[4]PES!E39))*[4]PES!B37)+((([4]PES!Q44*[4]PES!E44)+([4]PES!Q45*[4]PES!E45)+([4]PES!Q46*[4]PES!E46))*[4]PES!B44)</f>
        <v>5.4000000000000003E-3</v>
      </c>
      <c r="AG12" s="152">
        <f>((([4]COM!P17*[4]COM!E17)+([4]COM!P18*[4]COM!E18)+([4]COM!P19*[4]COM!E19)+([4]COM!P20*[4]COM!E20)+([4]COM!P21*[4]COM!E21))*[4]COM!B17)+((([4]COM!P26*[4]COM!E26)+([4]COM!P27*[4]COM!E27)+([4]COM!P28*[4]COM!E28)+([4]COM!P29*[4]COM!E29)+([4]COM!P30*[4]COM!E30))*[4]COM!B26)+((([4]COM!P35*[4]COM!E35)*[4]COM!B35))</f>
        <v>6.2100000000000002E-2</v>
      </c>
      <c r="AH12" s="152">
        <f>((([4]COM!Q17*[4]COM!E17)+([4]COM!Q18*[4]COM!E18)+([4]COM!Q19*[4]COM!E19)+([4]COM!Q20*[4]COM!E20)+([4]COM!Q21*[4]COM!E21))*[4]COM!B17)+((([4]COM!Q26*[4]COM!E26)+([4]COM!Q27*[4]COM!E27)+([4]COM!Q28*[4]COM!E28)+([4]COM!Q29*[4]COM!E29)+([4]COM!Q30*[4]COM!E30))*[4]COM!B26)+((([4]COM!Q35*[4]COM!E35)*[4]COM!B35))</f>
        <v>6.2100000000000002E-2</v>
      </c>
      <c r="AI12" s="152">
        <f>((([4]PDV!P18*[4]PDV!E18)+([4]PDV!P19*[4]PDV!E19)+([4]PDV!P20*[4]PDV!E20)+([4]PDV!P21*[4]PDV!E21)+([4]PDV!P22*[4]PDV!E22)+([4]PDV!P23*[4]PDV!E23)+([4]PDV!P24*[4]PDV!E24)+([4]PDV!P25*[4]PDV!E25))*[4]PDV!B18)</f>
        <v>1.3333333333333336E-2</v>
      </c>
      <c r="AJ12" s="152">
        <f>((([4]PDV!Q18*[4]PDV!E18)+([4]PDV!Q19*[4]PDV!E19)+([4]PDV!Q20*[4]PDV!E20)+([4]PDV!Q21*[4]PDV!E21)+([4]PDV!Q22*[4]PDV!E22)+([4]PDV!Q23*[4]PDV!E23)+([4]PDV!Q24*[4]PDV!E24)+([4]PDV!Q25*[4]PDV!E25))*[4]PDV!B18)</f>
        <v>3.0112000000000007E-2</v>
      </c>
      <c r="AK12" s="152">
        <f>((([4]AII!P18*[4]AII!E18)+([4]AII!P19*[4]AII!E19)+([4]AII!P20*[4]AII!E20))*[4]AII!B18)+((([4]AII!P25*[4]AII!E25)+([4]AII!P26*[4]AII!E26))*[4]AII!B25)+((([4]AII!P31*[4]AII!E31)+([4]AII!P32*[4]AII!E32))*[4]AII!B31)</f>
        <v>0</v>
      </c>
      <c r="AL12" s="152">
        <f>((([4]AII!Q18*[4]AII!E18)+([4]AII!Q19*[4]AII!E19)+([4]AII!Q20*[4]AII!E20))*[4]AII!B18)+((([4]AII!Q25*[4]AII!E25)+([4]AII!Q26*[4]AII!E26))*[4]AII!B25)+((([4]AII!Q31*[4]AII!E31)+([4]AII!Q32*[4]AII!E32))*[4]AII!B31)</f>
        <v>0</v>
      </c>
      <c r="AM12" s="152">
        <f>((([4]PRO!P18*[4]PRO!E18)+([4]PRO!P19*[4]PRO!E19)+([4]PRO!P20*[4]PRO!E20)+([4]PRO!P21*[4]PRO!E21)+([4]PRO!P22*[4]PRO!E22)+([4]PRO!P23*[4]PRO!E23))*[4]PRO!B18)+((([4]PRO!P28*[4]PRO!E28)+([4]PRO!P29*[4]PRO!E29)+([4]PRO!P30*[4]PRO!E30)+([4]PRO!P31*[4]PRO!E31))*[4]PRO!B28)+((([4]PRO!P36*[4]PRO!E36)+([4]PRO!P37*[4]PRO!E37))*[4]PRO!B36)</f>
        <v>6.4000000000000003E-3</v>
      </c>
      <c r="AN12" s="152">
        <f>((([4]PRO!H18*[4]PRO!E18)+([4]PRO!H19*[4]PRO!E19)+([4]PRO!H20*[4]PRO!E20)+([4]PRO!H21*[4]PRO!E21)+([4]PRO!H22*[4]PRO!E22)+([4]PRO!H23*[4]PRO!E23))*[4]PRO!B18)+((([4]PRO!H28*[4]PRO!E28)+([4]PRO!H29*[4]PRO!E29)+([4]PRO!H30*[4]PRO!E30)+([4]PRO!H31*[4]PRO!E31))*[4]PRO!B28)+((([4]PRO!H36*[4]PRO!E36)+([4]PRO!H37*[4]PRO!E37))*[4]PRO!B36)</f>
        <v>6.4000000000000003E-3</v>
      </c>
      <c r="AO12" s="152">
        <f>((([4]IMV!P18*[4]IMV!E18)+([4]IMV!P19*[4]IMV!E19)+([4]IMV!P20*[4]IMV!E20)+([4]IMV!P21*[4]IMV!E21)+([4]IMV!P22*[4]IMV!E22))*[4]IMV!B18)</f>
        <v>5.7000000000000002E-2</v>
      </c>
      <c r="AP12" s="152">
        <f>((([4]IMV!Q18*[4]IMV!E18)+([4]IMV!Q19*[4]IMV!E19)+([4]IMV!Q20*[4]IMV!E20)+([4]IMV!Q21*[4]IMV!E21)+([4]IMV!Q22*[4]IMV!E22))*[4]IMV!B18)</f>
        <v>9.4500000000000001E-2</v>
      </c>
      <c r="AQ12" s="152">
        <f>((([4]GAM!P18*[4]GAM!E18)+([4]GAM!P19*[4]GAM!E19)+([4]GAM!P20*[4]GAM!E20)+([4]GAM!P21*[4]GAM!E21))*[4]GAM!B18)+((([4]GAM!P26*[4]GAM!E26))*[4]GAM!B26)+((([4]GAM!P31*[4]GAM!E31)+([4]GAM!P32*[4]GAM!E32)+([4]GAM!P33*[4]GAM!E33))*[4]GAM!B31)+((([4]GAM!P38*[4]GAM!E38)+([4]GAM!P39*[4]GAM!E39))*[4]GAM!B38)</f>
        <v>5.7243999999999996E-2</v>
      </c>
      <c r="AR12" s="152">
        <f>((([4]GAM!Q18*[4]GAM!E18)+([4]GAM!Q19*[4]GAM!E19)+([4]GAM!Q20*[4]GAM!E20)+([4]GAM!Q21*[4]GAM!E21))*[4]GAM!B18)+((([4]GAM!Q26*[4]GAM!E26))*[4]GAM!B26)+((([4]GAM!Q31*[4]GAM!E31)+([4]GAM!Q32*[4]GAM!E32)+([4]GAM!Q33*[4]GAM!E33))*[4]GAM!B31)+((([4]GAM!Q38*[4]GAM!E38)+([4]GAM!Q39*[4]GAM!E39))*[4]GAM!B38)</f>
        <v>5.7243999999999996E-2</v>
      </c>
      <c r="AS12" s="152">
        <f>((([4]SAP!P18*[4]SAP!E18)+([4]SAP!P19*[4]SAP!E19)+([4]SAP!P20*[4]SAP!E20))*[4]SAP!B18)+((([4]SAP!P25*[4]SAP!E25))*[4]SAP!B25)+((([4]SAP!P30*[4]SAP!E30)+([4]SAP!P31*[4]SAP!E31)+([4]SAP!P32*[4]SAP!E32))*[4]SAP!B30)</f>
        <v>0</v>
      </c>
      <c r="AT12" s="152">
        <f>((([4]SAP!Q18*[4]SAP!E18)+([4]SAP!Q19*[4]SAP!E19)+([4]SAP!Q20*[4]SAP!E20))*[4]SAP!B18)+((([4]SAP!Q25*[4]SAP!E25))*[4]SAP!B25)+((([4]SAP!Q30*[4]SAP!E30)+([4]SAP!Q31*[4]SAP!E31)+([4]SAP!Q32*[4]SAP!E32))*[4]SAP!B30)</f>
        <v>0</v>
      </c>
      <c r="AU12" s="152">
        <f>((([4]ACI!P18*[4]ACI!E18))*[4]ACI!B18)+((([4]ACI!P23*[4]ACI!E23)+([4]ACI!P24*[4]ACI!E24)+([4]ACI!P25*[4]ACI!E25)+([4]ACI!P26*[4]ACI!E26)+([4]ACI!P27*[4]ACI!E27)+([4]ACI!P28*[4]ACI!E28))*[4]ACI!B23)</f>
        <v>0.1414</v>
      </c>
      <c r="AV12" s="152">
        <f>((([4]ACI!Q18*[4]ACI!E18))*[4]ACI!B18)+((([4]ACI!Q23*[4]ACI!E23)+([4]ACI!Q24*[4]ACI!E24)+([4]ACI!Q25*[4]ACI!E25)+([4]ACI!Q26*[4]ACI!E26)+([4]ACI!Q27*[4]ACI!E27)+([4]ACI!Q28*[4]ACI!E28))*[4]ACI!B23)</f>
        <v>0.1414</v>
      </c>
      <c r="AW12" s="152">
        <f>((([4]JUR!P18*[4]JUR!E18)+([4]JUR!P19*[4]JUR!E19))*[4]JUR!B18)+((([4]JUR!P24*[4]JUR!E24))*[4]JUR!B24)+((([4]JUR!P29*[4]JUR!E29)+([4]JUR!P30*[4]JUR!E30))*[4]JUR!B29)</f>
        <v>0.17499999999999999</v>
      </c>
      <c r="AX12" s="152">
        <f>((([4]JUR!Q18*[4]JUR!E18)+([4]JUR!Q19*[4]JUR!E19))*[4]JUR!B18)+((([4]JUR!Q24*[4]JUR!E24))*[4]JUR!B24)+((([4]JUR!Q29*[4]JUR!E29)+([4]JUR!Q30*[4]JUR!E30))*[4]JUR!B29)</f>
        <v>0.17499999999999999</v>
      </c>
      <c r="AY12" s="152">
        <f>((([4]CON!P18*[4]CON!E18)+([4]CON!P19*[4]CON!E19)+([4]CON!P20*[4]CON!E20)+([4]CON!P21*[4]CON!E21))*[4]CON!B18)</f>
        <v>2.75E-2</v>
      </c>
      <c r="AZ12" s="152">
        <f>((([4]CON!Q18*[4]CON!E18)+([4]CON!Q19*[4]CON!E19)+([4]CON!Q20*[4]CON!E20)+([4]CON!Q21*[4]CON!E21))*[4]CON!B18)</f>
        <v>0.41250000000000003</v>
      </c>
      <c r="BA12" s="152">
        <f>((([4]GDO!P18*[4]GDO!E18)+([4]GDO!P19*[4]GDO!E19)+([4]GDO!P20*[4]GDO!E20)+([4]GDO!P21*[4]GDO!E21)+([4]GDO!P22*[4]GDO!E22))*[4]GDO!B18)+((([4]GDO!P27*[4]GDO!E27)+([4]GDO!P28*[4]GDO!E28)+([4]GDO!P29*[4]GDO!E29)+([4]GDO!P30*[4]GDO!E30)+([4]GDO!P31*[4]GDO!E31))*[4]GDO!B27)</f>
        <v>0.16000000000000003</v>
      </c>
      <c r="BB12" s="152">
        <f>((([4]GDO!Q18*[4]GDO!E18)+([4]GDO!Q19*[4]GDO!E19)+([4]GDO!Q20*[4]GDO!E20)+([4]GDO!Q21*[4]GDO!E21)+([4]GDO!Q22*[4]GDO!E22))*[4]GDO!B18)+((([4]GDO!Q27*[4]GDO!E27)+([4]GDO!Q28*[4]GDO!E28)+([4]GDO!Q29*[4]GDO!E29)+([4]GDO!Q30*[4]GDO!E30)+([4]GDO!Q31*[4]GDO!E31))*[4]GDO!B27)</f>
        <v>0.1328</v>
      </c>
      <c r="BC12" s="152">
        <f>((([4]SIT!P18*[4]SIT!E18)+([4]SIT!P19*[4]SIT!E19)+([4]SIT!P20*[4]SIT!E20)+([4]SIT!P21*[4]SIT!E21)+([4]SIT!P22*[4]SIT!E22)+([4]SIT!P23*[4]SIT!E23)+([4]SIT!P24*[4]SIT!E24)+([4]SIT!P25*[4]SIT!E25))*[4]SIT!B18)+((([4]SIT!P30*[4]SIT!E30)+([4]SIT!P31*[4]SIT!E31)+([4]SIT!P32*[4]SIT!E32)+([4]SIT!P33*[4]SIT!E33))*[4]SIT!B30)+((([4]SIT!P38*[4]SIT!E38)+([4]SIT!P39*[4]SIT!E39)+([4]SIT!P40*[4]SIT!E40)+([4]SIT!P41*[4]SIT!E41)+([4]SIT!P42*[4]SIT!E42)+([4]SIT!P43*[4]SIT!E43)+([4]SIT!P44*[4]SIT!E44))*[4]SIT!B38)</f>
        <v>9.1353000000000004E-2</v>
      </c>
      <c r="BD12" s="152">
        <f>((([4]SIT!Q18*[4]SIT!E18)+([4]SIT!Q19*[4]SIT!E19)+([4]SIT!Q20*[4]SIT!E20)+([4]SIT!Q21*[4]SIT!E21)+([4]SIT!Q22*[4]SIT!E22)+([4]SIT!Q23*[4]SIT!E23)+([4]SIT!Q24*[4]SIT!E24)+([4]SIT!Q25*[4]SIT!E25))*[4]SIT!B18)+((([4]SIT!Q30*[4]SIT!E30)+([4]SIT!Q31*[4]SIT!E31)+([4]SIT!Q32*[4]SIT!E32)+([4]SIT!Q33*[4]SIT!E33))*[4]SIT!B30)+((([4]SIT!Q38*[4]SIT!E38)+([4]SIT!Q39*[4]SIT!E39)+([4]SIT!Q40*[4]SIT!E40)+([4]SIT!Q41*[4]SIT!E41)+([4]SIT!Q42*[4]SIT!E42)+([4]SIT!Q43*[4]SIT!E43)+([4]SIT!Q44*[4]SIT!E44))*[4]SIT!B38)</f>
        <v>6.744E-2</v>
      </c>
      <c r="BE12" s="152">
        <f>((([4]FIN!P18*[4]FIN!E18)+([4]FIN!P19*[4]FIN!E19)+([4]FIN!P20*[4]FIN!E20))*[4]FIN!B18)+((([4]FIN!P25*[4]FIN!E25)+([4]FIN!P26*[4]FIN!E26))*[4]FIN!B25)</f>
        <v>5.1479999999999998E-2</v>
      </c>
      <c r="BF12" s="152">
        <f>((([4]FIN!Q18*[4]FIN!E18)+([4]FIN!Q19*[4]FIN!E19)+([4]FIN!Q20*[4]FIN!E20))*[4]FIN!B18)+((([4]FIN!Q25*[4]FIN!E25)+([4]FIN!Q26*[4]FIN!E26))*[4]FIN!B25)</f>
        <v>5.1479999999999998E-2</v>
      </c>
      <c r="BG12" s="152">
        <f>((([4]THU!P18*[4]THU!E18)+([4]THU!P19*[4]THU!E19)+([4]THU!P20*[4]THU!E20)+([4]THU!P21*[4]THU!E21)+([4]THU!P22*[4]THU!E22))*[4]THU!B18)+((([4]THU!P27*[4]THU!E27)+([4]THU!P28*[4]THU!E28))*[4]THU!B27)+(([4]THU!P33*[4]THU!E33)*[4]THU!B33)+(([4]THU!P38*[4]THU!E38)*[4]THU!B38)</f>
        <v>4.9799999999999997E-2</v>
      </c>
      <c r="BH12" s="152">
        <f>((([4]THU!Q18*[4]THU!E18)+([4]THU!Q19*[4]THU!E19)+([4]THU!Q20*[4]THU!E20)+([4]THU!Q21*[4]THU!E21)+([4]THU!Q22*[4]THU!E22))*[4]THU!B18)+((([4]THU!Q27*[4]THU!E27)+([4]THU!Q28*[4]THU!E28))*[4]THU!B27)+(([4]THU!Q33*[4]THU!E33)*[4]THU!B33)+(([4]THU!Q38*[4]THU!E38)*[4]THU!B38)</f>
        <v>3.5999999999999997E-2</v>
      </c>
      <c r="BI12" s="152">
        <f>((([4]CDI!P18*[4]CDI!E18)+([4]CDI!P19*[4]CDI!E19))*[4]CDI!B18)+((([4]CDI!P24*[4]CDI!E24)+([4]CDI!P25*[4]CDI!E25)+([4]CDI!P26*[4]CDI!E26))*[4]CDI!B24)</f>
        <v>3.2000000000000001E-2</v>
      </c>
      <c r="BJ12" s="152">
        <f>((([4]CDI!Q18*[4]CDI!E18)+([4]CDI!Q19*[4]CDI!E19))*[4]CDI!B18)+((([4]CDI!Q24*[4]CDI!E24)+([4]CDI!Q25*[4]CDI!E25)+([4]CDI!Q26*[4]CDI!E26))*[4]CDI!B24)</f>
        <v>3.2000000000000001E-2</v>
      </c>
      <c r="BK12" s="152">
        <f>((([4]ABI!P14*[4]ABI!E14)+([4]ABI!P15*[4]ABI!E15)+([4]ABI!P16*[4]ABI!E16)+([4]ABI!P17*[4]ABI!E17))*[4]ABI!B14)+((([4]ABI!P22*[4]ABI!E22)+([4]ABI!P23*[4]ABI!E23))*[4]ABI!B22)</f>
        <v>0.111</v>
      </c>
      <c r="BL12" s="152">
        <f>((([4]ABI!Q14*[4]ABI!E14)+([4]ABI!Q15*[4]ABI!E15)+([4]ABI!Q16*[4]ABI!E16)+([4]ABI!Q17*[4]ABI!E17))*[4]ABI!B14)+((([4]ABI!Q22*[4]ABI!E22)+([4]ABI!Q23*[4]ABI!E23))*[4]ABI!B22)</f>
        <v>6.6000000000000003E-2</v>
      </c>
      <c r="BM12" s="152">
        <f>((([4]ODM!P18*[4]ODM!E18)+([4]ODM!P19*[4]ODM!E19)+([4]ODM!P20*[4]ODM!E20)+([4]ODM!P21*[4]ODM!E21)+([4]ODM!P22*[4]ODM!E22)+([4]ODM!P23*[4]ODM!E23))*[4]ODM!B18)+((([4]ODM!P29*[4]ODM!E29)+([4]ODM!P30*[4]ODM!E30))*[4]ODM!B29)+((([4]ODM!P35*[4]ODM!E35)+([4]ODM!P36*[4]ODM!E36))*[4]ODM!B35)</f>
        <v>2.7200000000000002E-2</v>
      </c>
      <c r="BN12" s="152">
        <f>((([4]ODM!Q18*[4]ODM!E18)+([4]ODM!Q19*[4]ODM!E19)+([4]ODM!Q20*[4]ODM!E20)+([4]ODM!Q21*[4]ODM!E21)+([4]ODM!Q22*[4]ODM!E22)+([4]ODM!Q23*[4]ODM!E23))*[4]ODM!B18)+((([4]ODM!Q29*[4]ODM!E29)+([4]ODM!Q30*[4]ODM!E30))*[4]ODM!B29)+((([4]ODM!Q35*[4]ODM!E35)+([4]ODM!Q36*[4]ODM!E36))*[4]ODM!B35)</f>
        <v>2.7200000000000002E-2</v>
      </c>
      <c r="BO12" s="152">
        <f>((([4]CMG!P19*[4]CMG!E19)+([4]CMG!P20*[4]CMG!E20)+([4]CMG!P21*[4]CMG!E21))*[4]CMG!B19)+((([4]CMG!P26*[4]CMG!E26)+([4]CMG!P27*[4]CMG!E27)+([4]CMG!P28*[4]CMG!E28)+([4]CMG!P29*[4]CMG!E29)+([4]CMG!P30*[4]CMG!E30)+([4]CMG!P31*[4]CMG!E31)+([4]CMG!P32*[4]CMG!E32))*[4]CMG!B26)+((([4]CMG!P37*[4]CMG!E37)+([4]CMG!P38*[4]CMG!E38)+([4]CMG!P39*[4]CMG!E39)+([4]CMG!P40*[4]CMG!E40)+([4]CMG!P41*[4]CMG!E41)+([4]CMG!P42*[4]CMG!E42))*[4]CMG!B37)+((([4]CMG!P47*[4]CMG!E47)+([4]CMG!P48*[4]CMG!E48)+([4]CMG!P49*[4]CMG!E49)+([4]CMG!P50*[4]CMG!E50))*[4]CMG!B47)+((([4]CMG!P55*[4]CMG!E55)+([4]CMG!P56*[4]CMG!E56))*[4]CMG!B55)</f>
        <v>0.10269700000000001</v>
      </c>
      <c r="BP12" s="152">
        <f>((([4]CMG!Q19*[4]CMG!E19)+([4]CMG!Q20*[4]CMG!E20)+([4]CMG!Q21*[4]CMG!E21))*[4]CMG!B19)+((([4]CMG!Q26*[4]CMG!E26)+([4]CMG!Q27*[4]CMG!E27)+([4]CMG!Q28*[4]CMG!E28)+([4]CMG!Q29*[4]CMG!E29)+([4]CMG!Q30*[4]CMG!E30)+([4]CMG!Q31*[4]CMG!E31)+([4]CMG!Q32*[4]CMG!E32))*[4]CMG!B26)+((([4]CMG!Q37*[4]CMG!E37)+([4]CMG!Q38*[4]CMG!E38)+([4]CMG!Q39*[4]CMG!E39)+([4]CMG!Q40*[4]CMG!E40)+([4]CMG!Q41*[4]CMG!E41)+([4]CMG!Q42*[4]CMG!E42))*[4]CMG!B37)+((([4]CMG!Q47*[4]CMG!E47)+([4]CMG!Q48*[4]CMG!E48)+([4]CMG!Q49*[4]CMG!E49)+([4]CMG!Q50*[4]CMG!E50))*[4]CMG!B47)+((([4]CMG!Q55*[4]CMG!E55)+([4]CMG!Q56*[4]CMG!E56))*[4]CMG!B55)</f>
        <v>0.103075</v>
      </c>
    </row>
    <row r="13" spans="1:135" ht="21" customHeight="1" x14ac:dyDescent="0.2">
      <c r="B13" s="15"/>
      <c r="C13" s="659" t="s">
        <v>6</v>
      </c>
      <c r="D13" s="660"/>
      <c r="E13" s="660"/>
      <c r="F13" s="660"/>
      <c r="G13" s="660"/>
      <c r="H13" s="661"/>
      <c r="I13" s="918" t="s">
        <v>476</v>
      </c>
      <c r="J13" s="919"/>
      <c r="K13" s="919"/>
      <c r="L13" s="919"/>
      <c r="M13" s="919"/>
      <c r="N13" s="919"/>
      <c r="O13" s="919"/>
      <c r="P13" s="919"/>
      <c r="Q13" s="919"/>
      <c r="R13" s="919"/>
      <c r="S13" s="920"/>
      <c r="T13" s="659" t="s">
        <v>7</v>
      </c>
      <c r="U13" s="660"/>
      <c r="V13" s="660"/>
      <c r="W13" s="660"/>
      <c r="X13" s="660"/>
      <c r="Y13" s="661"/>
      <c r="Z13" s="17"/>
      <c r="AB13" s="151" t="s">
        <v>430</v>
      </c>
      <c r="AC13" s="152">
        <f>((([4]SIG!R18*[4]SIG!E18)+([4]SIG!R19*[4]SIG!E19)+([4]SIG!R20*[4]SIG!E20))*[4]SIG!B18)</f>
        <v>0.18000000000000002</v>
      </c>
      <c r="AD13" s="152">
        <f>((([4]SIG!S18*[4]SIG!E18)+([4]SIG!S19*[4]SIG!E19)+([4]SIG!S20*[4]SIG!E20))*[4]SIG!B18)</f>
        <v>0.18000000000000002</v>
      </c>
      <c r="AE13" s="152">
        <f>((([4]PES!R18*[4]PES!E18)+([4]PES!R19*[4]PES!E19)+([4]PES!R20*[4]PES!E20))*[4]PES!B18)+((([4]PES!R25*[4]PES!E25)+([4]PES!R26*[4]PES!E26))*[4]PES!B25)+((([4]PES!R31*[4]PES!E31)+([4]PES!R32*[4]PES!E32))*[4]PES!B31)+((([4]PES!R37*[4]PES!E37)+([4]PES!R38*[4]PES!E38)+([4]PES!R39*[4]PES!E39))*[4]PES!B37)+((([4]PES!R44*[4]PES!E44)+([4]PES!R45*[4]PES!E45)+([4]PES!R46*[4]PES!E46))*[4]PES!B44)</f>
        <v>9.5399999999999999E-2</v>
      </c>
      <c r="AF13" s="152">
        <f>((([4]PES!S18*[4]PES!E18)+([4]PES!S19*[4]PES!E19)+([4]PES!S20*[4]PES!E20))*[4]PES!B18)+((([4]PES!S25*[4]PES!E25)+([4]PES!S26*[4]PES!E26))*[4]PES!B25)+((([4]PES!S31*[4]PES!E31)+([4]PES!S32*[4]PES!E32))*[4]PES!B31)+((([4]PES!S37*[4]PES!E37)+([4]PES!S38*[4]PES!E38)+([4]PES!S39*[4]PES!E39))*[4]PES!B37)+((([4]PES!S44*[4]PES!E44)+([4]PES!S45*[4]PES!E45)+([4]PES!S46*[4]PES!E46))*[4]PES!B44)</f>
        <v>8.3400000000000002E-2</v>
      </c>
      <c r="AG13" s="152">
        <f>((([4]COM!R17*[4]COM!E17)+([4]COM!R18*[4]COM!E18)+([4]COM!R19*[4]COM!E19)+([4]COM!R20*[4]COM!E20)+([4]COM!R21*[4]COM!E21))*[4]COM!B17)+((([4]COM!R26*[4]COM!E26)+([4]COM!R27*[4]COM!E27)+([4]COM!R28*[4]COM!E28)+([4]COM!R29*[4]COM!E29)+([4]COM!R30*[4]COM!E30))*[4]COM!B26)+((([4]COM!R35*[4]COM!E35)*[4]COM!B35))</f>
        <v>0.16560000000000002</v>
      </c>
      <c r="AH13" s="152">
        <f>((([4]COM!S17*[4]COM!E17)+([4]COM!S18*[4]COM!E18)+([4]COM!S19*[4]COM!E19)+([4]COM!S20*[4]COM!E20)+([4]COM!S21*[4]COM!E21))*[4]COM!B17)+((([4]COM!S26*[4]COM!E26)+([4]COM!S27*[4]COM!E27)+([4]COM!S28*[4]COM!E28)+([4]COM!S29*[4]COM!E29)+([4]COM!S30*[4]COM!E30))*[4]COM!B26)+((([4]COM!S35*[4]COM!E35)*[4]COM!B35))</f>
        <v>0.16110000000000002</v>
      </c>
      <c r="AI13" s="152">
        <f>((([4]PDV!R18*[4]PDV!E18)+([4]PDV!R19*[4]PDV!E19)+([4]PDV!R20*[4]PDV!E20)+([4]PDV!R21*[4]PDV!E21)+([4]PDV!R22*[4]PDV!E22)+([4]PDV!R23*[4]PDV!E23)+([4]PDV!R24*[4]PDV!E24)+([4]PDV!R25*[4]PDV!E25))*[4]PDV!B18)</f>
        <v>0.13800000000000001</v>
      </c>
      <c r="AJ13" s="152">
        <f>((([4]PDV!S18*[4]PDV!E18)+([4]PDV!S19*[4]PDV!E19)+([4]PDV!S20*[4]PDV!E20)+([4]PDV!S21*[4]PDV!E21)+([4]PDV!S22*[4]PDV!E22)+([4]PDV!S23*[4]PDV!E23)+([4]PDV!S24*[4]PDV!E24)+([4]PDV!S25*[4]PDV!E25))*[4]PDV!B18)</f>
        <v>0.24926400000000007</v>
      </c>
      <c r="AK13" s="152">
        <f>((([4]AII!R18*[4]AII!E18)+([4]AII!R19*[4]AII!E19)+([4]AII!R20*[4]AII!E20))*[4]AII!B18)+((([4]AII!R25*[4]AII!E25)+([4]AII!R26*[4]AII!E26))*[4]AII!B25)+((([4]AII!R31*[4]AII!E31)+([4]AII!R32*[4]AII!E32))*[4]AII!B31)</f>
        <v>0.15000000000000002</v>
      </c>
      <c r="AL13" s="152">
        <f>((([4]AII!S18*[4]AII!E18)+([4]AII!S19*[4]AII!E19)+([4]AII!S20*[4]AII!E20))*[4]AII!B18)+((([4]AII!S25*[4]AII!E25)+([4]AII!S26*[4]AII!E26))*[4]AII!B25)+((([4]AII!S31*[4]AII!E31)+([4]AII!S32*[4]AII!E32))*[4]AII!B31)</f>
        <v>0.15000000000000002</v>
      </c>
      <c r="AM13" s="152">
        <f>((([4]PRO!R18*[4]PRO!E18)+([4]PRO!R19*[4]PRO!E19)+([4]PRO!R20*[4]PRO!E20)+([4]PRO!R21*[4]PRO!E21)+([4]PRO!R22*[4]PRO!E22)+([4]PRO!R23*[4]PRO!E23))*[4]PRO!B18)+((([4]PRO!R28*[4]PRO!E28)+([4]PRO!R29*[4]PRO!E29)+([4]PRO!R30*[4]PRO!E30)+([4]PRO!R31*[4]PRO!E31))*[4]PRO!B28)+((([4]PRO!R36*[4]PRO!E36)+([4]PRO!R37*[4]PRO!E37))*[4]PRO!B36)</f>
        <v>6.4000000000000003E-3</v>
      </c>
      <c r="AN13" s="152">
        <f>((([4]PRO!H18*[4]PRO!E18)+([4]PRO!H19*[4]PRO!E19)+([4]PRO!H20*[4]PRO!E20)+([4]PRO!H21*[4]PRO!E21)+([4]PRO!H22*[4]PRO!E22)+([4]PRO!H23*[4]PRO!E23))*[4]PRO!B18)+((([4]PRO!H28*[4]PRO!E28)+([4]PRO!H29*[4]PRO!E29)+([4]PRO!H30*[4]PRO!E30)+([4]PRO!H31*[4]PRO!E31))*[4]PRO!B28)+((([4]PRO!H36*[4]PRO!E36)+([4]PRO!H37*[4]PRO!E37))*[4]PRO!B36)</f>
        <v>6.4000000000000003E-3</v>
      </c>
      <c r="AO13" s="152">
        <f>((([4]IMV!R18*[4]IMV!E18)+([4]IMV!R19*[4]IMV!E19)+([4]IMV!R20*[4]IMV!E20)+([4]IMV!R21*[4]IMV!E21)+([4]IMV!R22*[4]IMV!E22))*[4]IMV!B18)</f>
        <v>8.2000000000000017E-2</v>
      </c>
      <c r="AP13" s="152">
        <f>((([4]IMV!S18*[4]IMV!E18)+([4]IMV!S19*[4]IMV!E19)+([4]IMV!S20*[4]IMV!E20)+([4]IMV!S21*[4]IMV!E21)+([4]IMV!S22*[4]IMV!E22))*[4]IMV!B18)</f>
        <v>8.2000000000000017E-2</v>
      </c>
      <c r="AQ13" s="152">
        <f>((([4]GAM!R18*[4]GAM!E18)+([4]GAM!R19*[4]GAM!E19)+([4]GAM!R20*[4]GAM!E20)+([4]GAM!R21*[4]GAM!E21))*[4]GAM!B18)+((([4]GAM!R26*[4]GAM!E26))*[4]GAM!B26)+((([4]GAM!R31*[4]GAM!E31)+([4]GAM!R32*[4]GAM!E32)+([4]GAM!R33*[4]GAM!E33))*[4]GAM!B31)+((([4]GAM!R38*[4]GAM!E38)+([4]GAM!R39*[4]GAM!E39))*[4]GAM!B38)</f>
        <v>0.109254</v>
      </c>
      <c r="AR13" s="152">
        <f>((([4]GAM!S18*[4]GAM!E18)+([4]GAM!S19*[4]GAM!E19)+([4]GAM!S20*[4]GAM!E20)+([4]GAM!S21*[4]GAM!E21))*[4]GAM!B18)+((([4]GAM!S26*[4]GAM!E26))*[4]GAM!B26)+((([4]GAM!S31*[4]GAM!E31)+([4]GAM!S32*[4]GAM!E32)+([4]GAM!S33*[4]GAM!E33))*[4]GAM!B31)+((([4]GAM!S38*[4]GAM!E38)+([4]GAM!S39*[4]GAM!E39))*[4]GAM!B38)</f>
        <v>0.109254</v>
      </c>
      <c r="AS13" s="152">
        <f>((([4]SAP!R18*[4]SAP!E18)+([4]SAP!R19*[4]SAP!E19)+([4]SAP!R20*[4]SAP!E20))*[4]SAP!B18)+((([4]SAP!R25*[4]SAP!E25))*[4]SAP!B25)+((([4]SAP!R30*[4]SAP!E30)+([4]SAP!R31*[4]SAP!E31)+([4]SAP!R32*[4]SAP!E32))*[4]SAP!B30)</f>
        <v>0.19</v>
      </c>
      <c r="AT13" s="152">
        <f>((([4]SAP!S18*[4]SAP!E18)+([4]SAP!S19*[4]SAP!E19)+([4]SAP!S20*[4]SAP!E20))*[4]SAP!B18)+((([4]SAP!S25*[4]SAP!E25))*[4]SAP!B25)+((([4]SAP!S30*[4]SAP!E30)+([4]SAP!S31*[4]SAP!E31)+([4]SAP!S32*[4]SAP!E32))*[4]SAP!B30)</f>
        <v>0.19</v>
      </c>
      <c r="AU13" s="152">
        <f>((([4]ACI!R18*[4]ACI!E18))*[4]ACI!B18)+((([4]ACI!R23*[4]ACI!E23)+([4]ACI!R24*[4]ACI!E24)+([4]ACI!R25*[4]ACI!E25)+([4]ACI!R26*[4]ACI!E26)+([4]ACI!R27*[4]ACI!E27)+([4]ACI!R28*[4]ACI!E28))*[4]ACI!B23)</f>
        <v>5.1400000000000001E-2</v>
      </c>
      <c r="AV13" s="152">
        <f>((([4]ACI!S18*[4]ACI!E18))*[4]ACI!B18)+((([4]ACI!S23*[4]ACI!E23)+([4]ACI!S24*[4]ACI!E24)+([4]ACI!S25*[4]ACI!E25)+([4]ACI!S26*[4]ACI!E26)+([4]ACI!S27*[4]ACI!E27)+([4]ACI!S28*[4]ACI!E28))*[4]ACI!B23)</f>
        <v>5.1400000000000001E-2</v>
      </c>
      <c r="AW13" s="152">
        <f>((([4]JUR!R18*[4]JUR!E18)+([4]JUR!R19*[4]JUR!E19))*[4]JUR!B18)+((([4]JUR!R24*[4]JUR!E24))*[4]JUR!B24)+((([4]JUR!R29*[4]JUR!E29)+([4]JUR!R30*[4]JUR!E30))*[4]JUR!B29)</f>
        <v>5.6250000000000001E-2</v>
      </c>
      <c r="AX13" s="152">
        <f>((([4]JUR!S18*[4]JUR!E18)+([4]JUR!S19*[4]JUR!E19))*[4]JUR!B18)+((([4]JUR!S24*[4]JUR!E24))*[4]JUR!B24)+((([4]JUR!S29*[4]JUR!E29)+([4]JUR!S30*[4]JUR!E30))*[4]JUR!B29)</f>
        <v>0.10625000000000001</v>
      </c>
      <c r="AY13" s="152">
        <f>((([4]CON!R18*[4]CON!E18)+([4]CON!R19*[4]CON!E19)+([4]CON!R20*[4]CON!E20)+([4]CON!R21*[4]CON!E21))*[4]CON!B18)</f>
        <v>2.75E-2</v>
      </c>
      <c r="AZ13" s="152">
        <f>((([4]CON!S18*[4]CON!E18)+([4]CON!S19*[4]CON!E19)+([4]CON!S20*[4]CON!E20)+([4]CON!S21*[4]CON!E21))*[4]CON!B18)</f>
        <v>3.2500000000000001E-2</v>
      </c>
      <c r="BA13" s="152">
        <f>((([4]GDO!R18*[4]GDO!E18)+([4]GDO!R19*[4]GDO!E19)+([4]GDO!R20*[4]GDO!E20)+([4]GDO!R21*[4]GDO!E21)+([4]GDO!R22*[4]GDO!E22))*[4]GDO!B18)+((([4]GDO!R27*[4]GDO!E27)+([4]GDO!R28*[4]GDO!E28)+([4]GDO!R29*[4]GDO!E29)+([4]GDO!R30*[4]GDO!E30)+([4]GDO!R31*[4]GDO!E31))*[4]GDO!B27)</f>
        <v>6.4000000000000015E-2</v>
      </c>
      <c r="BB13" s="152">
        <f>((([4]GDO!S18*[4]GDO!E18)+([4]GDO!S19*[4]GDO!E19)+([4]GDO!S20*[4]GDO!E20)+([4]GDO!S21*[4]GDO!E21)+([4]GDO!S22*[4]GDO!E22))*[4]GDO!B18)+((([4]GDO!S27*[4]GDO!E27)+([4]GDO!S28*[4]GDO!E28)+([4]GDO!S29*[4]GDO!E29)+([4]GDO!S30*[4]GDO!E30)+([4]GDO!S31*[4]GDO!E31))*[4]GDO!B27)</f>
        <v>2.8400000000000002E-2</v>
      </c>
      <c r="BC13" s="152">
        <f>((([4]SIT!R18*[4]SIT!E18)+([4]SIT!R19*[4]SIT!E19)+([4]SIT!R20*[4]SIT!E20)+([4]SIT!R21*[4]SIT!E21)+([4]SIT!R22*[4]SIT!E22)+([4]SIT!R23*[4]SIT!E23)+([4]SIT!R24*[4]SIT!E24)+([4]SIT!R25*[4]SIT!E25))*[4]SIT!B18)+((([4]SIT!R30*[4]SIT!E30)+([4]SIT!R31*[4]SIT!E31)+([4]SIT!R32*[4]SIT!E32)+([4]SIT!R33*[4]SIT!E33))*[4]SIT!B30)+((([4]SIT!R38*[4]SIT!E38)+([4]SIT!R39*[4]SIT!E39)+([4]SIT!R40*[4]SIT!E40)+([4]SIT!R41*[4]SIT!E41)+([4]SIT!R42*[4]SIT!E42)+([4]SIT!R43*[4]SIT!E43)+([4]SIT!R44*[4]SIT!E44))*[4]SIT!B38)</f>
        <v>0.10148600000000002</v>
      </c>
      <c r="BD13" s="152">
        <f>((([4]SIT!S18*[4]SIT!E18)+([4]SIT!S19*[4]SIT!E19)+([4]SIT!S20*[4]SIT!E20)+([4]SIT!S21*[4]SIT!E21)+([4]SIT!S22*[4]SIT!E22)+([4]SIT!S23*[4]SIT!E23)+([4]SIT!S24*[4]SIT!E24)+([4]SIT!S25*[4]SIT!E25))*[4]SIT!B18)+((([4]SIT!S30*[4]SIT!E30)+([4]SIT!S31*[4]SIT!E31)+([4]SIT!S32*[4]SIT!E32)+([4]SIT!S33*[4]SIT!E33))*[4]SIT!B30)+((([4]SIT!S38*[4]SIT!E38)+([4]SIT!S39*[4]SIT!E39)+([4]SIT!S40*[4]SIT!E40)+([4]SIT!S41*[4]SIT!E41)+([4]SIT!S42*[4]SIT!E42)+([4]SIT!S43*[4]SIT!E43)+([4]SIT!S44*[4]SIT!E44))*[4]SIT!B38)</f>
        <v>5.855500000000001E-2</v>
      </c>
      <c r="BE13" s="152">
        <f>((([4]FIN!R18*[4]FIN!E18)+([4]FIN!R19*[4]FIN!E19)+([4]FIN!R20*[4]FIN!E20))*[4]FIN!B18)+((([4]FIN!R25*[4]FIN!E25)+([4]FIN!R26*[4]FIN!E26))*[4]FIN!B25)</f>
        <v>0.10982000000000001</v>
      </c>
      <c r="BF13" s="152">
        <f>((([4]FIN!S18*[4]FIN!E18)+([4]FIN!S19*[4]FIN!E19)+([4]FIN!S20*[4]FIN!E20))*[4]FIN!B18)+((([4]FIN!S25*[4]FIN!E25)+([4]FIN!S26*[4]FIN!E26))*[4]FIN!B25)</f>
        <v>9.2000000000000012E-2</v>
      </c>
      <c r="BG13" s="152">
        <f>((([4]THU!R18*[4]THU!E18)+([4]THU!R19*[4]THU!E19)+([4]THU!R20*[4]THU!E20)+([4]THU!R21*[4]THU!E21)+([4]THU!R22*[4]THU!E22))*[4]THU!B18)+((([4]THU!R27*[4]THU!E27)+([4]THU!R28*[4]THU!E28))*[4]THU!B27)+(([4]THU!R33*[4]THU!E33)*[4]THU!B33)+(([4]THU!R38*[4]THU!E38)*[4]THU!B38)</f>
        <v>0.192</v>
      </c>
      <c r="BH13" s="152">
        <f>((([4]THU!S18*[4]THU!E18)+([4]THU!S19*[4]THU!E19)+([4]THU!S20*[4]THU!E20)+([4]THU!S21*[4]THU!E21)+([4]THU!S22*[4]THU!E22))*[4]THU!B18)+((([4]THU!S27*[4]THU!E27)+([4]THU!S28*[4]THU!E28))*[4]THU!B27)+(([4]THU!S33*[4]THU!E33)*[4]THU!B33)+(([4]THU!S38*[4]THU!E38)*[4]THU!B38)</f>
        <v>0.192</v>
      </c>
      <c r="BI13" s="152">
        <f>((([4]CDI!R18*[4]CDI!E18)+([4]CDI!R19*[4]CDI!E19))*[4]CDI!B18)+((([4]CDI!R24*[4]CDI!E24)+([4]CDI!R25*[4]CDI!E25)+([4]CDI!R26*[4]CDI!E26))*[4]CDI!B24)</f>
        <v>0.14199999999999999</v>
      </c>
      <c r="BJ13" s="152">
        <f>((([4]CDI!S18*[4]CDI!E18)+([4]CDI!S19*[4]CDI!E19))*[4]CDI!B18)+((([4]CDI!S24*[4]CDI!E24)+([4]CDI!S25*[4]CDI!E25)+([4]CDI!S26*[4]CDI!E26))*[4]CDI!B24)</f>
        <v>0.14199999999999999</v>
      </c>
      <c r="BK13" s="152">
        <f>((([4]ABI!R14*[4]ABI!E14)+([4]ABI!R15*[4]ABI!E15)+([4]ABI!R16*[4]ABI!E16)+([4]ABI!R17*[4]ABI!E17))*[4]ABI!B14)+((([4]ABI!R22*[4]ABI!E22)+([4]ABI!R23*[4]ABI!E23))*[4]ABI!B22)</f>
        <v>8.5000000000000006E-2</v>
      </c>
      <c r="BL13" s="152">
        <f>((([4]ABI!S14*[4]ABI!E14)+([4]ABI!S15*[4]ABI!E15)+([4]ABI!S16*[4]ABI!E16)+([4]ABI!S17*[4]ABI!E17))*[4]ABI!B14)+((([4]ABI!S22*[4]ABI!E22)+([4]ABI!S23*[4]ABI!E23))*[4]ABI!B22)</f>
        <v>8.5000000000000006E-2</v>
      </c>
      <c r="BM13" s="152">
        <f>((([4]ODM!R18*[4]ODM!E18)+([4]ODM!R19*[4]ODM!E19)+([4]ODM!R20*[4]ODM!E20)+([4]ODM!R21*[4]ODM!E21)+([4]ODM!R22*[4]ODM!E22)+([4]ODM!R23*[4]ODM!E23))*[4]ODM!B18)+((([4]ODM!R29*[4]ODM!E29)+([4]ODM!R30*[4]ODM!E30))*[4]ODM!B29)+((([4]ODM!R35*[4]ODM!E35)+([4]ODM!R36*[4]ODM!E36))*[4]ODM!B35)</f>
        <v>0.1522</v>
      </c>
      <c r="BN13" s="152">
        <f>((([4]ODM!S18*[4]ODM!E18)+([4]ODM!S19*[4]ODM!E19)+([4]ODM!S20*[4]ODM!E20)+([4]ODM!S21*[4]ODM!E21)+([4]ODM!S22*[4]ODM!E22)+([4]ODM!S23*[4]ODM!E23))*[4]ODM!B18)+((([4]ODM!S29*[4]ODM!E29)+([4]ODM!S30*[4]ODM!E30))*[4]ODM!B29)+((([4]ODM!S35*[4]ODM!E35)+([4]ODM!S36*[4]ODM!E36))*[4]ODM!B35)</f>
        <v>0.1522</v>
      </c>
      <c r="BO13" s="152">
        <f>((([4]CMG!R19*[4]CMG!E19)+([4]CMG!R20*[4]CMG!E20)+([4]CMG!R21*[4]CMG!E21))*[4]CMG!B19)+((([4]CMG!R26*[4]CMG!E26)+([4]CMG!R27*[4]CMG!E27)+([4]CMG!R28*[4]CMG!E28)+([4]CMG!R29*[4]CMG!E29)+([4]CMG!R30*[4]CMG!E30)+([4]CMG!R31*[4]CMG!E31)+([4]CMG!R32*[4]CMG!E32))*[4]CMG!B26)+((([4]CMG!R37*[4]CMG!E37)+([4]CMG!R38*[4]CMG!E38)+([4]CMG!R39*[4]CMG!E39)+([4]CMG!R40*[4]CMG!E40)+([4]CMG!R41*[4]CMG!E41)+([4]CMG!R42*[4]CMG!E42))*[4]CMG!B37)+((([4]CMG!R47*[4]CMG!E47)+([4]CMG!R48*[4]CMG!E48)+([4]CMG!R49*[4]CMG!E49)+([4]CMG!R50*[4]CMG!E50))*[4]CMG!B47)+((([4]CMG!R55*[4]CMG!E55)+([4]CMG!R56*[4]CMG!E56))*[4]CMG!B55)</f>
        <v>0.13067499999999999</v>
      </c>
      <c r="BP13" s="152">
        <f>((([4]CMG!S19*[4]CMG!E19)+([4]CMG!S20*[4]CMG!E20)+([4]CMG!S21*[4]CMG!E21))*[4]CMG!B19)+((([4]CMG!S26*[4]CMG!E26)+([4]CMG!S27*[4]CMG!E27)+([4]CMG!S28*[4]CMG!E28)+([4]CMG!S29*[4]CMG!E29)+([4]CMG!S30*[4]CMG!E30)+([4]CMG!S31*[4]CMG!E31)+([4]CMG!S32*[4]CMG!E32))*[4]CMG!B26)+((([4]CMG!S37*[4]CMG!E37)+([4]CMG!S38*[4]CMG!E38)+([4]CMG!S39*[4]CMG!E39)+([4]CMG!S40*[4]CMG!E40)+([4]CMG!S41*[4]CMG!E41)+([4]CMG!S42*[4]CMG!E42))*[4]CMG!B37)+((([4]CMG!S47*[4]CMG!E47)+([4]CMG!S48*[4]CMG!E48)+([4]CMG!S49*[4]CMG!E49)+([4]CMG!S50*[4]CMG!E50))*[4]CMG!B47)+((([4]CMG!S55*[4]CMG!E55)+([4]CMG!S56*[4]CMG!E56))*[4]CMG!B55)</f>
        <v>0.13064500000000001</v>
      </c>
    </row>
    <row r="14" spans="1:135" ht="41.25" customHeight="1" thickBot="1" x14ac:dyDescent="0.25">
      <c r="B14" s="15"/>
      <c r="C14" s="662"/>
      <c r="D14" s="663"/>
      <c r="E14" s="663"/>
      <c r="F14" s="663"/>
      <c r="G14" s="663"/>
      <c r="H14" s="664"/>
      <c r="I14" s="921"/>
      <c r="J14" s="922"/>
      <c r="K14" s="922"/>
      <c r="L14" s="922"/>
      <c r="M14" s="922"/>
      <c r="N14" s="922"/>
      <c r="O14" s="922"/>
      <c r="P14" s="922"/>
      <c r="Q14" s="922"/>
      <c r="R14" s="922"/>
      <c r="S14" s="923"/>
      <c r="T14" s="650" t="s">
        <v>67</v>
      </c>
      <c r="U14" s="651"/>
      <c r="V14" s="651"/>
      <c r="W14" s="651"/>
      <c r="X14" s="651"/>
      <c r="Y14" s="652"/>
      <c r="Z14" s="17"/>
      <c r="AB14" s="151" t="s">
        <v>432</v>
      </c>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c r="BM14" s="152"/>
      <c r="BN14" s="152"/>
      <c r="BO14" s="152"/>
      <c r="BP14" s="152"/>
      <c r="BQ14" s="152"/>
      <c r="BR14" s="152"/>
      <c r="BS14" s="152"/>
      <c r="BT14" s="152"/>
      <c r="BU14" s="152"/>
      <c r="BV14" s="152"/>
      <c r="BW14" s="152"/>
      <c r="BX14" s="152"/>
      <c r="BY14" s="152"/>
      <c r="BZ14" s="152"/>
      <c r="CA14" s="152"/>
      <c r="CB14" s="152"/>
      <c r="CC14" s="152"/>
      <c r="CD14" s="152"/>
      <c r="CE14" s="152"/>
      <c r="CF14" s="152"/>
      <c r="CG14" s="152"/>
      <c r="CH14" s="152"/>
      <c r="CI14" s="152"/>
      <c r="CJ14" s="152"/>
      <c r="CK14" s="152"/>
      <c r="CL14" s="152"/>
      <c r="CM14" s="152"/>
      <c r="CN14" s="152"/>
      <c r="CO14" s="152"/>
      <c r="CP14" s="152"/>
      <c r="CQ14" s="152"/>
      <c r="CR14" s="152"/>
      <c r="CS14" s="152"/>
      <c r="CT14" s="152"/>
      <c r="CU14" s="152"/>
      <c r="CV14" s="152"/>
      <c r="CW14" s="152"/>
      <c r="CX14" s="152"/>
      <c r="CY14" s="152"/>
      <c r="CZ14" s="152"/>
      <c r="DA14" s="152"/>
      <c r="DB14" s="152"/>
      <c r="DC14" s="152"/>
      <c r="DD14" s="152"/>
      <c r="DE14" s="152"/>
      <c r="DF14" s="152"/>
      <c r="DG14" s="152"/>
      <c r="DH14" s="152"/>
      <c r="DI14" s="152"/>
      <c r="DJ14" s="152"/>
      <c r="DK14" s="152"/>
      <c r="DL14" s="152"/>
      <c r="DM14" s="152"/>
      <c r="DN14" s="152"/>
      <c r="DO14" s="152"/>
      <c r="DP14" s="152"/>
      <c r="DQ14" s="152"/>
      <c r="DR14" s="152"/>
      <c r="DS14" s="152"/>
      <c r="DT14" s="152"/>
      <c r="DU14" s="152"/>
      <c r="DV14" s="152"/>
      <c r="DW14" s="152"/>
      <c r="DX14" s="152"/>
      <c r="DY14" s="152"/>
      <c r="DZ14" s="152"/>
      <c r="EA14" s="152"/>
      <c r="EB14" s="152"/>
      <c r="EC14" s="152"/>
      <c r="ED14" s="152"/>
      <c r="EE14" s="152"/>
    </row>
    <row r="15" spans="1:135"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c r="AB15" s="151" t="s">
        <v>433</v>
      </c>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c r="BM15" s="152"/>
      <c r="BN15" s="152"/>
      <c r="BO15" s="152"/>
      <c r="BP15" s="152"/>
      <c r="BQ15" s="152"/>
      <c r="BR15" s="152"/>
      <c r="BS15" s="152"/>
      <c r="BT15" s="152"/>
      <c r="BU15" s="152"/>
      <c r="BV15" s="152"/>
      <c r="BW15" s="152"/>
      <c r="BX15" s="152"/>
      <c r="BY15" s="152"/>
      <c r="BZ15" s="152"/>
      <c r="CA15" s="152"/>
      <c r="CB15" s="152"/>
      <c r="CC15" s="152"/>
      <c r="CD15" s="152"/>
      <c r="CE15" s="152"/>
      <c r="CF15" s="152"/>
      <c r="CG15" s="152"/>
      <c r="CH15" s="152"/>
      <c r="CI15" s="152"/>
      <c r="CJ15" s="152"/>
      <c r="CK15" s="152"/>
      <c r="CL15" s="152"/>
      <c r="CM15" s="152"/>
      <c r="CN15" s="152"/>
      <c r="CO15" s="152"/>
      <c r="CP15" s="152"/>
      <c r="CQ15" s="152"/>
      <c r="CR15" s="152"/>
      <c r="CS15" s="152"/>
      <c r="CT15" s="152"/>
      <c r="CU15" s="152"/>
      <c r="CV15" s="152"/>
      <c r="CW15" s="152"/>
      <c r="CX15" s="152"/>
      <c r="CY15" s="152"/>
      <c r="CZ15" s="152"/>
      <c r="DA15" s="152"/>
      <c r="DB15" s="152"/>
      <c r="DC15" s="152"/>
      <c r="DD15" s="152"/>
      <c r="DE15" s="152"/>
      <c r="DF15" s="152"/>
      <c r="DG15" s="152"/>
      <c r="DH15" s="152"/>
      <c r="DI15" s="152"/>
      <c r="DJ15" s="152"/>
      <c r="DK15" s="152"/>
      <c r="DL15" s="152"/>
      <c r="DM15" s="152"/>
      <c r="DN15" s="152"/>
      <c r="DO15" s="152"/>
      <c r="DP15" s="152"/>
      <c r="DQ15" s="152"/>
      <c r="DR15" s="152"/>
      <c r="DS15" s="152"/>
      <c r="DT15" s="152"/>
      <c r="DU15" s="152"/>
      <c r="DV15" s="152"/>
      <c r="DW15" s="152"/>
      <c r="DX15" s="152"/>
      <c r="DY15" s="152"/>
      <c r="DZ15" s="152"/>
      <c r="EA15" s="152"/>
      <c r="EB15" s="152"/>
      <c r="EC15" s="152"/>
      <c r="ED15" s="152"/>
      <c r="EE15" s="152"/>
    </row>
    <row r="16" spans="1:135" ht="35.25" customHeight="1" thickBot="1" x14ac:dyDescent="0.25">
      <c r="B16" s="15"/>
      <c r="C16" s="903" t="s">
        <v>8</v>
      </c>
      <c r="D16" s="904"/>
      <c r="E16" s="904"/>
      <c r="F16" s="904"/>
      <c r="G16" s="904"/>
      <c r="H16" s="905"/>
      <c r="I16" s="908" t="s">
        <v>477</v>
      </c>
      <c r="J16" s="909"/>
      <c r="K16" s="909"/>
      <c r="L16" s="909"/>
      <c r="M16" s="909"/>
      <c r="N16" s="909"/>
      <c r="O16" s="909"/>
      <c r="P16" s="909"/>
      <c r="Q16" s="909"/>
      <c r="R16" s="909"/>
      <c r="S16" s="909"/>
      <c r="T16" s="909"/>
      <c r="U16" s="909"/>
      <c r="V16" s="909"/>
      <c r="W16" s="909"/>
      <c r="X16" s="909"/>
      <c r="Y16" s="910"/>
      <c r="Z16" s="17"/>
      <c r="AB16" s="151" t="s">
        <v>434</v>
      </c>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CY16" s="152"/>
      <c r="CZ16" s="152"/>
      <c r="DA16" s="152"/>
      <c r="DB16" s="152"/>
      <c r="DC16" s="152"/>
      <c r="DD16" s="152"/>
      <c r="DE16" s="152"/>
      <c r="DF16" s="152"/>
      <c r="DG16" s="152"/>
      <c r="DH16" s="152"/>
      <c r="DI16" s="152"/>
      <c r="DJ16" s="152"/>
      <c r="DK16" s="152"/>
      <c r="DL16" s="152"/>
      <c r="DM16" s="152"/>
      <c r="DN16" s="152"/>
      <c r="DO16" s="152"/>
      <c r="DP16" s="152"/>
      <c r="DQ16" s="152"/>
      <c r="DR16" s="152"/>
      <c r="DS16" s="152"/>
      <c r="DT16" s="152"/>
      <c r="DU16" s="152"/>
      <c r="DV16" s="152"/>
      <c r="DW16" s="152"/>
      <c r="DX16" s="152"/>
      <c r="DY16" s="152"/>
      <c r="DZ16" s="152"/>
      <c r="EA16" s="152"/>
      <c r="EB16" s="152"/>
      <c r="EC16" s="152"/>
      <c r="ED16" s="152"/>
      <c r="EE16" s="152"/>
    </row>
    <row r="17" spans="2:135" ht="15" thickBot="1" x14ac:dyDescent="0.25">
      <c r="B17" s="15"/>
      <c r="C17" s="16"/>
      <c r="D17" s="16"/>
      <c r="E17" s="16"/>
      <c r="F17" s="16"/>
      <c r="G17" s="16"/>
      <c r="H17" s="16"/>
      <c r="I17" s="16"/>
      <c r="J17" s="16"/>
      <c r="K17" s="16"/>
      <c r="L17" s="16"/>
      <c r="M17" s="16"/>
      <c r="N17" s="16"/>
      <c r="O17" s="16"/>
      <c r="P17" s="16"/>
      <c r="Q17" s="16"/>
      <c r="R17" s="16"/>
      <c r="S17" s="16"/>
      <c r="T17" s="16"/>
      <c r="U17" s="16"/>
      <c r="V17" s="16"/>
      <c r="W17" s="16"/>
      <c r="X17" s="16"/>
      <c r="Y17" s="16"/>
      <c r="Z17" s="17"/>
      <c r="AB17" s="151" t="s">
        <v>435</v>
      </c>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c r="BM17" s="152"/>
      <c r="BN17" s="152"/>
      <c r="BO17" s="152"/>
      <c r="BP17" s="152"/>
      <c r="BQ17" s="152"/>
      <c r="BR17" s="152"/>
      <c r="BS17" s="152"/>
      <c r="BT17" s="152"/>
      <c r="BU17" s="152"/>
      <c r="BV17" s="152"/>
      <c r="BW17" s="152"/>
      <c r="BX17" s="152"/>
      <c r="BY17" s="152"/>
      <c r="BZ17" s="152"/>
      <c r="CA17" s="152"/>
      <c r="CB17" s="152"/>
      <c r="CC17" s="152"/>
      <c r="CD17" s="152"/>
      <c r="CE17" s="152"/>
      <c r="CF17" s="152"/>
      <c r="CG17" s="152"/>
      <c r="CH17" s="152"/>
      <c r="CI17" s="152"/>
      <c r="CJ17" s="152"/>
      <c r="CK17" s="152"/>
      <c r="CL17" s="152"/>
      <c r="CM17" s="152"/>
      <c r="CN17" s="152"/>
      <c r="CO17" s="152"/>
      <c r="CP17" s="152"/>
      <c r="CQ17" s="152"/>
      <c r="CR17" s="152"/>
      <c r="CS17" s="152"/>
      <c r="CT17" s="152"/>
      <c r="CU17" s="152"/>
      <c r="CV17" s="152"/>
      <c r="CW17" s="152"/>
      <c r="CX17" s="152"/>
      <c r="CY17" s="152"/>
      <c r="CZ17" s="152"/>
      <c r="DA17" s="152"/>
      <c r="DB17" s="152"/>
      <c r="DC17" s="152"/>
      <c r="DD17" s="152"/>
      <c r="DE17" s="152"/>
      <c r="DF17" s="152"/>
      <c r="DG17" s="152"/>
      <c r="DH17" s="152"/>
      <c r="DI17" s="152"/>
      <c r="DJ17" s="152"/>
      <c r="DK17" s="152"/>
      <c r="DL17" s="152"/>
      <c r="DM17" s="152"/>
      <c r="DN17" s="152"/>
      <c r="DO17" s="152"/>
      <c r="DP17" s="152"/>
      <c r="DQ17" s="152"/>
      <c r="DR17" s="152"/>
      <c r="DS17" s="152"/>
      <c r="DT17" s="152"/>
      <c r="DU17" s="152"/>
      <c r="DV17" s="152"/>
      <c r="DW17" s="152"/>
      <c r="DX17" s="152"/>
      <c r="DY17" s="152"/>
      <c r="DZ17" s="152"/>
      <c r="EA17" s="152"/>
      <c r="EB17" s="152"/>
      <c r="EC17" s="152"/>
      <c r="ED17" s="152"/>
      <c r="EE17" s="152"/>
    </row>
    <row r="18" spans="2:135" ht="42.75" customHeight="1" thickBot="1" x14ac:dyDescent="0.25">
      <c r="B18" s="15"/>
      <c r="C18" s="903" t="s">
        <v>9</v>
      </c>
      <c r="D18" s="904"/>
      <c r="E18" s="904"/>
      <c r="F18" s="904"/>
      <c r="G18" s="904"/>
      <c r="H18" s="905"/>
      <c r="I18" s="908" t="s">
        <v>662</v>
      </c>
      <c r="J18" s="909"/>
      <c r="K18" s="909"/>
      <c r="L18" s="909"/>
      <c r="M18" s="909"/>
      <c r="N18" s="909"/>
      <c r="O18" s="909"/>
      <c r="P18" s="909"/>
      <c r="Q18" s="909"/>
      <c r="R18" s="909"/>
      <c r="S18" s="909"/>
      <c r="T18" s="909"/>
      <c r="U18" s="909"/>
      <c r="V18" s="909"/>
      <c r="W18" s="909"/>
      <c r="X18" s="909"/>
      <c r="Y18" s="910"/>
      <c r="Z18" s="17"/>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c r="BP18" s="152"/>
      <c r="BQ18" s="152"/>
      <c r="BR18" s="152"/>
      <c r="BS18" s="152"/>
      <c r="BT18" s="152"/>
      <c r="BU18" s="152"/>
      <c r="BV18" s="152"/>
      <c r="BW18" s="152"/>
      <c r="BX18" s="152"/>
      <c r="BY18" s="152"/>
      <c r="BZ18" s="152"/>
      <c r="CA18" s="152"/>
      <c r="CB18" s="152"/>
      <c r="CC18" s="152"/>
      <c r="CD18" s="152"/>
      <c r="CE18" s="152"/>
      <c r="CF18" s="152"/>
      <c r="CG18" s="152"/>
      <c r="CH18" s="152"/>
      <c r="CI18" s="152"/>
      <c r="CJ18" s="152"/>
      <c r="CK18" s="152"/>
      <c r="CL18" s="152"/>
      <c r="CM18" s="152"/>
      <c r="CN18" s="152"/>
      <c r="CO18" s="152"/>
      <c r="CP18" s="152"/>
      <c r="CQ18" s="152"/>
      <c r="CR18" s="152"/>
      <c r="CS18" s="152"/>
      <c r="CT18" s="152"/>
      <c r="CU18" s="152"/>
      <c r="CV18" s="152"/>
      <c r="CW18" s="152"/>
      <c r="CX18" s="152"/>
      <c r="CY18" s="152"/>
      <c r="CZ18" s="152"/>
      <c r="DA18" s="152"/>
      <c r="DB18" s="152"/>
      <c r="DC18" s="152"/>
      <c r="DD18" s="152"/>
      <c r="DE18" s="152"/>
      <c r="DF18" s="152"/>
      <c r="DG18" s="152"/>
      <c r="DH18" s="152"/>
      <c r="DI18" s="152"/>
      <c r="DJ18" s="152"/>
      <c r="DK18" s="152"/>
      <c r="DL18" s="152"/>
      <c r="DM18" s="152"/>
      <c r="DN18" s="152"/>
      <c r="DO18" s="152"/>
      <c r="DP18" s="152"/>
      <c r="DQ18" s="152"/>
      <c r="DR18" s="152"/>
      <c r="DS18" s="152"/>
      <c r="DT18" s="152"/>
      <c r="DU18" s="152"/>
      <c r="DV18" s="152"/>
      <c r="DW18" s="152"/>
      <c r="DX18" s="152"/>
      <c r="DY18" s="152"/>
      <c r="DZ18" s="152"/>
      <c r="EA18" s="152"/>
      <c r="EB18" s="152"/>
      <c r="EC18" s="152"/>
      <c r="ED18" s="152"/>
      <c r="EE18" s="152"/>
    </row>
    <row r="19" spans="2:135" ht="15" thickBot="1" x14ac:dyDescent="0.25">
      <c r="B19" s="15"/>
      <c r="C19" s="16"/>
      <c r="D19" s="16"/>
      <c r="E19" s="16"/>
      <c r="F19" s="16"/>
      <c r="G19" s="16"/>
      <c r="H19" s="16"/>
      <c r="I19" s="16"/>
      <c r="J19" s="16"/>
      <c r="K19" s="16"/>
      <c r="L19" s="16"/>
      <c r="M19" s="16"/>
      <c r="N19" s="16"/>
      <c r="O19" s="16"/>
      <c r="P19" s="16"/>
      <c r="Q19" s="16"/>
      <c r="R19" s="16"/>
      <c r="S19" s="16"/>
      <c r="T19" s="16"/>
      <c r="U19" s="16"/>
      <c r="V19" s="16"/>
      <c r="W19" s="16"/>
      <c r="X19" s="16"/>
      <c r="Y19" s="16"/>
      <c r="Z19" s="17"/>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c r="BM19" s="152"/>
      <c r="BN19" s="152"/>
      <c r="BO19" s="152"/>
      <c r="BP19" s="152"/>
      <c r="BQ19" s="152"/>
      <c r="BR19" s="152"/>
      <c r="BS19" s="152"/>
      <c r="BT19" s="152"/>
      <c r="BU19" s="152"/>
      <c r="BV19" s="152"/>
      <c r="BW19" s="152"/>
      <c r="BX19" s="152"/>
      <c r="BY19" s="152"/>
      <c r="BZ19" s="152"/>
      <c r="CA19" s="152"/>
      <c r="CB19" s="152"/>
      <c r="CC19" s="152"/>
      <c r="CD19" s="152"/>
      <c r="CE19" s="152"/>
      <c r="CF19" s="152"/>
      <c r="CG19" s="152"/>
      <c r="CH19" s="152"/>
      <c r="CI19" s="152"/>
      <c r="CJ19" s="152"/>
      <c r="CK19" s="152"/>
      <c r="CL19" s="152"/>
      <c r="CM19" s="152"/>
      <c r="CN19" s="152"/>
      <c r="CO19" s="152"/>
      <c r="CP19" s="152"/>
      <c r="CQ19" s="152"/>
      <c r="CR19" s="152"/>
      <c r="CS19" s="152"/>
      <c r="CT19" s="152"/>
      <c r="CU19" s="152"/>
      <c r="CV19" s="152"/>
      <c r="CW19" s="152"/>
      <c r="CX19" s="152"/>
      <c r="CY19" s="152"/>
      <c r="CZ19" s="152"/>
      <c r="DA19" s="152"/>
      <c r="DB19" s="152"/>
      <c r="DC19" s="152"/>
      <c r="DD19" s="152"/>
      <c r="DE19" s="152"/>
      <c r="DF19" s="152"/>
      <c r="DG19" s="152"/>
      <c r="DH19" s="152"/>
      <c r="DI19" s="152"/>
      <c r="DJ19" s="152"/>
      <c r="DK19" s="152"/>
      <c r="DL19" s="152"/>
      <c r="DM19" s="152"/>
      <c r="DN19" s="152"/>
      <c r="DO19" s="152"/>
      <c r="DP19" s="152"/>
      <c r="DQ19" s="152"/>
      <c r="DR19" s="152"/>
      <c r="DS19" s="152"/>
      <c r="DT19" s="152"/>
      <c r="DU19" s="152"/>
      <c r="DV19" s="152"/>
      <c r="DW19" s="152"/>
      <c r="DX19" s="152"/>
      <c r="DY19" s="152"/>
      <c r="DZ19" s="152"/>
      <c r="EA19" s="152"/>
      <c r="EB19" s="152"/>
      <c r="EC19" s="152"/>
      <c r="ED19" s="152"/>
      <c r="EE19" s="152"/>
    </row>
    <row r="20" spans="2:135" s="1" customFormat="1" ht="15" customHeight="1" x14ac:dyDescent="0.2">
      <c r="B20" s="15"/>
      <c r="C20" s="659" t="s">
        <v>478</v>
      </c>
      <c r="D20" s="660"/>
      <c r="E20" s="660"/>
      <c r="F20" s="660"/>
      <c r="G20" s="660"/>
      <c r="H20" s="661"/>
      <c r="I20" s="911" t="s">
        <v>235</v>
      </c>
      <c r="J20" s="912"/>
      <c r="K20" s="912"/>
      <c r="L20" s="913"/>
      <c r="M20" s="659" t="s">
        <v>11</v>
      </c>
      <c r="N20" s="660"/>
      <c r="O20" s="660"/>
      <c r="P20" s="660"/>
      <c r="Q20" s="660"/>
      <c r="R20" s="660"/>
      <c r="S20" s="661"/>
      <c r="T20" s="659" t="s">
        <v>12</v>
      </c>
      <c r="U20" s="660"/>
      <c r="V20" s="660"/>
      <c r="W20" s="660"/>
      <c r="X20" s="660"/>
      <c r="Y20" s="661"/>
      <c r="Z20" s="17"/>
      <c r="AB20" s="151" t="s">
        <v>436</v>
      </c>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c r="BX20" s="152"/>
      <c r="BY20" s="152"/>
      <c r="BZ20" s="152"/>
      <c r="CA20" s="152"/>
      <c r="CB20" s="152"/>
      <c r="CC20" s="152"/>
      <c r="CD20" s="152"/>
      <c r="CE20" s="152"/>
      <c r="CF20" s="152"/>
      <c r="CG20" s="152"/>
      <c r="CH20" s="152"/>
      <c r="CI20" s="152"/>
      <c r="CJ20" s="152"/>
      <c r="CK20" s="152"/>
      <c r="CL20" s="152"/>
      <c r="CM20" s="152"/>
      <c r="CN20" s="152"/>
      <c r="CO20" s="152"/>
      <c r="CP20" s="152"/>
      <c r="CQ20" s="152"/>
      <c r="CR20" s="152"/>
      <c r="CS20" s="152"/>
      <c r="CT20" s="152"/>
      <c r="CU20" s="152"/>
      <c r="CV20" s="152"/>
      <c r="CW20" s="152"/>
      <c r="CX20" s="152"/>
      <c r="CY20" s="152"/>
      <c r="CZ20" s="152"/>
      <c r="DA20" s="152"/>
      <c r="DB20" s="152"/>
      <c r="DC20" s="152"/>
      <c r="DD20" s="152"/>
      <c r="DE20" s="152"/>
      <c r="DF20" s="152"/>
      <c r="DG20" s="152"/>
      <c r="DH20" s="152"/>
      <c r="DI20" s="152"/>
      <c r="DJ20" s="152"/>
      <c r="DK20" s="152"/>
      <c r="DL20" s="152"/>
      <c r="DM20" s="152"/>
      <c r="DN20" s="152"/>
      <c r="DO20" s="152"/>
      <c r="DP20" s="152"/>
      <c r="DQ20" s="152"/>
      <c r="DR20" s="152"/>
      <c r="DS20" s="152"/>
      <c r="DT20" s="152"/>
      <c r="DU20" s="152"/>
      <c r="DV20" s="152"/>
      <c r="DW20" s="152"/>
      <c r="DX20" s="152"/>
      <c r="DY20" s="152"/>
      <c r="DZ20" s="152"/>
      <c r="EA20" s="152"/>
      <c r="EB20" s="152"/>
      <c r="EC20" s="152"/>
      <c r="ED20" s="152"/>
      <c r="EE20" s="152"/>
    </row>
    <row r="21" spans="2:135" s="1" customFormat="1" ht="15.75" customHeight="1" thickBot="1" x14ac:dyDescent="0.25">
      <c r="B21" s="15"/>
      <c r="C21" s="662"/>
      <c r="D21" s="663"/>
      <c r="E21" s="663"/>
      <c r="F21" s="663"/>
      <c r="G21" s="663"/>
      <c r="H21" s="664"/>
      <c r="I21" s="914"/>
      <c r="J21" s="915"/>
      <c r="K21" s="915"/>
      <c r="L21" s="916"/>
      <c r="M21" s="917" t="s">
        <v>70</v>
      </c>
      <c r="N21" s="615"/>
      <c r="O21" s="615"/>
      <c r="P21" s="615"/>
      <c r="Q21" s="615"/>
      <c r="R21" s="615"/>
      <c r="S21" s="616"/>
      <c r="T21" s="917" t="s">
        <v>71</v>
      </c>
      <c r="U21" s="615"/>
      <c r="V21" s="615"/>
      <c r="W21" s="615"/>
      <c r="X21" s="615"/>
      <c r="Y21" s="616"/>
      <c r="Z21" s="17"/>
      <c r="AB21" s="151" t="s">
        <v>416</v>
      </c>
      <c r="AC21" s="153"/>
      <c r="AD21" s="153"/>
      <c r="AE21" s="153"/>
      <c r="AF21" s="153"/>
      <c r="AG21" s="152"/>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c r="CM21" s="152"/>
      <c r="CN21" s="152"/>
      <c r="CO21" s="152"/>
      <c r="CP21" s="152"/>
      <c r="CQ21" s="152"/>
      <c r="CR21" s="152"/>
      <c r="CS21" s="152"/>
      <c r="CT21" s="152"/>
      <c r="CU21" s="152"/>
      <c r="CV21" s="152"/>
      <c r="CW21" s="152"/>
      <c r="CX21" s="152"/>
      <c r="CY21" s="152"/>
      <c r="CZ21" s="152"/>
      <c r="DA21" s="152"/>
      <c r="DB21" s="152"/>
      <c r="DC21" s="152"/>
      <c r="DD21" s="152"/>
      <c r="DE21" s="152"/>
      <c r="DF21" s="152"/>
      <c r="DG21" s="152"/>
      <c r="DH21" s="152"/>
      <c r="DI21" s="152"/>
      <c r="DJ21" s="152"/>
      <c r="DK21" s="152"/>
      <c r="DL21" s="152"/>
      <c r="DM21" s="152"/>
      <c r="DN21" s="152"/>
      <c r="DO21" s="152"/>
      <c r="DP21" s="152"/>
      <c r="DQ21" s="152"/>
      <c r="DR21" s="152"/>
      <c r="DS21" s="152"/>
      <c r="DT21" s="152"/>
      <c r="DU21" s="152"/>
      <c r="DV21" s="152"/>
      <c r="DW21" s="152"/>
    </row>
    <row r="22" spans="2:135"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c r="AB22" s="154"/>
      <c r="AC22" s="154"/>
      <c r="AD22" s="154"/>
      <c r="AE22" s="154"/>
      <c r="AF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E22" s="155"/>
      <c r="BF22" s="155"/>
      <c r="BG22" s="155"/>
      <c r="BH22" s="155"/>
      <c r="BI22" s="155"/>
      <c r="BJ22" s="155"/>
      <c r="BK22" s="155"/>
      <c r="BL22" s="155"/>
      <c r="BM22" s="155"/>
      <c r="BN22" s="155"/>
      <c r="BO22" s="155"/>
      <c r="BP22" s="156"/>
      <c r="BQ22" s="156"/>
      <c r="BR22" s="156"/>
    </row>
    <row r="23" spans="2:135" ht="15.75" customHeight="1" x14ac:dyDescent="0.2">
      <c r="B23" s="15"/>
      <c r="C23" s="659" t="s">
        <v>13</v>
      </c>
      <c r="D23" s="660"/>
      <c r="E23" s="660"/>
      <c r="F23" s="660"/>
      <c r="G23" s="660"/>
      <c r="H23" s="660"/>
      <c r="I23" s="661"/>
      <c r="J23" s="659" t="s">
        <v>14</v>
      </c>
      <c r="K23" s="660"/>
      <c r="L23" s="660"/>
      <c r="M23" s="660"/>
      <c r="N23" s="660"/>
      <c r="O23" s="660"/>
      <c r="P23" s="661"/>
      <c r="Q23" s="906" t="s">
        <v>15</v>
      </c>
      <c r="R23" s="660"/>
      <c r="S23" s="660"/>
      <c r="T23" s="660"/>
      <c r="U23" s="660"/>
      <c r="V23" s="660"/>
      <c r="W23" s="660"/>
      <c r="X23" s="660"/>
      <c r="Y23" s="661"/>
      <c r="Z23" s="17"/>
      <c r="BE23" s="155"/>
      <c r="BF23" s="155"/>
      <c r="BG23" s="155"/>
      <c r="BH23" s="155"/>
      <c r="BI23" s="155"/>
      <c r="BJ23" s="155"/>
      <c r="BK23" s="155"/>
      <c r="BL23" s="155"/>
      <c r="BM23" s="155"/>
      <c r="BN23" s="155"/>
      <c r="BO23" s="155"/>
      <c r="BP23" s="156"/>
      <c r="BQ23" s="156"/>
      <c r="BR23" s="156"/>
    </row>
    <row r="24" spans="2:135" ht="30.75" customHeight="1" thickBot="1" x14ac:dyDescent="0.25">
      <c r="B24" s="15"/>
      <c r="C24" s="611" t="s">
        <v>479</v>
      </c>
      <c r="D24" s="612"/>
      <c r="E24" s="612"/>
      <c r="F24" s="612"/>
      <c r="G24" s="612"/>
      <c r="H24" s="612"/>
      <c r="I24" s="613"/>
      <c r="J24" s="611" t="s">
        <v>448</v>
      </c>
      <c r="K24" s="612"/>
      <c r="L24" s="612"/>
      <c r="M24" s="612"/>
      <c r="N24" s="612"/>
      <c r="O24" s="612"/>
      <c r="P24" s="613"/>
      <c r="Q24" s="907" t="s">
        <v>449</v>
      </c>
      <c r="R24" s="651"/>
      <c r="S24" s="651"/>
      <c r="T24" s="651"/>
      <c r="U24" s="651"/>
      <c r="V24" s="651"/>
      <c r="W24" s="651"/>
      <c r="X24" s="651"/>
      <c r="Y24" s="652"/>
      <c r="Z24" s="17"/>
      <c r="AB24" s="151" t="s">
        <v>480</v>
      </c>
      <c r="AC24" s="157">
        <f>+AC8+AC9+AC10</f>
        <v>0.14000000000000001</v>
      </c>
      <c r="AD24" s="157">
        <f>+AD8+AD9+AD10</f>
        <v>0.14000000000000001</v>
      </c>
      <c r="AE24" s="157">
        <f>+AE8+AE9+AE10</f>
        <v>3.8550000000000001E-2</v>
      </c>
      <c r="AF24" s="157">
        <f>+AF8+AF9+AF10</f>
        <v>4.4550000000000006E-2</v>
      </c>
      <c r="AG24" s="157">
        <f t="shared" ref="AG24:BP24" si="0">+AG8+AG9+AG10</f>
        <v>0.15210000000000001</v>
      </c>
      <c r="AH24" s="157">
        <f t="shared" si="0"/>
        <v>0.15358500000000003</v>
      </c>
      <c r="AI24" s="157">
        <f t="shared" si="0"/>
        <v>0.17266666666666669</v>
      </c>
      <c r="AJ24" s="157">
        <f t="shared" si="0"/>
        <v>0.27068800000000004</v>
      </c>
      <c r="AK24" s="157">
        <f t="shared" si="0"/>
        <v>0.15000000000000002</v>
      </c>
      <c r="AL24" s="157">
        <f t="shared" si="0"/>
        <v>0.15000000000000002</v>
      </c>
      <c r="AM24" s="157">
        <f t="shared" si="0"/>
        <v>1.9200000000000002E-2</v>
      </c>
      <c r="AN24" s="157">
        <f t="shared" si="0"/>
        <v>1.9200000000000002E-2</v>
      </c>
      <c r="AO24" s="157">
        <f t="shared" si="0"/>
        <v>0.23300000000000001</v>
      </c>
      <c r="AP24" s="157">
        <f t="shared" si="0"/>
        <v>0.25800000000000001</v>
      </c>
      <c r="AQ24" s="157">
        <f t="shared" si="0"/>
        <v>0.27650799999999998</v>
      </c>
      <c r="AR24" s="157">
        <f t="shared" si="0"/>
        <v>0.27650799999999998</v>
      </c>
      <c r="AS24" s="157">
        <f t="shared" si="0"/>
        <v>0.19800000000000001</v>
      </c>
      <c r="AT24" s="157">
        <f t="shared" si="0"/>
        <v>0.19800000000000001</v>
      </c>
      <c r="AU24" s="157">
        <f t="shared" si="0"/>
        <v>0.18920000000000003</v>
      </c>
      <c r="AV24" s="157">
        <f t="shared" si="0"/>
        <v>0.18280000000000002</v>
      </c>
      <c r="AW24" s="157">
        <f t="shared" si="0"/>
        <v>0.20625000000000002</v>
      </c>
      <c r="AX24" s="157">
        <f t="shared" si="0"/>
        <v>0.31875000000000003</v>
      </c>
      <c r="AY24" s="157">
        <f t="shared" si="0"/>
        <v>2.75E-2</v>
      </c>
      <c r="AZ24" s="157">
        <f t="shared" si="0"/>
        <v>0.10500000000000001</v>
      </c>
      <c r="BA24" s="157">
        <f t="shared" si="0"/>
        <v>0.15400000000000003</v>
      </c>
      <c r="BB24" s="157">
        <f t="shared" si="0"/>
        <v>0.15400000000000003</v>
      </c>
      <c r="BC24" s="157">
        <f t="shared" si="0"/>
        <v>0.154833</v>
      </c>
      <c r="BD24" s="157">
        <f t="shared" si="0"/>
        <v>0.16133800000000001</v>
      </c>
      <c r="BE24" s="155">
        <f t="shared" si="0"/>
        <v>0.16295999999999999</v>
      </c>
      <c r="BF24" s="155">
        <f t="shared" si="0"/>
        <v>0.16295999999999999</v>
      </c>
      <c r="BG24" s="155">
        <f t="shared" si="0"/>
        <v>0.03</v>
      </c>
      <c r="BH24" s="155">
        <f t="shared" si="0"/>
        <v>0.03</v>
      </c>
      <c r="BI24" s="155">
        <f t="shared" si="0"/>
        <v>0.20599999999999999</v>
      </c>
      <c r="BJ24" s="155">
        <f t="shared" si="0"/>
        <v>0.20599999999999999</v>
      </c>
      <c r="BK24" s="155">
        <f t="shared" si="0"/>
        <v>4.0000000000000008E-2</v>
      </c>
      <c r="BL24" s="155">
        <f t="shared" si="0"/>
        <v>0.10500000000000001</v>
      </c>
      <c r="BM24" s="155">
        <f t="shared" si="0"/>
        <v>0.1066</v>
      </c>
      <c r="BN24" s="155">
        <f t="shared" si="0"/>
        <v>0.1066</v>
      </c>
      <c r="BO24" s="155">
        <f t="shared" si="0"/>
        <v>0.18529950000000001</v>
      </c>
      <c r="BP24" s="155">
        <f t="shared" si="0"/>
        <v>0.18480000000000002</v>
      </c>
      <c r="BQ24" s="155"/>
      <c r="BR24" s="156"/>
    </row>
    <row r="25" spans="2:135" ht="15" customHeight="1"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c r="AB25" s="151" t="s">
        <v>481</v>
      </c>
      <c r="AC25" s="157">
        <f>+AC11+AC12+AC13</f>
        <v>0.18000000000000002</v>
      </c>
      <c r="AD25" s="157">
        <f>+AD11+AD12+AD13</f>
        <v>0.18000000000000002</v>
      </c>
      <c r="AE25" s="157">
        <f>+AE11+AE12+AE13</f>
        <v>0.17960000000000001</v>
      </c>
      <c r="AF25" s="157">
        <f>+AF11+AF12+AF13</f>
        <v>0.16760000000000003</v>
      </c>
      <c r="AG25" s="157">
        <f t="shared" ref="AG25:BP25" si="1">+AG11+AG12+AG13</f>
        <v>0.2913</v>
      </c>
      <c r="AH25" s="157">
        <f t="shared" si="1"/>
        <v>0.25380000000000003</v>
      </c>
      <c r="AI25" s="157">
        <f t="shared" si="1"/>
        <v>0.23533333333333337</v>
      </c>
      <c r="AJ25" s="157">
        <f t="shared" si="1"/>
        <v>0.41329600000000011</v>
      </c>
      <c r="AK25" s="157">
        <f t="shared" si="1"/>
        <v>0.28332000000000002</v>
      </c>
      <c r="AL25" s="157">
        <f t="shared" si="1"/>
        <v>0.28332000000000002</v>
      </c>
      <c r="AM25" s="157">
        <f t="shared" si="1"/>
        <v>0.23919999999999997</v>
      </c>
      <c r="AN25" s="157">
        <f t="shared" si="1"/>
        <v>1.9200000000000002E-2</v>
      </c>
      <c r="AO25" s="157">
        <f t="shared" si="1"/>
        <v>0.28750000000000003</v>
      </c>
      <c r="AP25" s="157">
        <f t="shared" si="1"/>
        <v>0.32500000000000001</v>
      </c>
      <c r="AQ25" s="157">
        <f t="shared" si="1"/>
        <v>0.223742</v>
      </c>
      <c r="AR25" s="157">
        <f t="shared" si="1"/>
        <v>0.223742</v>
      </c>
      <c r="AS25" s="157">
        <f t="shared" si="1"/>
        <v>0.20749999999999999</v>
      </c>
      <c r="AT25" s="157">
        <f t="shared" si="1"/>
        <v>0.20749999999999999</v>
      </c>
      <c r="AU25" s="157">
        <f t="shared" si="1"/>
        <v>0.2442</v>
      </c>
      <c r="AV25" s="157">
        <f t="shared" si="1"/>
        <v>0.2442</v>
      </c>
      <c r="AW25" s="157">
        <f t="shared" si="1"/>
        <v>0.23124999999999998</v>
      </c>
      <c r="AX25" s="157">
        <f t="shared" si="1"/>
        <v>0.28125</v>
      </c>
      <c r="AY25" s="157">
        <f t="shared" si="1"/>
        <v>8.2500000000000004E-2</v>
      </c>
      <c r="AZ25" s="157">
        <f t="shared" si="1"/>
        <v>0.48250000000000004</v>
      </c>
      <c r="BA25" s="157">
        <f t="shared" si="1"/>
        <v>0.31200000000000006</v>
      </c>
      <c r="BB25" s="157">
        <f t="shared" si="1"/>
        <v>0.22720000000000001</v>
      </c>
      <c r="BC25" s="157">
        <f t="shared" si="1"/>
        <v>0.31185700000000005</v>
      </c>
      <c r="BD25" s="157">
        <f t="shared" si="1"/>
        <v>0.18474200000000002</v>
      </c>
      <c r="BE25" s="155">
        <f t="shared" si="1"/>
        <v>0.24032000000000003</v>
      </c>
      <c r="BF25" s="155">
        <f t="shared" si="1"/>
        <v>0.22030000000000005</v>
      </c>
      <c r="BG25" s="155">
        <f t="shared" si="1"/>
        <v>0.48180000000000001</v>
      </c>
      <c r="BH25" s="155">
        <f t="shared" si="1"/>
        <v>0.46799999999999997</v>
      </c>
      <c r="BI25" s="155">
        <f t="shared" si="1"/>
        <v>0.29099999999999998</v>
      </c>
      <c r="BJ25" s="155">
        <f t="shared" si="1"/>
        <v>0.29099999999999998</v>
      </c>
      <c r="BK25" s="155">
        <f t="shared" si="1"/>
        <v>0.34850000000000003</v>
      </c>
      <c r="BL25" s="155">
        <f t="shared" si="1"/>
        <v>0.191</v>
      </c>
      <c r="BM25" s="155">
        <f t="shared" si="1"/>
        <v>0.29660000000000003</v>
      </c>
      <c r="BN25" s="155">
        <f t="shared" si="1"/>
        <v>0.29660000000000003</v>
      </c>
      <c r="BO25" s="155">
        <f t="shared" si="1"/>
        <v>0.32352199999999998</v>
      </c>
      <c r="BP25" s="155">
        <f t="shared" si="1"/>
        <v>0.32386999999999999</v>
      </c>
      <c r="BQ25" s="155"/>
      <c r="BR25" s="156"/>
    </row>
    <row r="26" spans="2:135" ht="25.5" customHeight="1" thickBot="1" x14ac:dyDescent="0.25">
      <c r="B26" s="15"/>
      <c r="C26" s="903" t="s">
        <v>16</v>
      </c>
      <c r="D26" s="904"/>
      <c r="E26" s="904"/>
      <c r="F26" s="904"/>
      <c r="G26" s="904"/>
      <c r="H26" s="905"/>
      <c r="I26" s="604" t="s">
        <v>482</v>
      </c>
      <c r="J26" s="605"/>
      <c r="K26" s="605"/>
      <c r="L26" s="605"/>
      <c r="M26" s="605"/>
      <c r="N26" s="605"/>
      <c r="O26" s="605"/>
      <c r="P26" s="605"/>
      <c r="Q26" s="605"/>
      <c r="R26" s="605"/>
      <c r="S26" s="605"/>
      <c r="T26" s="605"/>
      <c r="U26" s="605"/>
      <c r="V26" s="605"/>
      <c r="W26" s="605"/>
      <c r="X26" s="605"/>
      <c r="Y26" s="606"/>
      <c r="Z26" s="17"/>
      <c r="AB26" s="151" t="s">
        <v>483</v>
      </c>
      <c r="AC26" s="157">
        <f>+AC14+AC15+AC16</f>
        <v>0</v>
      </c>
      <c r="AD26" s="157">
        <f t="shared" ref="AD26:BP26" si="2">+AD14+AD15+AD16</f>
        <v>0</v>
      </c>
      <c r="AE26" s="157">
        <f t="shared" si="2"/>
        <v>0</v>
      </c>
      <c r="AF26" s="157">
        <f t="shared" si="2"/>
        <v>0</v>
      </c>
      <c r="AG26" s="157">
        <f>+AG14+AG15+AG16</f>
        <v>0</v>
      </c>
      <c r="AH26" s="157">
        <f t="shared" si="2"/>
        <v>0</v>
      </c>
      <c r="AI26" s="157">
        <f t="shared" si="2"/>
        <v>0</v>
      </c>
      <c r="AJ26" s="157">
        <f t="shared" si="2"/>
        <v>0</v>
      </c>
      <c r="AK26" s="157">
        <f t="shared" si="2"/>
        <v>0</v>
      </c>
      <c r="AL26" s="157">
        <f t="shared" si="2"/>
        <v>0</v>
      </c>
      <c r="AM26" s="157">
        <f t="shared" si="2"/>
        <v>0</v>
      </c>
      <c r="AN26" s="157">
        <f t="shared" si="2"/>
        <v>0</v>
      </c>
      <c r="AO26" s="157">
        <f t="shared" si="2"/>
        <v>0</v>
      </c>
      <c r="AP26" s="157">
        <f t="shared" si="2"/>
        <v>0</v>
      </c>
      <c r="AQ26" s="157">
        <f t="shared" si="2"/>
        <v>0</v>
      </c>
      <c r="AR26" s="157">
        <f t="shared" si="2"/>
        <v>0</v>
      </c>
      <c r="AS26" s="157">
        <f t="shared" si="2"/>
        <v>0</v>
      </c>
      <c r="AT26" s="157">
        <f t="shared" si="2"/>
        <v>0</v>
      </c>
      <c r="AU26" s="157">
        <f t="shared" si="2"/>
        <v>0</v>
      </c>
      <c r="AV26" s="157">
        <f t="shared" si="2"/>
        <v>0</v>
      </c>
      <c r="AW26" s="157">
        <f t="shared" si="2"/>
        <v>0</v>
      </c>
      <c r="AX26" s="157">
        <f t="shared" si="2"/>
        <v>0</v>
      </c>
      <c r="AY26" s="157">
        <f t="shared" si="2"/>
        <v>0</v>
      </c>
      <c r="AZ26" s="157">
        <f t="shared" si="2"/>
        <v>0</v>
      </c>
      <c r="BA26" s="157">
        <f t="shared" si="2"/>
        <v>0</v>
      </c>
      <c r="BB26" s="157">
        <f t="shared" si="2"/>
        <v>0</v>
      </c>
      <c r="BC26" s="157">
        <f t="shared" si="2"/>
        <v>0</v>
      </c>
      <c r="BD26" s="157">
        <f t="shared" si="2"/>
        <v>0</v>
      </c>
      <c r="BE26" s="157">
        <f t="shared" si="2"/>
        <v>0</v>
      </c>
      <c r="BF26" s="157">
        <f t="shared" si="2"/>
        <v>0</v>
      </c>
      <c r="BG26" s="157">
        <f t="shared" si="2"/>
        <v>0</v>
      </c>
      <c r="BH26" s="157">
        <f t="shared" si="2"/>
        <v>0</v>
      </c>
      <c r="BI26" s="157">
        <f t="shared" si="2"/>
        <v>0</v>
      </c>
      <c r="BJ26" s="157">
        <f t="shared" si="2"/>
        <v>0</v>
      </c>
      <c r="BK26" s="157">
        <f t="shared" si="2"/>
        <v>0</v>
      </c>
      <c r="BL26" s="157">
        <f t="shared" si="2"/>
        <v>0</v>
      </c>
      <c r="BM26" s="157">
        <f t="shared" si="2"/>
        <v>0</v>
      </c>
      <c r="BN26" s="157">
        <f t="shared" si="2"/>
        <v>0</v>
      </c>
      <c r="BO26" s="157">
        <f t="shared" si="2"/>
        <v>0</v>
      </c>
      <c r="BP26" s="157">
        <f t="shared" si="2"/>
        <v>0</v>
      </c>
    </row>
    <row r="27" spans="2:135" ht="15.75" customHeight="1"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c r="AC27" s="157"/>
      <c r="AD27" s="157"/>
      <c r="AE27" s="157"/>
      <c r="AF27" s="157"/>
      <c r="AG27" s="157"/>
      <c r="AH27" s="157"/>
      <c r="AI27" s="157"/>
      <c r="AJ27" s="157"/>
      <c r="AK27" s="157"/>
      <c r="AL27" s="157"/>
      <c r="AM27" s="157"/>
      <c r="AN27" s="157"/>
      <c r="AO27" s="157"/>
      <c r="AP27" s="157"/>
      <c r="AQ27" s="157"/>
      <c r="AR27" s="157"/>
      <c r="AS27" s="157"/>
      <c r="AT27" s="157"/>
      <c r="AU27" s="157"/>
      <c r="AV27" s="157"/>
      <c r="AW27" s="157"/>
      <c r="AX27" s="157"/>
      <c r="AY27" s="157"/>
      <c r="AZ27" s="157"/>
      <c r="BA27" s="157"/>
      <c r="BB27" s="157"/>
      <c r="BC27" s="157"/>
      <c r="BD27" s="157"/>
      <c r="BE27" s="157"/>
      <c r="BF27" s="157"/>
      <c r="BG27" s="157"/>
      <c r="BH27" s="157"/>
      <c r="BI27" s="157"/>
      <c r="BJ27" s="157"/>
      <c r="BK27" s="157"/>
      <c r="BL27" s="157"/>
      <c r="BM27" s="157"/>
      <c r="BN27" s="157"/>
      <c r="BO27" s="157"/>
      <c r="BP27" s="157"/>
    </row>
    <row r="28" spans="2:135" ht="25.5" customHeight="1" thickBot="1" x14ac:dyDescent="0.25">
      <c r="B28" s="15"/>
      <c r="C28" s="903" t="s">
        <v>17</v>
      </c>
      <c r="D28" s="904"/>
      <c r="E28" s="904"/>
      <c r="F28" s="904"/>
      <c r="G28" s="904"/>
      <c r="H28" s="905"/>
      <c r="I28" s="607"/>
      <c r="J28" s="604"/>
      <c r="K28" s="903" t="s">
        <v>18</v>
      </c>
      <c r="L28" s="904"/>
      <c r="M28" s="904"/>
      <c r="N28" s="904"/>
      <c r="O28" s="904"/>
      <c r="P28" s="905"/>
      <c r="Q28" s="619" t="s">
        <v>38</v>
      </c>
      <c r="R28" s="617"/>
      <c r="S28" s="618"/>
      <c r="T28" s="42" t="s">
        <v>56</v>
      </c>
      <c r="U28" s="617" t="s">
        <v>39</v>
      </c>
      <c r="V28" s="617"/>
      <c r="W28" s="617"/>
      <c r="X28" s="618"/>
      <c r="Y28" s="41"/>
      <c r="Z28" s="17"/>
      <c r="AC28" s="157"/>
      <c r="AD28" s="157"/>
      <c r="AE28" s="157"/>
      <c r="AF28" s="157"/>
      <c r="AG28" s="157"/>
      <c r="AH28" s="157"/>
      <c r="AI28" s="157"/>
      <c r="AJ28" s="157"/>
      <c r="AK28" s="157"/>
      <c r="AL28" s="157"/>
      <c r="AM28" s="157"/>
      <c r="AN28" s="157"/>
      <c r="AO28" s="157"/>
      <c r="AP28" s="157"/>
      <c r="AQ28" s="157"/>
      <c r="AR28" s="157"/>
      <c r="AS28" s="157"/>
      <c r="AT28" s="157"/>
      <c r="AU28" s="157"/>
      <c r="AV28" s="157"/>
      <c r="AW28" s="157"/>
      <c r="AX28" s="157"/>
      <c r="AY28" s="157"/>
      <c r="AZ28" s="157"/>
      <c r="BA28" s="157"/>
      <c r="BB28" s="157"/>
      <c r="BC28" s="157"/>
      <c r="BD28" s="157"/>
      <c r="BE28" s="157"/>
      <c r="BF28" s="157"/>
      <c r="BG28" s="157"/>
      <c r="BH28" s="157"/>
      <c r="BI28" s="157"/>
      <c r="BJ28" s="157"/>
      <c r="BK28" s="157"/>
      <c r="BL28" s="157"/>
      <c r="BM28" s="157"/>
      <c r="BN28" s="157"/>
      <c r="BO28" s="157"/>
      <c r="BP28" s="157"/>
    </row>
    <row r="29" spans="2:135" ht="19.5" customHeight="1"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c r="AB29" s="151" t="s">
        <v>484</v>
      </c>
      <c r="AC29" s="157">
        <f>+AC17+AC20+AC21</f>
        <v>0</v>
      </c>
      <c r="AD29" s="157">
        <f t="shared" ref="AD29:BP29" si="3">+AD17+AD20+AD21</f>
        <v>0</v>
      </c>
      <c r="AE29" s="157">
        <f t="shared" si="3"/>
        <v>0</v>
      </c>
      <c r="AF29" s="157">
        <f t="shared" si="3"/>
        <v>0</v>
      </c>
      <c r="AG29" s="157">
        <f t="shared" si="3"/>
        <v>0</v>
      </c>
      <c r="AH29" s="157">
        <f t="shared" si="3"/>
        <v>0</v>
      </c>
      <c r="AI29" s="157">
        <f t="shared" si="3"/>
        <v>0</v>
      </c>
      <c r="AJ29" s="157">
        <f t="shared" si="3"/>
        <v>0</v>
      </c>
      <c r="AK29" s="157">
        <f t="shared" si="3"/>
        <v>0</v>
      </c>
      <c r="AL29" s="157">
        <f t="shared" si="3"/>
        <v>0</v>
      </c>
      <c r="AM29" s="157">
        <f t="shared" si="3"/>
        <v>0</v>
      </c>
      <c r="AN29" s="157">
        <f t="shared" si="3"/>
        <v>0</v>
      </c>
      <c r="AO29" s="157">
        <f t="shared" si="3"/>
        <v>0</v>
      </c>
      <c r="AP29" s="157">
        <f t="shared" si="3"/>
        <v>0</v>
      </c>
      <c r="AQ29" s="157">
        <f t="shared" si="3"/>
        <v>0</v>
      </c>
      <c r="AR29" s="157">
        <f t="shared" si="3"/>
        <v>0</v>
      </c>
      <c r="AS29" s="157">
        <f t="shared" si="3"/>
        <v>0</v>
      </c>
      <c r="AT29" s="157">
        <f t="shared" si="3"/>
        <v>0</v>
      </c>
      <c r="AU29" s="157">
        <f t="shared" si="3"/>
        <v>0</v>
      </c>
      <c r="AV29" s="157">
        <f t="shared" si="3"/>
        <v>0</v>
      </c>
      <c r="AW29" s="157">
        <f t="shared" si="3"/>
        <v>0</v>
      </c>
      <c r="AX29" s="157">
        <f t="shared" si="3"/>
        <v>0</v>
      </c>
      <c r="AY29" s="157">
        <f t="shared" si="3"/>
        <v>0</v>
      </c>
      <c r="AZ29" s="157">
        <f t="shared" si="3"/>
        <v>0</v>
      </c>
      <c r="BA29" s="157">
        <f t="shared" si="3"/>
        <v>0</v>
      </c>
      <c r="BB29" s="157">
        <f t="shared" si="3"/>
        <v>0</v>
      </c>
      <c r="BC29" s="157">
        <f t="shared" si="3"/>
        <v>0</v>
      </c>
      <c r="BD29" s="157">
        <f t="shared" si="3"/>
        <v>0</v>
      </c>
      <c r="BE29" s="157">
        <f t="shared" si="3"/>
        <v>0</v>
      </c>
      <c r="BF29" s="157">
        <f t="shared" si="3"/>
        <v>0</v>
      </c>
      <c r="BG29" s="157">
        <f t="shared" si="3"/>
        <v>0</v>
      </c>
      <c r="BH29" s="157">
        <f t="shared" si="3"/>
        <v>0</v>
      </c>
      <c r="BI29" s="157">
        <f t="shared" si="3"/>
        <v>0</v>
      </c>
      <c r="BJ29" s="157">
        <f t="shared" si="3"/>
        <v>0</v>
      </c>
      <c r="BK29" s="157">
        <f t="shared" si="3"/>
        <v>0</v>
      </c>
      <c r="BL29" s="157">
        <f t="shared" si="3"/>
        <v>0</v>
      </c>
      <c r="BM29" s="157">
        <f t="shared" si="3"/>
        <v>0</v>
      </c>
      <c r="BN29" s="157">
        <f t="shared" si="3"/>
        <v>0</v>
      </c>
      <c r="BO29" s="157">
        <f t="shared" si="3"/>
        <v>0</v>
      </c>
      <c r="BP29" s="157">
        <f t="shared" si="3"/>
        <v>0</v>
      </c>
    </row>
    <row r="30" spans="2:135" s="19" customFormat="1" x14ac:dyDescent="0.2">
      <c r="B30" s="20"/>
      <c r="C30" s="892" t="s">
        <v>19</v>
      </c>
      <c r="D30" s="893"/>
      <c r="E30" s="893"/>
      <c r="F30" s="893"/>
      <c r="G30" s="893"/>
      <c r="H30" s="893"/>
      <c r="I30" s="893"/>
      <c r="J30" s="893"/>
      <c r="K30" s="893"/>
      <c r="L30" s="893"/>
      <c r="M30" s="893"/>
      <c r="N30" s="893"/>
      <c r="O30" s="893"/>
      <c r="P30" s="893"/>
      <c r="Q30" s="893"/>
      <c r="R30" s="893"/>
      <c r="S30" s="893"/>
      <c r="T30" s="893"/>
      <c r="U30" s="893"/>
      <c r="V30" s="893"/>
      <c r="W30" s="893"/>
      <c r="X30" s="893"/>
      <c r="Y30" s="894"/>
      <c r="Z30" s="17"/>
      <c r="AB30" s="151"/>
      <c r="AC30" s="151"/>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8"/>
      <c r="BD30" s="158"/>
      <c r="BE30" s="158"/>
      <c r="BF30" s="158"/>
      <c r="BG30" s="158"/>
      <c r="BH30" s="158"/>
      <c r="BI30" s="158"/>
      <c r="BJ30" s="158"/>
      <c r="BK30" s="158"/>
      <c r="BL30" s="158"/>
      <c r="BM30" s="158"/>
      <c r="BN30" s="158"/>
      <c r="BO30" s="158"/>
    </row>
    <row r="31" spans="2:135" ht="15" customHeight="1" thickBot="1" x14ac:dyDescent="0.25">
      <c r="B31" s="15"/>
      <c r="C31" s="895"/>
      <c r="D31" s="896"/>
      <c r="E31" s="896"/>
      <c r="F31" s="896"/>
      <c r="G31" s="896"/>
      <c r="H31" s="896"/>
      <c r="I31" s="896"/>
      <c r="J31" s="896"/>
      <c r="K31" s="896"/>
      <c r="L31" s="896"/>
      <c r="M31" s="896"/>
      <c r="N31" s="896"/>
      <c r="O31" s="896"/>
      <c r="P31" s="896"/>
      <c r="Q31" s="896"/>
      <c r="R31" s="896"/>
      <c r="S31" s="896"/>
      <c r="T31" s="896"/>
      <c r="U31" s="896"/>
      <c r="V31" s="896"/>
      <c r="W31" s="896"/>
      <c r="X31" s="896"/>
      <c r="Y31" s="897"/>
      <c r="Z31" s="17"/>
      <c r="AB31" s="158"/>
      <c r="AC31" s="876" t="s">
        <v>125</v>
      </c>
      <c r="AD31" s="876"/>
      <c r="AE31" s="875" t="s">
        <v>126</v>
      </c>
      <c r="AF31" s="875"/>
      <c r="AG31" s="875" t="s">
        <v>127</v>
      </c>
      <c r="AH31" s="875"/>
      <c r="AI31" s="875" t="s">
        <v>73</v>
      </c>
      <c r="AJ31" s="875"/>
      <c r="AK31" s="875" t="s">
        <v>128</v>
      </c>
      <c r="AL31" s="875"/>
      <c r="AM31" s="875" t="s">
        <v>129</v>
      </c>
      <c r="AN31" s="875"/>
      <c r="AO31" s="875" t="s">
        <v>130</v>
      </c>
      <c r="AP31" s="875"/>
      <c r="AQ31" s="875" t="s">
        <v>131</v>
      </c>
      <c r="AR31" s="875"/>
      <c r="AS31" s="875" t="s">
        <v>132</v>
      </c>
      <c r="AT31" s="875"/>
      <c r="AU31" s="875" t="s">
        <v>133</v>
      </c>
      <c r="AV31" s="875"/>
      <c r="AW31" s="875" t="s">
        <v>134</v>
      </c>
      <c r="AX31" s="875"/>
      <c r="AY31" s="875" t="s">
        <v>135</v>
      </c>
      <c r="AZ31" s="875"/>
      <c r="BA31" s="875" t="s">
        <v>136</v>
      </c>
      <c r="BB31" s="875"/>
      <c r="BC31" s="875" t="s">
        <v>137</v>
      </c>
      <c r="BD31" s="875"/>
      <c r="BE31" s="875" t="s">
        <v>138</v>
      </c>
      <c r="BF31" s="875"/>
      <c r="BG31" s="875" t="s">
        <v>469</v>
      </c>
      <c r="BH31" s="875"/>
      <c r="BI31" s="875" t="s">
        <v>140</v>
      </c>
      <c r="BJ31" s="875"/>
      <c r="BK31" s="875" t="s">
        <v>141</v>
      </c>
      <c r="BL31" s="875"/>
      <c r="BM31" s="875" t="s">
        <v>142</v>
      </c>
      <c r="BN31" s="875"/>
      <c r="BO31" s="876" t="s">
        <v>143</v>
      </c>
      <c r="BP31" s="876"/>
    </row>
    <row r="32" spans="2:135" ht="23.25" customHeight="1" x14ac:dyDescent="0.2">
      <c r="B32" s="35"/>
      <c r="C32" s="878" t="s">
        <v>485</v>
      </c>
      <c r="D32" s="879"/>
      <c r="E32" s="879"/>
      <c r="F32" s="879"/>
      <c r="G32" s="880"/>
      <c r="H32" s="884" t="s">
        <v>36</v>
      </c>
      <c r="I32" s="885"/>
      <c r="J32" s="884" t="s">
        <v>93</v>
      </c>
      <c r="K32" s="885"/>
      <c r="L32" s="884" t="s">
        <v>94</v>
      </c>
      <c r="M32" s="885"/>
      <c r="N32" s="884" t="s">
        <v>95</v>
      </c>
      <c r="O32" s="885"/>
      <c r="P32" s="884" t="s">
        <v>486</v>
      </c>
      <c r="Q32" s="885"/>
      <c r="R32" s="886" t="s">
        <v>487</v>
      </c>
      <c r="S32" s="887"/>
      <c r="T32" s="887"/>
      <c r="U32" s="887"/>
      <c r="V32" s="887"/>
      <c r="W32" s="887"/>
      <c r="X32" s="887"/>
      <c r="Y32" s="888"/>
      <c r="Z32" s="38"/>
      <c r="AC32" s="876"/>
      <c r="AD32" s="876"/>
      <c r="AE32" s="876"/>
      <c r="AF32" s="876"/>
      <c r="AG32" s="876"/>
      <c r="AH32" s="876"/>
      <c r="AI32" s="876"/>
      <c r="AJ32" s="876"/>
      <c r="AK32" s="876"/>
      <c r="AL32" s="876"/>
      <c r="AM32" s="876"/>
      <c r="AN32" s="876"/>
      <c r="AO32" s="876"/>
      <c r="AP32" s="876"/>
      <c r="AQ32" s="876"/>
      <c r="AR32" s="876"/>
      <c r="AS32" s="876"/>
      <c r="AT32" s="876"/>
      <c r="AU32" s="876"/>
      <c r="AV32" s="876"/>
      <c r="AW32" s="876"/>
      <c r="AX32" s="876"/>
      <c r="AY32" s="876"/>
      <c r="AZ32" s="876"/>
      <c r="BA32" s="876"/>
      <c r="BB32" s="876"/>
      <c r="BC32" s="876"/>
      <c r="BD32" s="876"/>
      <c r="BE32" s="876"/>
      <c r="BF32" s="876"/>
      <c r="BG32" s="876"/>
      <c r="BH32" s="876"/>
      <c r="BI32" s="876"/>
      <c r="BJ32" s="876"/>
      <c r="BK32" s="876"/>
      <c r="BL32" s="876"/>
      <c r="BM32" s="876"/>
      <c r="BN32" s="876"/>
      <c r="BO32" s="876"/>
      <c r="BP32" s="876"/>
    </row>
    <row r="33" spans="2:68" ht="23.25" customHeight="1" thickBot="1" x14ac:dyDescent="0.25">
      <c r="B33" s="35"/>
      <c r="C33" s="881"/>
      <c r="D33" s="882"/>
      <c r="E33" s="882"/>
      <c r="F33" s="882"/>
      <c r="G33" s="883"/>
      <c r="H33" s="159" t="s">
        <v>488</v>
      </c>
      <c r="I33" s="160" t="s">
        <v>489</v>
      </c>
      <c r="J33" s="159" t="s">
        <v>488</v>
      </c>
      <c r="K33" s="160" t="s">
        <v>489</v>
      </c>
      <c r="L33" s="161" t="s">
        <v>488</v>
      </c>
      <c r="M33" s="162" t="s">
        <v>489</v>
      </c>
      <c r="N33" s="159" t="s">
        <v>488</v>
      </c>
      <c r="O33" s="160" t="s">
        <v>489</v>
      </c>
      <c r="P33" s="159" t="s">
        <v>488</v>
      </c>
      <c r="Q33" s="160" t="s">
        <v>489</v>
      </c>
      <c r="R33" s="889"/>
      <c r="S33" s="890"/>
      <c r="T33" s="890"/>
      <c r="U33" s="890"/>
      <c r="V33" s="890"/>
      <c r="W33" s="890"/>
      <c r="X33" s="890"/>
      <c r="Y33" s="891"/>
      <c r="Z33" s="38"/>
      <c r="AC33" s="876"/>
      <c r="AD33" s="876"/>
      <c r="AE33" s="876"/>
      <c r="AF33" s="876"/>
      <c r="AG33" s="876"/>
      <c r="AH33" s="876"/>
      <c r="AI33" s="876"/>
      <c r="AJ33" s="876"/>
      <c r="AK33" s="876"/>
      <c r="AL33" s="876"/>
      <c r="AM33" s="876"/>
      <c r="AN33" s="876"/>
      <c r="AO33" s="876"/>
      <c r="AP33" s="876"/>
      <c r="AQ33" s="876"/>
      <c r="AR33" s="876"/>
      <c r="AS33" s="876"/>
      <c r="AT33" s="876"/>
      <c r="AU33" s="876"/>
      <c r="AV33" s="876"/>
      <c r="AW33" s="876"/>
      <c r="AX33" s="876"/>
      <c r="AY33" s="876"/>
      <c r="AZ33" s="876"/>
      <c r="BA33" s="876"/>
      <c r="BB33" s="876"/>
      <c r="BC33" s="876"/>
      <c r="BD33" s="876"/>
      <c r="BE33" s="876"/>
      <c r="BF33" s="876"/>
      <c r="BG33" s="876"/>
      <c r="BH33" s="876"/>
      <c r="BI33" s="876"/>
      <c r="BJ33" s="876"/>
      <c r="BK33" s="876"/>
      <c r="BL33" s="876"/>
      <c r="BM33" s="876"/>
      <c r="BN33" s="876"/>
      <c r="BO33" s="876"/>
      <c r="BP33" s="876"/>
    </row>
    <row r="34" spans="2:68" ht="18.75" customHeight="1" x14ac:dyDescent="0.2">
      <c r="B34" s="35"/>
      <c r="C34" s="898" t="s">
        <v>125</v>
      </c>
      <c r="D34" s="899"/>
      <c r="E34" s="899"/>
      <c r="F34" s="899"/>
      <c r="G34" s="899"/>
      <c r="H34" s="163">
        <f>+AC24</f>
        <v>0.14000000000000001</v>
      </c>
      <c r="I34" s="164">
        <f>+AD24</f>
        <v>0.14000000000000001</v>
      </c>
      <c r="J34" s="165">
        <f>+AC25</f>
        <v>0.18000000000000002</v>
      </c>
      <c r="K34" s="166">
        <f>+AD25</f>
        <v>0.18000000000000002</v>
      </c>
      <c r="L34" s="165">
        <f>+AC26</f>
        <v>0</v>
      </c>
      <c r="M34" s="164">
        <f>+AD26</f>
        <v>0</v>
      </c>
      <c r="N34" s="167">
        <f>+AC29</f>
        <v>0</v>
      </c>
      <c r="O34" s="168">
        <f>+AD29</f>
        <v>0</v>
      </c>
      <c r="P34" s="169">
        <f>+H34+J34+L34+N34</f>
        <v>0.32000000000000006</v>
      </c>
      <c r="Q34" s="167">
        <f>+I34+K34+M34+O34</f>
        <v>0.32000000000000006</v>
      </c>
      <c r="R34" s="900"/>
      <c r="S34" s="901"/>
      <c r="T34" s="901"/>
      <c r="U34" s="901"/>
      <c r="V34" s="901"/>
      <c r="W34" s="901"/>
      <c r="X34" s="901"/>
      <c r="Y34" s="902"/>
      <c r="Z34" s="38"/>
      <c r="AA34" s="170">
        <f>+(Q34-P34)+1</f>
        <v>1</v>
      </c>
      <c r="AC34" s="876"/>
      <c r="AD34" s="876"/>
      <c r="AE34" s="876"/>
      <c r="AF34" s="876"/>
      <c r="AG34" s="876"/>
      <c r="AH34" s="876"/>
      <c r="AI34" s="876"/>
      <c r="AJ34" s="876"/>
      <c r="AK34" s="876"/>
      <c r="AL34" s="876"/>
      <c r="AM34" s="876"/>
      <c r="AN34" s="876"/>
      <c r="AO34" s="876"/>
      <c r="AP34" s="876"/>
      <c r="AQ34" s="876"/>
      <c r="AR34" s="876"/>
      <c r="AS34" s="876"/>
      <c r="AT34" s="876"/>
      <c r="AU34" s="876"/>
      <c r="AV34" s="876"/>
      <c r="AW34" s="876"/>
      <c r="AX34" s="876"/>
      <c r="AY34" s="876"/>
      <c r="AZ34" s="876"/>
      <c r="BA34" s="876"/>
      <c r="BB34" s="876"/>
      <c r="BC34" s="876"/>
      <c r="BD34" s="876"/>
      <c r="BE34" s="876"/>
      <c r="BF34" s="876"/>
      <c r="BG34" s="876"/>
      <c r="BH34" s="876"/>
      <c r="BI34" s="876"/>
      <c r="BJ34" s="876"/>
      <c r="BK34" s="876"/>
      <c r="BL34" s="876"/>
      <c r="BM34" s="876"/>
      <c r="BN34" s="876"/>
      <c r="BO34" s="876"/>
      <c r="BP34" s="876"/>
    </row>
    <row r="35" spans="2:68" ht="13.5" customHeight="1" x14ac:dyDescent="0.2">
      <c r="B35" s="35"/>
      <c r="C35" s="867" t="s">
        <v>126</v>
      </c>
      <c r="D35" s="868"/>
      <c r="E35" s="868"/>
      <c r="F35" s="868"/>
      <c r="G35" s="868"/>
      <c r="H35" s="171">
        <f>+AE24</f>
        <v>3.8550000000000001E-2</v>
      </c>
      <c r="I35" s="172">
        <f>+AF24</f>
        <v>4.4550000000000006E-2</v>
      </c>
      <c r="J35" s="173">
        <f>+AE25</f>
        <v>0.17960000000000001</v>
      </c>
      <c r="K35" s="174">
        <f>+AF25</f>
        <v>0.16760000000000003</v>
      </c>
      <c r="L35" s="175">
        <f>+AE26</f>
        <v>0</v>
      </c>
      <c r="M35" s="176">
        <f>+AF26</f>
        <v>0</v>
      </c>
      <c r="N35" s="177">
        <f>+AE29</f>
        <v>0</v>
      </c>
      <c r="O35" s="178">
        <f>+AF29</f>
        <v>0</v>
      </c>
      <c r="P35" s="179">
        <f t="shared" ref="P35:Q53" si="4">+H35+J35+L35+N35</f>
        <v>0.21815000000000001</v>
      </c>
      <c r="Q35" s="178">
        <f t="shared" si="4"/>
        <v>0.21215000000000003</v>
      </c>
      <c r="R35" s="869"/>
      <c r="S35" s="870"/>
      <c r="T35" s="870"/>
      <c r="U35" s="870"/>
      <c r="V35" s="870"/>
      <c r="W35" s="870"/>
      <c r="X35" s="870"/>
      <c r="Y35" s="871"/>
      <c r="Z35" s="38"/>
      <c r="AA35" s="170">
        <f t="shared" ref="AA35:AA54" si="5">+(Q35-P35)+1</f>
        <v>0.99399999999999999</v>
      </c>
      <c r="AC35" s="877"/>
      <c r="AD35" s="877"/>
      <c r="AE35" s="877"/>
      <c r="AF35" s="877"/>
      <c r="AG35" s="877"/>
      <c r="AH35" s="877"/>
      <c r="AI35" s="877"/>
      <c r="AJ35" s="877"/>
      <c r="AK35" s="877"/>
      <c r="AL35" s="877"/>
      <c r="AM35" s="877"/>
      <c r="AN35" s="877"/>
      <c r="AO35" s="877"/>
      <c r="AP35" s="877"/>
      <c r="AQ35" s="877"/>
      <c r="AR35" s="877"/>
      <c r="AS35" s="877"/>
      <c r="AT35" s="877"/>
      <c r="AU35" s="877"/>
      <c r="AV35" s="877"/>
      <c r="AW35" s="877"/>
      <c r="AX35" s="877"/>
      <c r="AY35" s="877"/>
      <c r="AZ35" s="877"/>
      <c r="BA35" s="877"/>
      <c r="BB35" s="877"/>
      <c r="BC35" s="877"/>
      <c r="BD35" s="877"/>
      <c r="BE35" s="877"/>
      <c r="BF35" s="877"/>
      <c r="BG35" s="877"/>
      <c r="BH35" s="877"/>
      <c r="BI35" s="877"/>
      <c r="BJ35" s="877"/>
      <c r="BK35" s="877"/>
      <c r="BL35" s="877"/>
      <c r="BM35" s="877"/>
      <c r="BN35" s="877"/>
      <c r="BO35" s="876"/>
      <c r="BP35" s="876"/>
    </row>
    <row r="36" spans="2:68" ht="14.25" customHeight="1" x14ac:dyDescent="0.2">
      <c r="B36" s="35"/>
      <c r="C36" s="867" t="s">
        <v>127</v>
      </c>
      <c r="D36" s="868"/>
      <c r="E36" s="868"/>
      <c r="F36" s="868"/>
      <c r="G36" s="868"/>
      <c r="H36" s="171">
        <f>+AG24</f>
        <v>0.15210000000000001</v>
      </c>
      <c r="I36" s="172">
        <f>+AH24</f>
        <v>0.15358500000000003</v>
      </c>
      <c r="J36" s="173">
        <f>+AG25</f>
        <v>0.2913</v>
      </c>
      <c r="K36" s="174">
        <f>+AH25</f>
        <v>0.25380000000000003</v>
      </c>
      <c r="L36" s="175">
        <f>+AG26</f>
        <v>0</v>
      </c>
      <c r="M36" s="176">
        <f>+AH26</f>
        <v>0</v>
      </c>
      <c r="N36" s="180">
        <f>+AG29</f>
        <v>0</v>
      </c>
      <c r="O36" s="178">
        <f>+AH29</f>
        <v>0</v>
      </c>
      <c r="P36" s="179">
        <f t="shared" si="4"/>
        <v>0.44340000000000002</v>
      </c>
      <c r="Q36" s="178">
        <f t="shared" si="4"/>
        <v>0.40738500000000005</v>
      </c>
      <c r="R36" s="869"/>
      <c r="S36" s="870"/>
      <c r="T36" s="870"/>
      <c r="U36" s="870"/>
      <c r="V36" s="870"/>
      <c r="W36" s="870"/>
      <c r="X36" s="870"/>
      <c r="Y36" s="871"/>
      <c r="Z36" s="38"/>
      <c r="AA36" s="170">
        <f t="shared" si="5"/>
        <v>0.96398500000000009</v>
      </c>
      <c r="AD36" s="152"/>
      <c r="AE36" s="152"/>
      <c r="AF36" s="152"/>
      <c r="AG36" s="152"/>
      <c r="AH36" s="152"/>
      <c r="AI36" s="152"/>
      <c r="AJ36" s="152"/>
      <c r="AK36" s="152"/>
      <c r="AL36" s="152"/>
      <c r="AM36" s="152"/>
      <c r="AN36" s="152"/>
      <c r="AO36" s="152"/>
      <c r="AP36" s="152"/>
      <c r="AQ36" s="152"/>
      <c r="AR36" s="152"/>
      <c r="AS36" s="152"/>
      <c r="AT36" s="152"/>
      <c r="AU36" s="152"/>
      <c r="AV36" s="152"/>
      <c r="AW36" s="152"/>
      <c r="AX36" s="152"/>
      <c r="AY36" s="152"/>
      <c r="AZ36" s="152"/>
      <c r="BA36" s="152"/>
      <c r="BB36" s="152"/>
    </row>
    <row r="37" spans="2:68" ht="22.5" customHeight="1" x14ac:dyDescent="0.2">
      <c r="B37" s="35"/>
      <c r="C37" s="867" t="s">
        <v>73</v>
      </c>
      <c r="D37" s="868"/>
      <c r="E37" s="868"/>
      <c r="F37" s="868"/>
      <c r="G37" s="868"/>
      <c r="H37" s="171">
        <f>+AI24</f>
        <v>0.17266666666666669</v>
      </c>
      <c r="I37" s="172">
        <f>+AJ24</f>
        <v>0.27068800000000004</v>
      </c>
      <c r="J37" s="173">
        <f>+AI25</f>
        <v>0.23533333333333337</v>
      </c>
      <c r="K37" s="174">
        <f>+AJ25</f>
        <v>0.41329600000000011</v>
      </c>
      <c r="L37" s="175">
        <f>+AI26</f>
        <v>0</v>
      </c>
      <c r="M37" s="176">
        <f>+AJ26</f>
        <v>0</v>
      </c>
      <c r="N37" s="180">
        <f>+AI29</f>
        <v>0</v>
      </c>
      <c r="O37" s="178">
        <f>+AJ29</f>
        <v>0</v>
      </c>
      <c r="P37" s="179">
        <f t="shared" si="4"/>
        <v>0.40800000000000003</v>
      </c>
      <c r="Q37" s="178">
        <f t="shared" si="4"/>
        <v>0.68398400000000015</v>
      </c>
      <c r="R37" s="869"/>
      <c r="S37" s="870"/>
      <c r="T37" s="870"/>
      <c r="U37" s="870"/>
      <c r="V37" s="870"/>
      <c r="W37" s="870"/>
      <c r="X37" s="870"/>
      <c r="Y37" s="871"/>
      <c r="Z37" s="38"/>
      <c r="AA37" s="170">
        <f t="shared" si="5"/>
        <v>1.2759840000000002</v>
      </c>
      <c r="AD37" s="152"/>
      <c r="AE37" s="152"/>
      <c r="AF37" s="152"/>
      <c r="AG37" s="152"/>
      <c r="AH37" s="152"/>
      <c r="AI37" s="152"/>
      <c r="AJ37" s="152"/>
      <c r="AK37" s="152"/>
      <c r="AL37" s="152"/>
      <c r="AM37" s="152"/>
      <c r="AN37" s="152"/>
      <c r="AO37" s="152"/>
      <c r="AP37" s="152"/>
      <c r="AQ37" s="152"/>
      <c r="AR37" s="152"/>
      <c r="AS37" s="152"/>
      <c r="AT37" s="152"/>
      <c r="AU37" s="152"/>
      <c r="AV37" s="152"/>
      <c r="AW37" s="152"/>
      <c r="AX37" s="152"/>
      <c r="AY37" s="152"/>
      <c r="AZ37" s="152"/>
      <c r="BA37" s="152"/>
      <c r="BB37" s="152"/>
    </row>
    <row r="38" spans="2:68" ht="13.5" customHeight="1" x14ac:dyDescent="0.2">
      <c r="B38" s="35"/>
      <c r="C38" s="867" t="s">
        <v>128</v>
      </c>
      <c r="D38" s="868"/>
      <c r="E38" s="868"/>
      <c r="F38" s="868"/>
      <c r="G38" s="868"/>
      <c r="H38" s="171">
        <f>+AK24</f>
        <v>0.15000000000000002</v>
      </c>
      <c r="I38" s="172">
        <f>+AL24</f>
        <v>0.15000000000000002</v>
      </c>
      <c r="J38" s="173">
        <f>+AK25</f>
        <v>0.28332000000000002</v>
      </c>
      <c r="K38" s="174">
        <f>+AL25</f>
        <v>0.28332000000000002</v>
      </c>
      <c r="L38" s="175">
        <f>+AK26</f>
        <v>0</v>
      </c>
      <c r="M38" s="176">
        <f>+AL26</f>
        <v>0</v>
      </c>
      <c r="N38" s="180">
        <f>+AK29</f>
        <v>0</v>
      </c>
      <c r="O38" s="178">
        <f>+AL29</f>
        <v>0</v>
      </c>
      <c r="P38" s="179">
        <f t="shared" si="4"/>
        <v>0.43332000000000004</v>
      </c>
      <c r="Q38" s="178">
        <f t="shared" si="4"/>
        <v>0.43332000000000004</v>
      </c>
      <c r="R38" s="869"/>
      <c r="S38" s="870"/>
      <c r="T38" s="870"/>
      <c r="U38" s="870"/>
      <c r="V38" s="870"/>
      <c r="W38" s="870"/>
      <c r="X38" s="870"/>
      <c r="Y38" s="871"/>
      <c r="Z38" s="38"/>
      <c r="AA38" s="170">
        <f t="shared" si="5"/>
        <v>1</v>
      </c>
      <c r="AD38" s="152"/>
      <c r="AE38" s="152"/>
      <c r="AF38" s="152"/>
      <c r="AG38" s="152"/>
      <c r="AH38" s="152"/>
      <c r="AI38" s="152"/>
      <c r="AJ38" s="152"/>
      <c r="AK38" s="152"/>
      <c r="AL38" s="152"/>
      <c r="AM38" s="152"/>
      <c r="AN38" s="152"/>
      <c r="AO38" s="152"/>
      <c r="AP38" s="152"/>
      <c r="AQ38" s="152"/>
      <c r="AR38" s="152"/>
      <c r="AS38" s="152"/>
      <c r="AT38" s="152"/>
      <c r="AU38" s="152"/>
      <c r="AV38" s="152"/>
      <c r="AW38" s="152"/>
      <c r="AX38" s="152"/>
      <c r="AY38" s="152"/>
      <c r="AZ38" s="152"/>
      <c r="BA38" s="152"/>
      <c r="BB38" s="152"/>
    </row>
    <row r="39" spans="2:68" ht="14.25" customHeight="1" x14ac:dyDescent="0.2">
      <c r="B39" s="35"/>
      <c r="C39" s="867" t="s">
        <v>129</v>
      </c>
      <c r="D39" s="868"/>
      <c r="E39" s="868"/>
      <c r="F39" s="868"/>
      <c r="G39" s="868"/>
      <c r="H39" s="171">
        <f>+AM24</f>
        <v>1.9200000000000002E-2</v>
      </c>
      <c r="I39" s="172">
        <f>+AN24</f>
        <v>1.9200000000000002E-2</v>
      </c>
      <c r="J39" s="173">
        <f>+AM25</f>
        <v>0.23919999999999997</v>
      </c>
      <c r="K39" s="174">
        <f>+AN25</f>
        <v>1.9200000000000002E-2</v>
      </c>
      <c r="L39" s="175">
        <f>+AM26</f>
        <v>0</v>
      </c>
      <c r="M39" s="176">
        <f>+AN26</f>
        <v>0</v>
      </c>
      <c r="N39" s="180">
        <f>+AM29</f>
        <v>0</v>
      </c>
      <c r="O39" s="178">
        <f>+AN29</f>
        <v>0</v>
      </c>
      <c r="P39" s="179">
        <f t="shared" si="4"/>
        <v>0.25839999999999996</v>
      </c>
      <c r="Q39" s="178">
        <f t="shared" si="4"/>
        <v>3.8400000000000004E-2</v>
      </c>
      <c r="R39" s="869"/>
      <c r="S39" s="870"/>
      <c r="T39" s="870"/>
      <c r="U39" s="870"/>
      <c r="V39" s="870"/>
      <c r="W39" s="870"/>
      <c r="X39" s="870"/>
      <c r="Y39" s="871"/>
      <c r="Z39" s="38"/>
      <c r="AA39" s="170">
        <f t="shared" si="5"/>
        <v>0.78</v>
      </c>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c r="BB39" s="152"/>
    </row>
    <row r="40" spans="2:68" ht="15.75" customHeight="1" x14ac:dyDescent="0.2">
      <c r="B40" s="35"/>
      <c r="C40" s="867" t="s">
        <v>130</v>
      </c>
      <c r="D40" s="868"/>
      <c r="E40" s="868"/>
      <c r="F40" s="868"/>
      <c r="G40" s="868"/>
      <c r="H40" s="171">
        <f>+AO24</f>
        <v>0.23300000000000001</v>
      </c>
      <c r="I40" s="172">
        <f>+AP24</f>
        <v>0.25800000000000001</v>
      </c>
      <c r="J40" s="173">
        <f>+AO25</f>
        <v>0.28750000000000003</v>
      </c>
      <c r="K40" s="174">
        <f>+AP25</f>
        <v>0.32500000000000001</v>
      </c>
      <c r="L40" s="175">
        <f>+AO26</f>
        <v>0</v>
      </c>
      <c r="M40" s="176">
        <f>+AP26</f>
        <v>0</v>
      </c>
      <c r="N40" s="180">
        <f>+AO29</f>
        <v>0</v>
      </c>
      <c r="O40" s="178">
        <f>+AP29</f>
        <v>0</v>
      </c>
      <c r="P40" s="179">
        <f t="shared" si="4"/>
        <v>0.52050000000000007</v>
      </c>
      <c r="Q40" s="178">
        <f t="shared" si="4"/>
        <v>0.58299999999999996</v>
      </c>
      <c r="R40" s="869"/>
      <c r="S40" s="870"/>
      <c r="T40" s="870"/>
      <c r="U40" s="870"/>
      <c r="V40" s="870"/>
      <c r="W40" s="870"/>
      <c r="X40" s="870"/>
      <c r="Y40" s="871"/>
      <c r="Z40" s="38"/>
      <c r="AA40" s="170">
        <f t="shared" si="5"/>
        <v>1.0625</v>
      </c>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row>
    <row r="41" spans="2:68" ht="12.75" customHeight="1" x14ac:dyDescent="0.2">
      <c r="B41" s="35"/>
      <c r="C41" s="867" t="s">
        <v>131</v>
      </c>
      <c r="D41" s="868"/>
      <c r="E41" s="868"/>
      <c r="F41" s="868"/>
      <c r="G41" s="868"/>
      <c r="H41" s="171">
        <f>+AQ24</f>
        <v>0.27650799999999998</v>
      </c>
      <c r="I41" s="172">
        <f>+AR24</f>
        <v>0.27650799999999998</v>
      </c>
      <c r="J41" s="173">
        <f>+AQ25</f>
        <v>0.223742</v>
      </c>
      <c r="K41" s="174">
        <f>+AR25</f>
        <v>0.223742</v>
      </c>
      <c r="L41" s="175">
        <f>+AQ26</f>
        <v>0</v>
      </c>
      <c r="M41" s="176">
        <f>+AR26</f>
        <v>0</v>
      </c>
      <c r="N41" s="180">
        <f>+AQ29</f>
        <v>0</v>
      </c>
      <c r="O41" s="178">
        <f>+AR29</f>
        <v>0</v>
      </c>
      <c r="P41" s="179">
        <f t="shared" si="4"/>
        <v>0.50024999999999997</v>
      </c>
      <c r="Q41" s="178">
        <f t="shared" si="4"/>
        <v>0.50024999999999997</v>
      </c>
      <c r="R41" s="869"/>
      <c r="S41" s="870"/>
      <c r="T41" s="870"/>
      <c r="U41" s="870"/>
      <c r="V41" s="870"/>
      <c r="W41" s="870"/>
      <c r="X41" s="870"/>
      <c r="Y41" s="871"/>
      <c r="Z41" s="38"/>
      <c r="AA41" s="170">
        <f t="shared" si="5"/>
        <v>1</v>
      </c>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row>
    <row r="42" spans="2:68" ht="21.75" customHeight="1" x14ac:dyDescent="0.2">
      <c r="B42" s="35"/>
      <c r="C42" s="867" t="s">
        <v>132</v>
      </c>
      <c r="D42" s="868"/>
      <c r="E42" s="868"/>
      <c r="F42" s="868"/>
      <c r="G42" s="868"/>
      <c r="H42" s="171">
        <f>+AS24</f>
        <v>0.19800000000000001</v>
      </c>
      <c r="I42" s="172">
        <f>+AT24</f>
        <v>0.19800000000000001</v>
      </c>
      <c r="J42" s="173">
        <f>+AS25</f>
        <v>0.20749999999999999</v>
      </c>
      <c r="K42" s="174">
        <f>+AT25</f>
        <v>0.20749999999999999</v>
      </c>
      <c r="L42" s="175">
        <f>+AS26</f>
        <v>0</v>
      </c>
      <c r="M42" s="176">
        <f>+AT26</f>
        <v>0</v>
      </c>
      <c r="N42" s="180">
        <f>+AS29</f>
        <v>0</v>
      </c>
      <c r="O42" s="178">
        <f>+AT29</f>
        <v>0</v>
      </c>
      <c r="P42" s="179">
        <v>0.99888888888888894</v>
      </c>
      <c r="Q42" s="178">
        <f t="shared" si="4"/>
        <v>0.40549999999999997</v>
      </c>
      <c r="R42" s="869"/>
      <c r="S42" s="870"/>
      <c r="T42" s="870"/>
      <c r="U42" s="870"/>
      <c r="V42" s="870"/>
      <c r="W42" s="870"/>
      <c r="X42" s="870"/>
      <c r="Y42" s="871"/>
      <c r="Z42" s="38"/>
      <c r="AA42" s="170">
        <f t="shared" si="5"/>
        <v>0.40661111111111103</v>
      </c>
    </row>
    <row r="43" spans="2:68" ht="14.25" customHeight="1" x14ac:dyDescent="0.2">
      <c r="B43" s="35"/>
      <c r="C43" s="867" t="s">
        <v>133</v>
      </c>
      <c r="D43" s="868"/>
      <c r="E43" s="868"/>
      <c r="F43" s="868"/>
      <c r="G43" s="868"/>
      <c r="H43" s="171">
        <f>+AU24</f>
        <v>0.18920000000000003</v>
      </c>
      <c r="I43" s="172">
        <f>+AV24</f>
        <v>0.18280000000000002</v>
      </c>
      <c r="J43" s="173">
        <f>+AU25</f>
        <v>0.2442</v>
      </c>
      <c r="K43" s="174">
        <f>+AV25</f>
        <v>0.2442</v>
      </c>
      <c r="L43" s="175">
        <f>+AU26</f>
        <v>0</v>
      </c>
      <c r="M43" s="176">
        <f>+AV26</f>
        <v>0</v>
      </c>
      <c r="N43" s="180">
        <f>+AU29</f>
        <v>0</v>
      </c>
      <c r="O43" s="178">
        <f>+AV29</f>
        <v>0</v>
      </c>
      <c r="P43" s="179">
        <f t="shared" si="4"/>
        <v>0.43340000000000001</v>
      </c>
      <c r="Q43" s="178">
        <f t="shared" si="4"/>
        <v>0.42700000000000005</v>
      </c>
      <c r="R43" s="869"/>
      <c r="S43" s="870"/>
      <c r="T43" s="870"/>
      <c r="U43" s="870"/>
      <c r="V43" s="870"/>
      <c r="W43" s="870"/>
      <c r="X43" s="870"/>
      <c r="Y43" s="871"/>
      <c r="Z43" s="38"/>
      <c r="AA43" s="170">
        <f t="shared" si="5"/>
        <v>0.99360000000000004</v>
      </c>
      <c r="AD43" s="157"/>
      <c r="AE43" s="157"/>
      <c r="AF43" s="157"/>
      <c r="AG43" s="157"/>
      <c r="AH43" s="157"/>
      <c r="AI43" s="157"/>
      <c r="AJ43" s="157"/>
      <c r="AK43" s="157"/>
      <c r="AL43" s="157"/>
      <c r="AM43" s="157"/>
      <c r="AN43" s="157"/>
      <c r="AO43" s="157"/>
      <c r="AP43" s="157"/>
      <c r="AQ43" s="157"/>
      <c r="AR43" s="157"/>
      <c r="AS43" s="157"/>
      <c r="AT43" s="157"/>
      <c r="AU43" s="157"/>
      <c r="AV43" s="157"/>
      <c r="AW43" s="157"/>
      <c r="AX43" s="157"/>
      <c r="AY43" s="157"/>
      <c r="AZ43" s="157"/>
      <c r="BA43" s="157"/>
      <c r="BB43" s="157"/>
    </row>
    <row r="44" spans="2:68" ht="14.25" customHeight="1" x14ac:dyDescent="0.2">
      <c r="B44" s="35"/>
      <c r="C44" s="867" t="s">
        <v>134</v>
      </c>
      <c r="D44" s="868"/>
      <c r="E44" s="868"/>
      <c r="F44" s="868"/>
      <c r="G44" s="868"/>
      <c r="H44" s="171">
        <f>+AW24</f>
        <v>0.20625000000000002</v>
      </c>
      <c r="I44" s="172">
        <f>+AX24</f>
        <v>0.31875000000000003</v>
      </c>
      <c r="J44" s="173">
        <f>+AW25</f>
        <v>0.23124999999999998</v>
      </c>
      <c r="K44" s="174">
        <f>+AX25</f>
        <v>0.28125</v>
      </c>
      <c r="L44" s="175">
        <f>+AW26</f>
        <v>0</v>
      </c>
      <c r="M44" s="176">
        <f>+AX26</f>
        <v>0</v>
      </c>
      <c r="N44" s="180">
        <f>+AW29</f>
        <v>0</v>
      </c>
      <c r="O44" s="178">
        <f>+AX29</f>
        <v>0</v>
      </c>
      <c r="P44" s="179">
        <f t="shared" si="4"/>
        <v>0.4375</v>
      </c>
      <c r="Q44" s="178">
        <v>0.99885555555555561</v>
      </c>
      <c r="R44" s="869"/>
      <c r="S44" s="870"/>
      <c r="T44" s="870"/>
      <c r="U44" s="870"/>
      <c r="V44" s="870"/>
      <c r="W44" s="870"/>
      <c r="X44" s="870"/>
      <c r="Y44" s="871"/>
      <c r="Z44" s="38"/>
      <c r="AA44" s="170">
        <f t="shared" si="5"/>
        <v>1.5613555555555556</v>
      </c>
      <c r="AD44" s="157"/>
      <c r="AE44" s="157"/>
      <c r="AF44" s="157"/>
      <c r="AG44" s="157"/>
      <c r="AH44" s="157"/>
      <c r="AI44" s="157"/>
      <c r="AJ44" s="157"/>
      <c r="AK44" s="157"/>
      <c r="AL44" s="157"/>
      <c r="AM44" s="157"/>
      <c r="AN44" s="157"/>
      <c r="AO44" s="157"/>
      <c r="AP44" s="157"/>
      <c r="AQ44" s="157"/>
      <c r="AR44" s="157"/>
      <c r="AS44" s="157"/>
      <c r="AT44" s="157"/>
      <c r="AU44" s="157"/>
      <c r="AV44" s="157"/>
      <c r="AW44" s="157"/>
      <c r="AX44" s="157"/>
      <c r="AY44" s="157"/>
      <c r="AZ44" s="157"/>
      <c r="BA44" s="157"/>
      <c r="BB44" s="157"/>
    </row>
    <row r="45" spans="2:68" ht="14.25" customHeight="1" x14ac:dyDescent="0.2">
      <c r="B45" s="35"/>
      <c r="C45" s="867" t="s">
        <v>135</v>
      </c>
      <c r="D45" s="868"/>
      <c r="E45" s="868"/>
      <c r="F45" s="868"/>
      <c r="G45" s="868"/>
      <c r="H45" s="171">
        <f>+AY24</f>
        <v>2.75E-2</v>
      </c>
      <c r="I45" s="172">
        <f>+AZ24</f>
        <v>0.10500000000000001</v>
      </c>
      <c r="J45" s="173">
        <f>+AY25</f>
        <v>8.2500000000000004E-2</v>
      </c>
      <c r="K45" s="174">
        <f>+AZ25</f>
        <v>0.48250000000000004</v>
      </c>
      <c r="L45" s="175">
        <f>+AY26</f>
        <v>0</v>
      </c>
      <c r="M45" s="176">
        <f>+AZ26</f>
        <v>0</v>
      </c>
      <c r="N45" s="180">
        <f>+AY29</f>
        <v>0</v>
      </c>
      <c r="O45" s="178">
        <f>+AZ29</f>
        <v>0</v>
      </c>
      <c r="P45" s="179">
        <f t="shared" si="4"/>
        <v>0.11</v>
      </c>
      <c r="Q45" s="178">
        <f t="shared" si="4"/>
        <v>0.58750000000000002</v>
      </c>
      <c r="R45" s="869"/>
      <c r="S45" s="870"/>
      <c r="T45" s="870"/>
      <c r="U45" s="870"/>
      <c r="V45" s="870"/>
      <c r="W45" s="870"/>
      <c r="X45" s="870"/>
      <c r="Y45" s="871"/>
      <c r="Z45" s="38"/>
      <c r="AA45" s="170">
        <f t="shared" si="5"/>
        <v>1.4775</v>
      </c>
      <c r="AD45" s="157"/>
      <c r="AE45" s="157"/>
      <c r="AF45" s="157"/>
      <c r="AG45" s="157"/>
      <c r="AH45" s="157"/>
      <c r="AI45" s="157"/>
      <c r="AJ45" s="157"/>
      <c r="AK45" s="157"/>
      <c r="AL45" s="157"/>
      <c r="AM45" s="157"/>
      <c r="AN45" s="157"/>
      <c r="AO45" s="157"/>
      <c r="AP45" s="157"/>
      <c r="AQ45" s="157"/>
      <c r="AR45" s="157"/>
      <c r="AS45" s="157"/>
      <c r="AT45" s="157"/>
      <c r="AU45" s="157"/>
      <c r="AV45" s="157"/>
      <c r="AW45" s="157"/>
      <c r="AX45" s="157"/>
      <c r="AY45" s="157"/>
      <c r="AZ45" s="157"/>
      <c r="BA45" s="157"/>
      <c r="BB45" s="157"/>
    </row>
    <row r="46" spans="2:68" ht="14.25" customHeight="1" x14ac:dyDescent="0.2">
      <c r="B46" s="35"/>
      <c r="C46" s="867" t="s">
        <v>136</v>
      </c>
      <c r="D46" s="868"/>
      <c r="E46" s="868"/>
      <c r="F46" s="868"/>
      <c r="G46" s="868"/>
      <c r="H46" s="171">
        <f>+BA24</f>
        <v>0.15400000000000003</v>
      </c>
      <c r="I46" s="172">
        <f>+BB24</f>
        <v>0.15400000000000003</v>
      </c>
      <c r="J46" s="173">
        <f>+BA25</f>
        <v>0.31200000000000006</v>
      </c>
      <c r="K46" s="174">
        <f>+BB25</f>
        <v>0.22720000000000001</v>
      </c>
      <c r="L46" s="175">
        <f>+BA26</f>
        <v>0</v>
      </c>
      <c r="M46" s="176">
        <f>+BB26</f>
        <v>0</v>
      </c>
      <c r="N46" s="180">
        <f>+BA29</f>
        <v>0</v>
      </c>
      <c r="O46" s="178">
        <f>+BB29</f>
        <v>0</v>
      </c>
      <c r="P46" s="179">
        <f t="shared" si="4"/>
        <v>0.46600000000000008</v>
      </c>
      <c r="Q46" s="178">
        <f t="shared" si="4"/>
        <v>0.38120000000000004</v>
      </c>
      <c r="R46" s="869"/>
      <c r="S46" s="870"/>
      <c r="T46" s="870"/>
      <c r="U46" s="870"/>
      <c r="V46" s="870"/>
      <c r="W46" s="870"/>
      <c r="X46" s="870"/>
      <c r="Y46" s="871"/>
      <c r="Z46" s="38"/>
      <c r="AA46" s="170">
        <f t="shared" si="5"/>
        <v>0.91520000000000001</v>
      </c>
      <c r="AD46" s="157"/>
      <c r="AE46" s="157"/>
      <c r="AF46" s="157"/>
      <c r="AG46" s="157"/>
      <c r="AH46" s="157"/>
      <c r="AI46" s="157"/>
      <c r="AJ46" s="157"/>
      <c r="AK46" s="157"/>
      <c r="AL46" s="157"/>
      <c r="AM46" s="157"/>
      <c r="AN46" s="157"/>
      <c r="AO46" s="157"/>
      <c r="AP46" s="157"/>
      <c r="AQ46" s="157"/>
      <c r="AR46" s="157"/>
      <c r="AS46" s="157"/>
      <c r="AT46" s="157"/>
      <c r="AU46" s="157"/>
      <c r="AV46" s="157"/>
      <c r="AW46" s="157"/>
      <c r="AX46" s="157"/>
      <c r="AY46" s="157"/>
      <c r="AZ46" s="157"/>
      <c r="BA46" s="157"/>
      <c r="BB46" s="157"/>
    </row>
    <row r="47" spans="2:68" ht="22.5" customHeight="1" x14ac:dyDescent="0.2">
      <c r="B47" s="35"/>
      <c r="C47" s="867" t="s">
        <v>137</v>
      </c>
      <c r="D47" s="868"/>
      <c r="E47" s="868"/>
      <c r="F47" s="868"/>
      <c r="G47" s="868"/>
      <c r="H47" s="171">
        <f>+BC24</f>
        <v>0.154833</v>
      </c>
      <c r="I47" s="172">
        <f>+BD24</f>
        <v>0.16133800000000001</v>
      </c>
      <c r="J47" s="173">
        <f>+BC25</f>
        <v>0.31185700000000005</v>
      </c>
      <c r="K47" s="174">
        <f>+BD25</f>
        <v>0.18474200000000002</v>
      </c>
      <c r="L47" s="175">
        <f>+BC26</f>
        <v>0</v>
      </c>
      <c r="M47" s="176">
        <f>+BD26</f>
        <v>0</v>
      </c>
      <c r="N47" s="180">
        <f>+BC29</f>
        <v>0</v>
      </c>
      <c r="O47" s="178">
        <f>+BD29</f>
        <v>0</v>
      </c>
      <c r="P47" s="179">
        <f t="shared" si="4"/>
        <v>0.46669000000000005</v>
      </c>
      <c r="Q47" s="178">
        <f t="shared" si="4"/>
        <v>0.34608000000000005</v>
      </c>
      <c r="R47" s="869"/>
      <c r="S47" s="870"/>
      <c r="T47" s="870"/>
      <c r="U47" s="870"/>
      <c r="V47" s="870"/>
      <c r="W47" s="870"/>
      <c r="X47" s="870"/>
      <c r="Y47" s="871"/>
      <c r="Z47" s="38"/>
      <c r="AA47" s="170">
        <f t="shared" si="5"/>
        <v>0.87939000000000001</v>
      </c>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row>
    <row r="48" spans="2:68" ht="12" customHeight="1" x14ac:dyDescent="0.2">
      <c r="B48" s="35"/>
      <c r="C48" s="867" t="s">
        <v>138</v>
      </c>
      <c r="D48" s="868"/>
      <c r="E48" s="868"/>
      <c r="F48" s="868"/>
      <c r="G48" s="868"/>
      <c r="H48" s="171">
        <f>+BE24</f>
        <v>0.16295999999999999</v>
      </c>
      <c r="I48" s="172">
        <f>+BF24</f>
        <v>0.16295999999999999</v>
      </c>
      <c r="J48" s="173">
        <f>+BE25</f>
        <v>0.24032000000000003</v>
      </c>
      <c r="K48" s="174">
        <f>+BF25</f>
        <v>0.22030000000000005</v>
      </c>
      <c r="L48" s="175">
        <f>+BE26</f>
        <v>0</v>
      </c>
      <c r="M48" s="176">
        <f>+BF26</f>
        <v>0</v>
      </c>
      <c r="N48" s="180">
        <f>+BE29</f>
        <v>0</v>
      </c>
      <c r="O48" s="178">
        <f>+BF29</f>
        <v>0</v>
      </c>
      <c r="P48" s="179">
        <f t="shared" si="4"/>
        <v>0.40328000000000003</v>
      </c>
      <c r="Q48" s="178">
        <f t="shared" si="4"/>
        <v>0.38326000000000005</v>
      </c>
      <c r="R48" s="869"/>
      <c r="S48" s="870"/>
      <c r="T48" s="870"/>
      <c r="U48" s="870"/>
      <c r="V48" s="870"/>
      <c r="W48" s="870"/>
      <c r="X48" s="870"/>
      <c r="Y48" s="871"/>
      <c r="Z48" s="38"/>
      <c r="AA48" s="170">
        <f t="shared" si="5"/>
        <v>0.97998000000000007</v>
      </c>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row>
    <row r="49" spans="2:54" ht="12" customHeight="1" x14ac:dyDescent="0.2">
      <c r="B49" s="35"/>
      <c r="C49" s="867" t="s">
        <v>139</v>
      </c>
      <c r="D49" s="868"/>
      <c r="E49" s="868"/>
      <c r="F49" s="868"/>
      <c r="G49" s="868"/>
      <c r="H49" s="171">
        <f>+BG24</f>
        <v>0.03</v>
      </c>
      <c r="I49" s="172">
        <f>+BH24</f>
        <v>0.03</v>
      </c>
      <c r="J49" s="173">
        <f>+BG25</f>
        <v>0.48180000000000001</v>
      </c>
      <c r="K49" s="174">
        <f>+BH25</f>
        <v>0.46799999999999997</v>
      </c>
      <c r="L49" s="175">
        <f>+BG26</f>
        <v>0</v>
      </c>
      <c r="M49" s="176">
        <f>+BH26</f>
        <v>0</v>
      </c>
      <c r="N49" s="180">
        <f>+BG29</f>
        <v>0</v>
      </c>
      <c r="O49" s="178">
        <f>+BH29</f>
        <v>0</v>
      </c>
      <c r="P49" s="179">
        <f t="shared" si="4"/>
        <v>0.51180000000000003</v>
      </c>
      <c r="Q49" s="178">
        <f t="shared" si="4"/>
        <v>0.498</v>
      </c>
      <c r="R49" s="869"/>
      <c r="S49" s="870"/>
      <c r="T49" s="870"/>
      <c r="U49" s="870"/>
      <c r="V49" s="870"/>
      <c r="W49" s="870"/>
      <c r="X49" s="870"/>
      <c r="Y49" s="871"/>
      <c r="Z49" s="38"/>
      <c r="AA49" s="170">
        <f t="shared" si="5"/>
        <v>0.98619999999999997</v>
      </c>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row>
    <row r="50" spans="2:54" ht="15" customHeight="1" x14ac:dyDescent="0.2">
      <c r="B50" s="35"/>
      <c r="C50" s="867" t="s">
        <v>140</v>
      </c>
      <c r="D50" s="868"/>
      <c r="E50" s="868"/>
      <c r="F50" s="868"/>
      <c r="G50" s="868"/>
      <c r="H50" s="171">
        <f>+BI24</f>
        <v>0.20599999999999999</v>
      </c>
      <c r="I50" s="172">
        <f>+BJ24</f>
        <v>0.20599999999999999</v>
      </c>
      <c r="J50" s="173">
        <f>+BI25</f>
        <v>0.29099999999999998</v>
      </c>
      <c r="K50" s="174">
        <f>+BJ25</f>
        <v>0.29099999999999998</v>
      </c>
      <c r="L50" s="175">
        <f>+BI26</f>
        <v>0</v>
      </c>
      <c r="M50" s="176">
        <f>+BJ26</f>
        <v>0</v>
      </c>
      <c r="N50" s="180">
        <f>+BI29</f>
        <v>0</v>
      </c>
      <c r="O50" s="178">
        <f>+BJ29</f>
        <v>0</v>
      </c>
      <c r="P50" s="179">
        <f t="shared" si="4"/>
        <v>0.497</v>
      </c>
      <c r="Q50" s="178">
        <f t="shared" si="4"/>
        <v>0.497</v>
      </c>
      <c r="R50" s="869"/>
      <c r="S50" s="870"/>
      <c r="T50" s="870"/>
      <c r="U50" s="870"/>
      <c r="V50" s="870"/>
      <c r="W50" s="870"/>
      <c r="X50" s="870"/>
      <c r="Y50" s="871"/>
      <c r="Z50" s="38"/>
      <c r="AA50" s="170">
        <f t="shared" si="5"/>
        <v>1</v>
      </c>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row>
    <row r="51" spans="2:54" ht="22.5" customHeight="1" x14ac:dyDescent="0.2">
      <c r="B51" s="35"/>
      <c r="C51" s="867" t="s">
        <v>141</v>
      </c>
      <c r="D51" s="868"/>
      <c r="E51" s="868"/>
      <c r="F51" s="868"/>
      <c r="G51" s="868"/>
      <c r="H51" s="171">
        <f>+BK24</f>
        <v>4.0000000000000008E-2</v>
      </c>
      <c r="I51" s="172">
        <f>+BL24</f>
        <v>0.10500000000000001</v>
      </c>
      <c r="J51" s="173">
        <f>+BK25</f>
        <v>0.34850000000000003</v>
      </c>
      <c r="K51" s="174">
        <f>+BL25</f>
        <v>0.191</v>
      </c>
      <c r="L51" s="175">
        <f>+BK26</f>
        <v>0</v>
      </c>
      <c r="M51" s="176">
        <f>+BL26</f>
        <v>0</v>
      </c>
      <c r="N51" s="180">
        <f>+BK29</f>
        <v>0</v>
      </c>
      <c r="O51" s="178">
        <f>+BL29</f>
        <v>0</v>
      </c>
      <c r="P51" s="179">
        <f t="shared" si="4"/>
        <v>0.38850000000000007</v>
      </c>
      <c r="Q51" s="178">
        <f t="shared" si="4"/>
        <v>0.29600000000000004</v>
      </c>
      <c r="R51" s="869"/>
      <c r="S51" s="870"/>
      <c r="T51" s="870"/>
      <c r="U51" s="870"/>
      <c r="V51" s="870"/>
      <c r="W51" s="870"/>
      <c r="X51" s="870"/>
      <c r="Y51" s="871"/>
      <c r="Z51" s="38"/>
      <c r="AA51" s="170">
        <f t="shared" si="5"/>
        <v>0.90749999999999997</v>
      </c>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row>
    <row r="52" spans="2:54" ht="14.25" customHeight="1" x14ac:dyDescent="0.2">
      <c r="B52" s="35"/>
      <c r="C52" s="867" t="s">
        <v>142</v>
      </c>
      <c r="D52" s="868"/>
      <c r="E52" s="868"/>
      <c r="F52" s="868"/>
      <c r="G52" s="868"/>
      <c r="H52" s="171">
        <f>+BM24</f>
        <v>0.1066</v>
      </c>
      <c r="I52" s="172">
        <f>+BN24</f>
        <v>0.1066</v>
      </c>
      <c r="J52" s="173">
        <f>+BM25</f>
        <v>0.29660000000000003</v>
      </c>
      <c r="K52" s="174">
        <f>+BN25</f>
        <v>0.29660000000000003</v>
      </c>
      <c r="L52" s="175">
        <f>+BM26</f>
        <v>0</v>
      </c>
      <c r="M52" s="176">
        <f>+BN26</f>
        <v>0</v>
      </c>
      <c r="N52" s="180">
        <f>+BM29</f>
        <v>0</v>
      </c>
      <c r="O52" s="178">
        <f>+BN29</f>
        <v>0</v>
      </c>
      <c r="P52" s="179">
        <f t="shared" si="4"/>
        <v>0.4032</v>
      </c>
      <c r="Q52" s="178">
        <f t="shared" si="4"/>
        <v>0.4032</v>
      </c>
      <c r="R52" s="869"/>
      <c r="S52" s="870"/>
      <c r="T52" s="870"/>
      <c r="U52" s="870"/>
      <c r="V52" s="870"/>
      <c r="W52" s="870"/>
      <c r="X52" s="870"/>
      <c r="Y52" s="871"/>
      <c r="Z52" s="38"/>
      <c r="AA52" s="170">
        <f t="shared" si="5"/>
        <v>1</v>
      </c>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row>
    <row r="53" spans="2:54" ht="27" customHeight="1" thickBot="1" x14ac:dyDescent="0.25">
      <c r="B53" s="35"/>
      <c r="C53" s="867" t="s">
        <v>143</v>
      </c>
      <c r="D53" s="868"/>
      <c r="E53" s="868"/>
      <c r="F53" s="868"/>
      <c r="G53" s="868"/>
      <c r="H53" s="181">
        <f>+BO24</f>
        <v>0.18529950000000001</v>
      </c>
      <c r="I53" s="182">
        <f>+BP24</f>
        <v>0.18480000000000002</v>
      </c>
      <c r="J53" s="183">
        <f>+BO25</f>
        <v>0.32352199999999998</v>
      </c>
      <c r="K53" s="184">
        <f>+BP25</f>
        <v>0.32386999999999999</v>
      </c>
      <c r="L53" s="185">
        <f>+BO26</f>
        <v>0</v>
      </c>
      <c r="M53" s="186">
        <f>+BP26</f>
        <v>0</v>
      </c>
      <c r="N53" s="187">
        <f>+BO29</f>
        <v>0</v>
      </c>
      <c r="O53" s="188">
        <f>+BP29</f>
        <v>0</v>
      </c>
      <c r="P53" s="189">
        <f t="shared" si="4"/>
        <v>0.50882150000000004</v>
      </c>
      <c r="Q53" s="188">
        <f t="shared" si="4"/>
        <v>0.50866999999999996</v>
      </c>
      <c r="R53" s="872"/>
      <c r="S53" s="873"/>
      <c r="T53" s="873"/>
      <c r="U53" s="873"/>
      <c r="V53" s="873"/>
      <c r="W53" s="873"/>
      <c r="X53" s="873"/>
      <c r="Y53" s="874"/>
      <c r="Z53" s="38"/>
      <c r="AA53" s="170">
        <f t="shared" si="5"/>
        <v>0.99984849999999992</v>
      </c>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row>
    <row r="54" spans="2:54" ht="16.5" thickBot="1" x14ac:dyDescent="0.35">
      <c r="B54" s="35"/>
      <c r="C54" s="855" t="s">
        <v>25</v>
      </c>
      <c r="D54" s="856"/>
      <c r="E54" s="856"/>
      <c r="F54" s="856"/>
      <c r="G54" s="857"/>
      <c r="H54" s="190">
        <f>IFERROR(AVERAGE(H34:H53),"")</f>
        <v>0.14213335833333332</v>
      </c>
      <c r="I54" s="190">
        <f t="shared" ref="I54:Q54" si="6">IFERROR(AVERAGE(I34:I53),"")</f>
        <v>0.16138895</v>
      </c>
      <c r="J54" s="190">
        <f t="shared" si="6"/>
        <v>0.26455221666666673</v>
      </c>
      <c r="K54" s="190">
        <f t="shared" si="6"/>
        <v>0.26420600000000005</v>
      </c>
      <c r="L54" s="190">
        <f t="shared" si="6"/>
        <v>0</v>
      </c>
      <c r="M54" s="190">
        <f t="shared" si="6"/>
        <v>0</v>
      </c>
      <c r="N54" s="190">
        <f t="shared" si="6"/>
        <v>0</v>
      </c>
      <c r="O54" s="190">
        <f t="shared" si="6"/>
        <v>0</v>
      </c>
      <c r="P54" s="190">
        <f t="shared" si="6"/>
        <v>0.43635501944444444</v>
      </c>
      <c r="Q54" s="190">
        <f t="shared" si="6"/>
        <v>0.44553772777777789</v>
      </c>
      <c r="R54" s="191"/>
      <c r="S54" s="191"/>
      <c r="T54" s="191"/>
      <c r="U54" s="191"/>
      <c r="V54" s="191"/>
      <c r="W54" s="191"/>
      <c r="X54" s="191"/>
      <c r="Y54" s="192"/>
      <c r="Z54" s="38"/>
      <c r="AA54" s="170">
        <f t="shared" si="5"/>
        <v>1.0091827083333333</v>
      </c>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row>
    <row r="55" spans="2:54" x14ac:dyDescent="0.2">
      <c r="B55" s="35"/>
      <c r="C55" s="16"/>
      <c r="D55" s="16"/>
      <c r="E55" s="16"/>
      <c r="F55" s="16"/>
      <c r="G55" s="16"/>
      <c r="H55" s="27"/>
      <c r="I55" s="27"/>
      <c r="J55" s="28"/>
      <c r="K55" s="16"/>
      <c r="L55" s="16"/>
      <c r="M55" s="16"/>
      <c r="N55" s="16"/>
      <c r="O55" s="16"/>
      <c r="P55" s="16"/>
      <c r="Q55" s="16"/>
      <c r="R55" s="16"/>
      <c r="S55" s="16"/>
      <c r="T55" s="16"/>
      <c r="U55" s="16"/>
      <c r="V55" s="16"/>
      <c r="W55" s="16"/>
      <c r="X55" s="16"/>
      <c r="Y55" s="16"/>
      <c r="Z55" s="38"/>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row>
    <row r="56" spans="2:54" ht="15" thickBot="1" x14ac:dyDescent="0.25">
      <c r="B56" s="39"/>
      <c r="C56" s="16"/>
      <c r="D56" s="16"/>
      <c r="E56" s="16"/>
      <c r="F56" s="16"/>
      <c r="G56" s="16"/>
      <c r="H56" s="27"/>
      <c r="I56" s="27"/>
      <c r="J56" s="28"/>
      <c r="K56" s="16"/>
      <c r="L56" s="16"/>
      <c r="M56" s="16"/>
      <c r="N56" s="16"/>
      <c r="O56" s="16"/>
      <c r="P56" s="16"/>
      <c r="Q56" s="16"/>
      <c r="R56" s="16"/>
      <c r="S56" s="16"/>
      <c r="T56" s="16"/>
      <c r="U56" s="16"/>
      <c r="V56" s="16"/>
      <c r="W56" s="16"/>
      <c r="X56" s="16"/>
      <c r="Y56" s="16"/>
      <c r="Z56" s="40"/>
    </row>
    <row r="57" spans="2:54" x14ac:dyDescent="0.2">
      <c r="B57" s="35"/>
      <c r="C57" s="858" t="s">
        <v>26</v>
      </c>
      <c r="D57" s="859"/>
      <c r="E57" s="859"/>
      <c r="F57" s="859"/>
      <c r="G57" s="859"/>
      <c r="H57" s="859"/>
      <c r="I57" s="859"/>
      <c r="J57" s="859"/>
      <c r="K57" s="859"/>
      <c r="L57" s="859"/>
      <c r="M57" s="859"/>
      <c r="N57" s="859"/>
      <c r="O57" s="859"/>
      <c r="P57" s="859"/>
      <c r="Q57" s="859"/>
      <c r="R57" s="859"/>
      <c r="S57" s="859"/>
      <c r="T57" s="859"/>
      <c r="U57" s="859"/>
      <c r="V57" s="859"/>
      <c r="W57" s="859"/>
      <c r="X57" s="859"/>
      <c r="Y57" s="860"/>
      <c r="Z57" s="38"/>
    </row>
    <row r="58" spans="2:54" ht="15" thickBot="1" x14ac:dyDescent="0.25">
      <c r="B58" s="35"/>
      <c r="C58" s="861"/>
      <c r="D58" s="862"/>
      <c r="E58" s="862"/>
      <c r="F58" s="862"/>
      <c r="G58" s="862"/>
      <c r="H58" s="862"/>
      <c r="I58" s="862"/>
      <c r="J58" s="862"/>
      <c r="K58" s="862"/>
      <c r="L58" s="862"/>
      <c r="M58" s="862"/>
      <c r="N58" s="862"/>
      <c r="O58" s="862"/>
      <c r="P58" s="862"/>
      <c r="Q58" s="862"/>
      <c r="R58" s="862"/>
      <c r="S58" s="862"/>
      <c r="T58" s="862"/>
      <c r="U58" s="862"/>
      <c r="V58" s="862"/>
      <c r="W58" s="862"/>
      <c r="X58" s="862"/>
      <c r="Y58" s="863"/>
      <c r="Z58" s="38"/>
    </row>
    <row r="59" spans="2:54" ht="29.25" customHeight="1" x14ac:dyDescent="0.2">
      <c r="B59" s="35"/>
      <c r="C59" s="740" t="s">
        <v>27</v>
      </c>
      <c r="D59" s="741"/>
      <c r="E59" s="741"/>
      <c r="F59" s="741"/>
      <c r="G59" s="741"/>
      <c r="H59" s="741"/>
      <c r="I59" s="741"/>
      <c r="J59" s="741"/>
      <c r="K59" s="741"/>
      <c r="L59" s="741"/>
      <c r="M59" s="741"/>
      <c r="N59" s="741"/>
      <c r="O59" s="741"/>
      <c r="P59" s="741"/>
      <c r="Q59" s="741"/>
      <c r="R59" s="741"/>
      <c r="S59" s="741"/>
      <c r="T59" s="741"/>
      <c r="U59" s="741"/>
      <c r="V59" s="741"/>
      <c r="W59" s="741"/>
      <c r="X59" s="741"/>
      <c r="Y59" s="742"/>
      <c r="Z59" s="38"/>
    </row>
    <row r="60" spans="2:54" ht="29.25" customHeight="1" x14ac:dyDescent="0.2">
      <c r="B60" s="35"/>
      <c r="C60" s="743"/>
      <c r="D60" s="744"/>
      <c r="E60" s="744"/>
      <c r="F60" s="744"/>
      <c r="G60" s="744"/>
      <c r="H60" s="744"/>
      <c r="I60" s="744"/>
      <c r="J60" s="744"/>
      <c r="K60" s="744"/>
      <c r="L60" s="744"/>
      <c r="M60" s="744"/>
      <c r="N60" s="744"/>
      <c r="O60" s="744"/>
      <c r="P60" s="744"/>
      <c r="Q60" s="744"/>
      <c r="R60" s="744"/>
      <c r="S60" s="744"/>
      <c r="T60" s="744"/>
      <c r="U60" s="744"/>
      <c r="V60" s="744"/>
      <c r="W60" s="744"/>
      <c r="X60" s="744"/>
      <c r="Y60" s="745"/>
      <c r="Z60" s="38"/>
    </row>
    <row r="61" spans="2:54" ht="29.25" customHeight="1" x14ac:dyDescent="0.2">
      <c r="B61" s="35"/>
      <c r="C61" s="743"/>
      <c r="D61" s="744"/>
      <c r="E61" s="744"/>
      <c r="F61" s="744"/>
      <c r="G61" s="744"/>
      <c r="H61" s="744"/>
      <c r="I61" s="744"/>
      <c r="J61" s="744"/>
      <c r="K61" s="744"/>
      <c r="L61" s="744"/>
      <c r="M61" s="744"/>
      <c r="N61" s="744"/>
      <c r="O61" s="744"/>
      <c r="P61" s="744"/>
      <c r="Q61" s="744"/>
      <c r="R61" s="744"/>
      <c r="S61" s="744"/>
      <c r="T61" s="744"/>
      <c r="U61" s="744"/>
      <c r="V61" s="744"/>
      <c r="W61" s="744"/>
      <c r="X61" s="744"/>
      <c r="Y61" s="745"/>
      <c r="Z61" s="38"/>
    </row>
    <row r="62" spans="2:54" ht="29.25" customHeight="1" x14ac:dyDescent="0.2">
      <c r="B62" s="35"/>
      <c r="C62" s="743"/>
      <c r="D62" s="744"/>
      <c r="E62" s="744"/>
      <c r="F62" s="744"/>
      <c r="G62" s="744"/>
      <c r="H62" s="744"/>
      <c r="I62" s="744"/>
      <c r="J62" s="744"/>
      <c r="K62" s="744"/>
      <c r="L62" s="744"/>
      <c r="M62" s="744"/>
      <c r="N62" s="744"/>
      <c r="O62" s="744"/>
      <c r="P62" s="744"/>
      <c r="Q62" s="744"/>
      <c r="R62" s="744"/>
      <c r="S62" s="744"/>
      <c r="T62" s="744"/>
      <c r="U62" s="744"/>
      <c r="V62" s="744"/>
      <c r="W62" s="744"/>
      <c r="X62" s="744"/>
      <c r="Y62" s="745"/>
      <c r="Z62" s="38"/>
    </row>
    <row r="63" spans="2:54" ht="29.25" customHeight="1" x14ac:dyDescent="0.2">
      <c r="B63" s="35"/>
      <c r="C63" s="743"/>
      <c r="D63" s="744"/>
      <c r="E63" s="744"/>
      <c r="F63" s="744"/>
      <c r="G63" s="744"/>
      <c r="H63" s="744"/>
      <c r="I63" s="744"/>
      <c r="J63" s="744"/>
      <c r="K63" s="744"/>
      <c r="L63" s="744"/>
      <c r="M63" s="744"/>
      <c r="N63" s="744"/>
      <c r="O63" s="744"/>
      <c r="P63" s="744"/>
      <c r="Q63" s="744"/>
      <c r="R63" s="744"/>
      <c r="S63" s="744"/>
      <c r="T63" s="744"/>
      <c r="U63" s="744"/>
      <c r="V63" s="744"/>
      <c r="W63" s="744"/>
      <c r="X63" s="744"/>
      <c r="Y63" s="745"/>
      <c r="Z63" s="38"/>
    </row>
    <row r="64" spans="2:54" ht="29.25" customHeight="1" x14ac:dyDescent="0.2">
      <c r="B64" s="35"/>
      <c r="C64" s="743"/>
      <c r="D64" s="744"/>
      <c r="E64" s="744"/>
      <c r="F64" s="744"/>
      <c r="G64" s="744"/>
      <c r="H64" s="744"/>
      <c r="I64" s="744"/>
      <c r="J64" s="744"/>
      <c r="K64" s="744"/>
      <c r="L64" s="744"/>
      <c r="M64" s="744"/>
      <c r="N64" s="744"/>
      <c r="O64" s="744"/>
      <c r="P64" s="744"/>
      <c r="Q64" s="744"/>
      <c r="R64" s="744"/>
      <c r="S64" s="744"/>
      <c r="T64" s="744"/>
      <c r="U64" s="744"/>
      <c r="V64" s="744"/>
      <c r="W64" s="744"/>
      <c r="X64" s="744"/>
      <c r="Y64" s="745"/>
      <c r="Z64" s="38"/>
    </row>
    <row r="65" spans="2:26" ht="29.25" customHeight="1" x14ac:dyDescent="0.2">
      <c r="B65" s="35"/>
      <c r="C65" s="743"/>
      <c r="D65" s="744"/>
      <c r="E65" s="744"/>
      <c r="F65" s="744"/>
      <c r="G65" s="744"/>
      <c r="H65" s="744"/>
      <c r="I65" s="744"/>
      <c r="J65" s="744"/>
      <c r="K65" s="744"/>
      <c r="L65" s="744"/>
      <c r="M65" s="744"/>
      <c r="N65" s="744"/>
      <c r="O65" s="744"/>
      <c r="P65" s="744"/>
      <c r="Q65" s="744"/>
      <c r="R65" s="744"/>
      <c r="S65" s="744"/>
      <c r="T65" s="744"/>
      <c r="U65" s="744"/>
      <c r="V65" s="744"/>
      <c r="W65" s="744"/>
      <c r="X65" s="744"/>
      <c r="Y65" s="745"/>
      <c r="Z65" s="38"/>
    </row>
    <row r="66" spans="2:26" ht="29.25" customHeight="1" x14ac:dyDescent="0.2">
      <c r="B66" s="35"/>
      <c r="C66" s="743"/>
      <c r="D66" s="744"/>
      <c r="E66" s="744"/>
      <c r="F66" s="744"/>
      <c r="G66" s="744"/>
      <c r="H66" s="744"/>
      <c r="I66" s="744"/>
      <c r="J66" s="744"/>
      <c r="K66" s="744"/>
      <c r="L66" s="744"/>
      <c r="M66" s="744"/>
      <c r="N66" s="744"/>
      <c r="O66" s="744"/>
      <c r="P66" s="744"/>
      <c r="Q66" s="744"/>
      <c r="R66" s="744"/>
      <c r="S66" s="744"/>
      <c r="T66" s="744"/>
      <c r="U66" s="744"/>
      <c r="V66" s="744"/>
      <c r="W66" s="744"/>
      <c r="X66" s="744"/>
      <c r="Y66" s="745"/>
      <c r="Z66" s="38"/>
    </row>
    <row r="67" spans="2:26" ht="29.25" customHeight="1" x14ac:dyDescent="0.2">
      <c r="B67" s="35"/>
      <c r="C67" s="743"/>
      <c r="D67" s="744"/>
      <c r="E67" s="744"/>
      <c r="F67" s="744"/>
      <c r="G67" s="744"/>
      <c r="H67" s="744"/>
      <c r="I67" s="744"/>
      <c r="J67" s="744"/>
      <c r="K67" s="744"/>
      <c r="L67" s="744"/>
      <c r="M67" s="744"/>
      <c r="N67" s="744"/>
      <c r="O67" s="744"/>
      <c r="P67" s="744"/>
      <c r="Q67" s="744"/>
      <c r="R67" s="744"/>
      <c r="S67" s="744"/>
      <c r="T67" s="744"/>
      <c r="U67" s="744"/>
      <c r="V67" s="744"/>
      <c r="W67" s="744"/>
      <c r="X67" s="744"/>
      <c r="Y67" s="745"/>
      <c r="Z67" s="38"/>
    </row>
    <row r="68" spans="2:26" ht="29.25" customHeight="1" x14ac:dyDescent="0.2">
      <c r="B68" s="35"/>
      <c r="C68" s="743"/>
      <c r="D68" s="744"/>
      <c r="E68" s="744"/>
      <c r="F68" s="744"/>
      <c r="G68" s="744"/>
      <c r="H68" s="744"/>
      <c r="I68" s="744"/>
      <c r="J68" s="744"/>
      <c r="K68" s="744"/>
      <c r="L68" s="744"/>
      <c r="M68" s="744"/>
      <c r="N68" s="744"/>
      <c r="O68" s="744"/>
      <c r="P68" s="744"/>
      <c r="Q68" s="744"/>
      <c r="R68" s="744"/>
      <c r="S68" s="744"/>
      <c r="T68" s="744"/>
      <c r="U68" s="744"/>
      <c r="V68" s="744"/>
      <c r="W68" s="744"/>
      <c r="X68" s="744"/>
      <c r="Y68" s="745"/>
      <c r="Z68" s="38"/>
    </row>
    <row r="69" spans="2:26" ht="29.25" customHeight="1" x14ac:dyDescent="0.2">
      <c r="B69" s="35"/>
      <c r="C69" s="743"/>
      <c r="D69" s="744"/>
      <c r="E69" s="744"/>
      <c r="F69" s="744"/>
      <c r="G69" s="744"/>
      <c r="H69" s="744"/>
      <c r="I69" s="744"/>
      <c r="J69" s="744"/>
      <c r="K69" s="744"/>
      <c r="L69" s="744"/>
      <c r="M69" s="744"/>
      <c r="N69" s="744"/>
      <c r="O69" s="744"/>
      <c r="P69" s="744"/>
      <c r="Q69" s="744"/>
      <c r="R69" s="744"/>
      <c r="S69" s="744"/>
      <c r="T69" s="744"/>
      <c r="U69" s="744"/>
      <c r="V69" s="744"/>
      <c r="W69" s="744"/>
      <c r="X69" s="744"/>
      <c r="Y69" s="745"/>
      <c r="Z69" s="38"/>
    </row>
    <row r="70" spans="2:26" ht="29.25" customHeight="1" x14ac:dyDescent="0.2">
      <c r="B70" s="35"/>
      <c r="C70" s="743"/>
      <c r="D70" s="744"/>
      <c r="E70" s="744"/>
      <c r="F70" s="744"/>
      <c r="G70" s="744"/>
      <c r="H70" s="744"/>
      <c r="I70" s="744"/>
      <c r="J70" s="744"/>
      <c r="K70" s="744"/>
      <c r="L70" s="744"/>
      <c r="M70" s="744"/>
      <c r="N70" s="744"/>
      <c r="O70" s="744"/>
      <c r="P70" s="744"/>
      <c r="Q70" s="744"/>
      <c r="R70" s="744"/>
      <c r="S70" s="744"/>
      <c r="T70" s="744"/>
      <c r="U70" s="744"/>
      <c r="V70" s="744"/>
      <c r="W70" s="744"/>
      <c r="X70" s="744"/>
      <c r="Y70" s="745"/>
      <c r="Z70" s="38"/>
    </row>
    <row r="71" spans="2:26" ht="29.25" customHeight="1" thickBot="1" x14ac:dyDescent="0.25">
      <c r="B71" s="35"/>
      <c r="C71" s="746"/>
      <c r="D71" s="747"/>
      <c r="E71" s="747"/>
      <c r="F71" s="747"/>
      <c r="G71" s="747"/>
      <c r="H71" s="747"/>
      <c r="I71" s="747"/>
      <c r="J71" s="747"/>
      <c r="K71" s="747"/>
      <c r="L71" s="747"/>
      <c r="M71" s="747"/>
      <c r="N71" s="747"/>
      <c r="O71" s="747"/>
      <c r="P71" s="747"/>
      <c r="Q71" s="747"/>
      <c r="R71" s="747"/>
      <c r="S71" s="747"/>
      <c r="T71" s="747"/>
      <c r="U71" s="747"/>
      <c r="V71" s="747"/>
      <c r="W71" s="747"/>
      <c r="X71" s="747"/>
      <c r="Y71" s="748"/>
      <c r="Z71" s="38"/>
    </row>
    <row r="72" spans="2:26" x14ac:dyDescent="0.2">
      <c r="B72" s="39"/>
      <c r="C72" s="30"/>
      <c r="D72" s="30"/>
      <c r="E72" s="30"/>
      <c r="F72" s="30"/>
      <c r="G72" s="30"/>
      <c r="H72" s="30"/>
      <c r="I72" s="30"/>
      <c r="J72" s="30"/>
      <c r="K72" s="30"/>
      <c r="L72" s="30"/>
      <c r="M72" s="30"/>
      <c r="N72" s="30"/>
      <c r="O72" s="30"/>
      <c r="P72" s="30"/>
      <c r="Q72" s="30"/>
      <c r="R72" s="30"/>
      <c r="S72" s="30"/>
      <c r="T72" s="30"/>
      <c r="U72" s="30"/>
      <c r="V72" s="30"/>
      <c r="W72" s="30"/>
      <c r="X72" s="30"/>
      <c r="Y72" s="30"/>
      <c r="Z72" s="40"/>
    </row>
    <row r="73" spans="2:26" ht="15" thickBot="1" x14ac:dyDescent="0.25">
      <c r="B73" s="193"/>
      <c r="C73" s="33"/>
      <c r="D73" s="33"/>
      <c r="E73" s="33"/>
      <c r="F73" s="33"/>
      <c r="G73" s="33"/>
      <c r="H73" s="33"/>
      <c r="I73" s="33"/>
      <c r="J73" s="33"/>
      <c r="K73" s="33"/>
      <c r="L73" s="33"/>
      <c r="M73" s="33"/>
      <c r="N73" s="33"/>
      <c r="O73" s="33"/>
      <c r="P73" s="33"/>
      <c r="Q73" s="33"/>
      <c r="R73" s="33"/>
      <c r="S73" s="33"/>
      <c r="T73" s="33"/>
      <c r="U73" s="33"/>
      <c r="V73" s="33"/>
      <c r="W73" s="33"/>
      <c r="X73" s="33"/>
      <c r="Y73" s="33"/>
      <c r="Z73" s="194"/>
    </row>
    <row r="74" spans="2:26" ht="14.25" customHeight="1" x14ac:dyDescent="0.25">
      <c r="B74" s="35"/>
      <c r="C74" s="573" t="s">
        <v>20</v>
      </c>
      <c r="D74" s="574"/>
      <c r="E74" s="574"/>
      <c r="F74" s="574"/>
      <c r="G74" s="575"/>
      <c r="H74" s="573" t="s">
        <v>34</v>
      </c>
      <c r="I74" s="574"/>
      <c r="J74" s="575"/>
      <c r="K74" s="573" t="s">
        <v>35</v>
      </c>
      <c r="L74" s="574"/>
      <c r="M74" s="574"/>
      <c r="N74" s="575"/>
      <c r="O74" s="573" t="s">
        <v>33</v>
      </c>
      <c r="P74" s="574"/>
      <c r="Q74" s="574"/>
      <c r="R74" s="574"/>
      <c r="S74" s="574"/>
      <c r="T74" s="574"/>
      <c r="U74" s="574"/>
      <c r="V74" s="574"/>
      <c r="W74" s="574"/>
      <c r="X74" s="574"/>
      <c r="Y74" s="575"/>
      <c r="Z74" s="195"/>
    </row>
    <row r="75" spans="2:26" ht="14.25" customHeight="1" x14ac:dyDescent="0.25">
      <c r="B75" s="35"/>
      <c r="C75" s="576"/>
      <c r="D75" s="577"/>
      <c r="E75" s="577"/>
      <c r="F75" s="577"/>
      <c r="G75" s="578"/>
      <c r="H75" s="576"/>
      <c r="I75" s="577"/>
      <c r="J75" s="578"/>
      <c r="K75" s="576"/>
      <c r="L75" s="577"/>
      <c r="M75" s="577"/>
      <c r="N75" s="578"/>
      <c r="O75" s="576"/>
      <c r="P75" s="577"/>
      <c r="Q75" s="577"/>
      <c r="R75" s="577"/>
      <c r="S75" s="577"/>
      <c r="T75" s="577"/>
      <c r="U75" s="577"/>
      <c r="V75" s="577"/>
      <c r="W75" s="577"/>
      <c r="X75" s="577"/>
      <c r="Y75" s="578"/>
      <c r="Z75" s="195"/>
    </row>
    <row r="76" spans="2:26" ht="15" customHeight="1" thickBot="1" x14ac:dyDescent="0.3">
      <c r="B76" s="35"/>
      <c r="C76" s="576"/>
      <c r="D76" s="577"/>
      <c r="E76" s="577"/>
      <c r="F76" s="577"/>
      <c r="G76" s="578"/>
      <c r="H76" s="576"/>
      <c r="I76" s="577"/>
      <c r="J76" s="578"/>
      <c r="K76" s="576"/>
      <c r="L76" s="577"/>
      <c r="M76" s="577"/>
      <c r="N76" s="578"/>
      <c r="O76" s="864"/>
      <c r="P76" s="865"/>
      <c r="Q76" s="865"/>
      <c r="R76" s="865"/>
      <c r="S76" s="865"/>
      <c r="T76" s="865"/>
      <c r="U76" s="865"/>
      <c r="V76" s="865"/>
      <c r="W76" s="865"/>
      <c r="X76" s="865"/>
      <c r="Y76" s="866"/>
      <c r="Z76" s="195"/>
    </row>
    <row r="77" spans="2:26" ht="15" x14ac:dyDescent="0.25">
      <c r="B77" s="35"/>
      <c r="C77" s="749" t="s">
        <v>456</v>
      </c>
      <c r="D77" s="750"/>
      <c r="E77" s="750"/>
      <c r="F77" s="750"/>
      <c r="G77" s="750"/>
      <c r="H77" s="645">
        <v>0.752</v>
      </c>
      <c r="I77" s="645"/>
      <c r="J77" s="645"/>
      <c r="K77" s="645">
        <v>0.83099999999999996</v>
      </c>
      <c r="L77" s="645"/>
      <c r="M77" s="645"/>
      <c r="N77" s="645"/>
      <c r="O77" s="852" t="s">
        <v>387</v>
      </c>
      <c r="P77" s="853"/>
      <c r="Q77" s="853"/>
      <c r="R77" s="853"/>
      <c r="S77" s="853"/>
      <c r="T77" s="853"/>
      <c r="U77" s="853"/>
      <c r="V77" s="853"/>
      <c r="W77" s="853"/>
      <c r="X77" s="853"/>
      <c r="Y77" s="854"/>
      <c r="Z77" s="195"/>
    </row>
    <row r="78" spans="2:26" ht="15" x14ac:dyDescent="0.25">
      <c r="B78" s="35"/>
      <c r="C78" s="751"/>
      <c r="D78" s="752"/>
      <c r="E78" s="752"/>
      <c r="F78" s="752"/>
      <c r="G78" s="752"/>
      <c r="H78" s="544"/>
      <c r="I78" s="544"/>
      <c r="J78" s="544"/>
      <c r="K78" s="544"/>
      <c r="L78" s="544"/>
      <c r="M78" s="544"/>
      <c r="N78" s="544"/>
      <c r="O78" s="846"/>
      <c r="P78" s="847"/>
      <c r="Q78" s="847"/>
      <c r="R78" s="847"/>
      <c r="S78" s="847"/>
      <c r="T78" s="847"/>
      <c r="U78" s="847"/>
      <c r="V78" s="847"/>
      <c r="W78" s="847"/>
      <c r="X78" s="847"/>
      <c r="Y78" s="848"/>
      <c r="Z78" s="195"/>
    </row>
    <row r="79" spans="2:26" ht="15" x14ac:dyDescent="0.25">
      <c r="B79" s="35"/>
      <c r="C79" s="543"/>
      <c r="D79" s="544"/>
      <c r="E79" s="544"/>
      <c r="F79" s="544"/>
      <c r="G79" s="544"/>
      <c r="H79" s="544"/>
      <c r="I79" s="544"/>
      <c r="J79" s="544"/>
      <c r="K79" s="544"/>
      <c r="L79" s="544"/>
      <c r="M79" s="544"/>
      <c r="N79" s="544"/>
      <c r="O79" s="846"/>
      <c r="P79" s="847"/>
      <c r="Q79" s="847"/>
      <c r="R79" s="847"/>
      <c r="S79" s="847"/>
      <c r="T79" s="847"/>
      <c r="U79" s="847"/>
      <c r="V79" s="847"/>
      <c r="W79" s="847"/>
      <c r="X79" s="847"/>
      <c r="Y79" s="848"/>
      <c r="Z79" s="195"/>
    </row>
    <row r="80" spans="2:26" ht="15" x14ac:dyDescent="0.25">
      <c r="B80" s="35"/>
      <c r="C80" s="543"/>
      <c r="D80" s="544"/>
      <c r="E80" s="544"/>
      <c r="F80" s="544"/>
      <c r="G80" s="544"/>
      <c r="H80" s="544"/>
      <c r="I80" s="544"/>
      <c r="J80" s="544"/>
      <c r="K80" s="544"/>
      <c r="L80" s="544"/>
      <c r="M80" s="544"/>
      <c r="N80" s="544"/>
      <c r="O80" s="846"/>
      <c r="P80" s="847"/>
      <c r="Q80" s="847"/>
      <c r="R80" s="847"/>
      <c r="S80" s="847"/>
      <c r="T80" s="847"/>
      <c r="U80" s="847"/>
      <c r="V80" s="847"/>
      <c r="W80" s="847"/>
      <c r="X80" s="847"/>
      <c r="Y80" s="848"/>
      <c r="Z80" s="195"/>
    </row>
    <row r="81" spans="2:26" ht="15" x14ac:dyDescent="0.25">
      <c r="B81" s="35"/>
      <c r="C81" s="543"/>
      <c r="D81" s="544"/>
      <c r="E81" s="544"/>
      <c r="F81" s="544"/>
      <c r="G81" s="544"/>
      <c r="H81" s="544"/>
      <c r="I81" s="544"/>
      <c r="J81" s="544"/>
      <c r="K81" s="544"/>
      <c r="L81" s="544"/>
      <c r="M81" s="544"/>
      <c r="N81" s="544"/>
      <c r="O81" s="846"/>
      <c r="P81" s="847"/>
      <c r="Q81" s="847"/>
      <c r="R81" s="847"/>
      <c r="S81" s="847"/>
      <c r="T81" s="847"/>
      <c r="U81" s="847"/>
      <c r="V81" s="847"/>
      <c r="W81" s="847"/>
      <c r="X81" s="847"/>
      <c r="Y81" s="848"/>
      <c r="Z81" s="195"/>
    </row>
    <row r="82" spans="2:26" ht="15" x14ac:dyDescent="0.25">
      <c r="B82" s="35"/>
      <c r="C82" s="543"/>
      <c r="D82" s="544"/>
      <c r="E82" s="544"/>
      <c r="F82" s="544"/>
      <c r="G82" s="544"/>
      <c r="H82" s="544"/>
      <c r="I82" s="544"/>
      <c r="J82" s="544"/>
      <c r="K82" s="544"/>
      <c r="L82" s="544"/>
      <c r="M82" s="544"/>
      <c r="N82" s="544"/>
      <c r="O82" s="846"/>
      <c r="P82" s="847"/>
      <c r="Q82" s="847"/>
      <c r="R82" s="847"/>
      <c r="S82" s="847"/>
      <c r="T82" s="847"/>
      <c r="U82" s="847"/>
      <c r="V82" s="847"/>
      <c r="W82" s="847"/>
      <c r="X82" s="847"/>
      <c r="Y82" s="848"/>
      <c r="Z82" s="195"/>
    </row>
    <row r="83" spans="2:26" ht="15" x14ac:dyDescent="0.25">
      <c r="B83" s="35"/>
      <c r="C83" s="543"/>
      <c r="D83" s="544"/>
      <c r="E83" s="544"/>
      <c r="F83" s="544"/>
      <c r="G83" s="544"/>
      <c r="H83" s="544"/>
      <c r="I83" s="544"/>
      <c r="J83" s="544"/>
      <c r="K83" s="544"/>
      <c r="L83" s="544"/>
      <c r="M83" s="544"/>
      <c r="N83" s="544"/>
      <c r="O83" s="846"/>
      <c r="P83" s="847"/>
      <c r="Q83" s="847"/>
      <c r="R83" s="847"/>
      <c r="S83" s="847"/>
      <c r="T83" s="847"/>
      <c r="U83" s="847"/>
      <c r="V83" s="847"/>
      <c r="W83" s="847"/>
      <c r="X83" s="847"/>
      <c r="Y83" s="848"/>
      <c r="Z83" s="195"/>
    </row>
    <row r="84" spans="2:26" ht="15" x14ac:dyDescent="0.25">
      <c r="B84" s="35"/>
      <c r="C84" s="543"/>
      <c r="D84" s="544"/>
      <c r="E84" s="544"/>
      <c r="F84" s="544"/>
      <c r="G84" s="544"/>
      <c r="H84" s="544"/>
      <c r="I84" s="544"/>
      <c r="J84" s="544"/>
      <c r="K84" s="544"/>
      <c r="L84" s="544"/>
      <c r="M84" s="544"/>
      <c r="N84" s="544"/>
      <c r="O84" s="846"/>
      <c r="P84" s="847"/>
      <c r="Q84" s="847"/>
      <c r="R84" s="847"/>
      <c r="S84" s="847"/>
      <c r="T84" s="847"/>
      <c r="U84" s="847"/>
      <c r="V84" s="847"/>
      <c r="W84" s="847"/>
      <c r="X84" s="847"/>
      <c r="Y84" s="848"/>
      <c r="Z84" s="195"/>
    </row>
    <row r="85" spans="2:26" ht="15" x14ac:dyDescent="0.25">
      <c r="B85" s="35"/>
      <c r="C85" s="543"/>
      <c r="D85" s="544"/>
      <c r="E85" s="544"/>
      <c r="F85" s="544"/>
      <c r="G85" s="544"/>
      <c r="H85" s="544"/>
      <c r="I85" s="544"/>
      <c r="J85" s="544"/>
      <c r="K85" s="544"/>
      <c r="L85" s="544"/>
      <c r="M85" s="544"/>
      <c r="N85" s="544"/>
      <c r="O85" s="846"/>
      <c r="P85" s="847"/>
      <c r="Q85" s="847"/>
      <c r="R85" s="847"/>
      <c r="S85" s="847"/>
      <c r="T85" s="847"/>
      <c r="U85" s="847"/>
      <c r="V85" s="847"/>
      <c r="W85" s="847"/>
      <c r="X85" s="847"/>
      <c r="Y85" s="848"/>
      <c r="Z85" s="195"/>
    </row>
    <row r="86" spans="2:26" ht="15" x14ac:dyDescent="0.25">
      <c r="B86" s="35"/>
      <c r="C86" s="543"/>
      <c r="D86" s="544"/>
      <c r="E86" s="544"/>
      <c r="F86" s="544"/>
      <c r="G86" s="544"/>
      <c r="H86" s="544"/>
      <c r="I86" s="544"/>
      <c r="J86" s="544"/>
      <c r="K86" s="544"/>
      <c r="L86" s="544"/>
      <c r="M86" s="544"/>
      <c r="N86" s="544"/>
      <c r="O86" s="846"/>
      <c r="P86" s="847"/>
      <c r="Q86" s="847"/>
      <c r="R86" s="847"/>
      <c r="S86" s="847"/>
      <c r="T86" s="847"/>
      <c r="U86" s="847"/>
      <c r="V86" s="847"/>
      <c r="W86" s="847"/>
      <c r="X86" s="847"/>
      <c r="Y86" s="848"/>
      <c r="Z86" s="195"/>
    </row>
    <row r="87" spans="2:26" ht="15" x14ac:dyDescent="0.25">
      <c r="B87" s="35"/>
      <c r="C87" s="543"/>
      <c r="D87" s="544"/>
      <c r="E87" s="544"/>
      <c r="F87" s="544"/>
      <c r="G87" s="544"/>
      <c r="H87" s="544"/>
      <c r="I87" s="544"/>
      <c r="J87" s="544"/>
      <c r="K87" s="544"/>
      <c r="L87" s="544"/>
      <c r="M87" s="544"/>
      <c r="N87" s="544"/>
      <c r="O87" s="846"/>
      <c r="P87" s="847"/>
      <c r="Q87" s="847"/>
      <c r="R87" s="847"/>
      <c r="S87" s="847"/>
      <c r="T87" s="847"/>
      <c r="U87" s="847"/>
      <c r="V87" s="847"/>
      <c r="W87" s="847"/>
      <c r="X87" s="847"/>
      <c r="Y87" s="848"/>
      <c r="Z87" s="195"/>
    </row>
    <row r="88" spans="2:26" ht="15.75" thickBot="1" x14ac:dyDescent="0.3">
      <c r="B88" s="35"/>
      <c r="C88" s="546"/>
      <c r="D88" s="547"/>
      <c r="E88" s="547"/>
      <c r="F88" s="547"/>
      <c r="G88" s="547"/>
      <c r="H88" s="547"/>
      <c r="I88" s="547"/>
      <c r="J88" s="547"/>
      <c r="K88" s="547"/>
      <c r="L88" s="547"/>
      <c r="M88" s="547"/>
      <c r="N88" s="547"/>
      <c r="O88" s="849"/>
      <c r="P88" s="850"/>
      <c r="Q88" s="850"/>
      <c r="R88" s="850"/>
      <c r="S88" s="850"/>
      <c r="T88" s="850"/>
      <c r="U88" s="850"/>
      <c r="V88" s="850"/>
      <c r="W88" s="850"/>
      <c r="X88" s="850"/>
      <c r="Y88" s="851"/>
      <c r="Z88" s="195"/>
    </row>
    <row r="89" spans="2:26" x14ac:dyDescent="0.2">
      <c r="B89" s="39"/>
      <c r="C89" s="30"/>
      <c r="D89" s="30"/>
      <c r="E89" s="30"/>
      <c r="F89" s="30"/>
      <c r="G89" s="30"/>
      <c r="H89" s="30"/>
      <c r="I89" s="30"/>
      <c r="J89" s="30"/>
      <c r="K89" s="30"/>
      <c r="L89" s="30"/>
      <c r="M89" s="30"/>
      <c r="N89" s="30"/>
      <c r="O89" s="30"/>
      <c r="P89" s="30"/>
      <c r="Q89" s="30"/>
      <c r="R89" s="30"/>
      <c r="S89" s="30"/>
      <c r="T89" s="30"/>
      <c r="U89" s="30"/>
      <c r="V89" s="30"/>
      <c r="W89" s="30"/>
      <c r="X89" s="30"/>
      <c r="Y89" s="30"/>
      <c r="Z89" s="40"/>
    </row>
  </sheetData>
  <mergeCells count="183">
    <mergeCell ref="BK2:BL6"/>
    <mergeCell ref="BM2:BN6"/>
    <mergeCell ref="BO2:BP6"/>
    <mergeCell ref="H3:O3"/>
    <mergeCell ref="P3:Z3"/>
    <mergeCell ref="H4:Z4"/>
    <mergeCell ref="AW2:AX6"/>
    <mergeCell ref="AY2:AZ6"/>
    <mergeCell ref="BA2:BB6"/>
    <mergeCell ref="BC2:BD6"/>
    <mergeCell ref="BE2:BF6"/>
    <mergeCell ref="BG2:BH6"/>
    <mergeCell ref="AK2:AL6"/>
    <mergeCell ref="AM2:AN6"/>
    <mergeCell ref="AO2:AP6"/>
    <mergeCell ref="AQ2:AR6"/>
    <mergeCell ref="AS2:AT6"/>
    <mergeCell ref="AU2:AV6"/>
    <mergeCell ref="H2:Z2"/>
    <mergeCell ref="AC2:AD6"/>
    <mergeCell ref="AE2:AF6"/>
    <mergeCell ref="AG2:AH6"/>
    <mergeCell ref="AI2:AJ6"/>
    <mergeCell ref="C7:H8"/>
    <mergeCell ref="I7:Y8"/>
    <mergeCell ref="C10:H11"/>
    <mergeCell ref="I10:P11"/>
    <mergeCell ref="Q10:S10"/>
    <mergeCell ref="T10:Y10"/>
    <mergeCell ref="Q11:S11"/>
    <mergeCell ref="T11:Y11"/>
    <mergeCell ref="BI2:BJ6"/>
    <mergeCell ref="B2:G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AQ31:AR35"/>
    <mergeCell ref="AS31:AT35"/>
    <mergeCell ref="AU31:AV35"/>
    <mergeCell ref="AW31:AX35"/>
    <mergeCell ref="C30:Y31"/>
    <mergeCell ref="AC31:AD35"/>
    <mergeCell ref="AE31:AF35"/>
    <mergeCell ref="AG31:AH35"/>
    <mergeCell ref="AI31:AJ35"/>
    <mergeCell ref="AK31:AL35"/>
    <mergeCell ref="C34:G34"/>
    <mergeCell ref="R34:Y34"/>
    <mergeCell ref="C35:G35"/>
    <mergeCell ref="R35:Y35"/>
    <mergeCell ref="C36:G36"/>
    <mergeCell ref="R36:Y36"/>
    <mergeCell ref="C37:G37"/>
    <mergeCell ref="R37:Y37"/>
    <mergeCell ref="C38:G38"/>
    <mergeCell ref="R38:Y38"/>
    <mergeCell ref="BK31:BL35"/>
    <mergeCell ref="BM31:BN35"/>
    <mergeCell ref="BO31:BP35"/>
    <mergeCell ref="C32:G33"/>
    <mergeCell ref="H32:I32"/>
    <mergeCell ref="J32:K32"/>
    <mergeCell ref="L32:M32"/>
    <mergeCell ref="N32:O32"/>
    <mergeCell ref="P32:Q32"/>
    <mergeCell ref="R32:Y33"/>
    <mergeCell ref="AY31:AZ35"/>
    <mergeCell ref="BA31:BB35"/>
    <mergeCell ref="BC31:BD35"/>
    <mergeCell ref="BE31:BF35"/>
    <mergeCell ref="BG31:BH35"/>
    <mergeCell ref="BI31:BJ35"/>
    <mergeCell ref="AM31:AN35"/>
    <mergeCell ref="AO31:AP35"/>
    <mergeCell ref="C42:G42"/>
    <mergeCell ref="R42:Y42"/>
    <mergeCell ref="C43:G43"/>
    <mergeCell ref="R43:Y43"/>
    <mergeCell ref="C44:G44"/>
    <mergeCell ref="R44:Y44"/>
    <mergeCell ref="C39:G39"/>
    <mergeCell ref="R39:Y39"/>
    <mergeCell ref="C40:G40"/>
    <mergeCell ref="R40:Y40"/>
    <mergeCell ref="C41:G41"/>
    <mergeCell ref="R41:Y41"/>
    <mergeCell ref="C48:G48"/>
    <mergeCell ref="R48:Y48"/>
    <mergeCell ref="C49:G49"/>
    <mergeCell ref="R49:Y49"/>
    <mergeCell ref="C50:G50"/>
    <mergeCell ref="R50:Y50"/>
    <mergeCell ref="C45:G45"/>
    <mergeCell ref="R45:Y45"/>
    <mergeCell ref="C46:G46"/>
    <mergeCell ref="R46:Y46"/>
    <mergeCell ref="C47:G47"/>
    <mergeCell ref="R47:Y47"/>
    <mergeCell ref="C54:G54"/>
    <mergeCell ref="C57:Y58"/>
    <mergeCell ref="C59:Y71"/>
    <mergeCell ref="C74:G76"/>
    <mergeCell ref="H74:J76"/>
    <mergeCell ref="K74:N76"/>
    <mergeCell ref="O74:Y76"/>
    <mergeCell ref="C51:G51"/>
    <mergeCell ref="R51:Y51"/>
    <mergeCell ref="C52:G52"/>
    <mergeCell ref="R52:Y52"/>
    <mergeCell ref="C53:G53"/>
    <mergeCell ref="R53:Y53"/>
    <mergeCell ref="C79:G79"/>
    <mergeCell ref="H79:J79"/>
    <mergeCell ref="K79:N79"/>
    <mergeCell ref="O79:Y79"/>
    <mergeCell ref="C80:G80"/>
    <mergeCell ref="H80:J80"/>
    <mergeCell ref="K80:N80"/>
    <mergeCell ref="O80:Y80"/>
    <mergeCell ref="C77:G77"/>
    <mergeCell ref="H77:J77"/>
    <mergeCell ref="K77:N77"/>
    <mergeCell ref="O77:Y77"/>
    <mergeCell ref="C78:G78"/>
    <mergeCell ref="H78:J78"/>
    <mergeCell ref="K78:N78"/>
    <mergeCell ref="O78:Y78"/>
    <mergeCell ref="C83:G83"/>
    <mergeCell ref="H83:J83"/>
    <mergeCell ref="K83:N83"/>
    <mergeCell ref="O83:Y83"/>
    <mergeCell ref="C84:G84"/>
    <mergeCell ref="H84:J84"/>
    <mergeCell ref="K84:N84"/>
    <mergeCell ref="O84:Y84"/>
    <mergeCell ref="C81:G81"/>
    <mergeCell ref="H81:J81"/>
    <mergeCell ref="K81:N81"/>
    <mergeCell ref="O81:Y81"/>
    <mergeCell ref="C82:G82"/>
    <mergeCell ref="H82:J82"/>
    <mergeCell ref="K82:N82"/>
    <mergeCell ref="O82:Y82"/>
    <mergeCell ref="C87:G87"/>
    <mergeCell ref="H87:J87"/>
    <mergeCell ref="K87:N87"/>
    <mergeCell ref="O87:Y87"/>
    <mergeCell ref="C88:G88"/>
    <mergeCell ref="H88:J88"/>
    <mergeCell ref="K88:N88"/>
    <mergeCell ref="O88:Y88"/>
    <mergeCell ref="C85:G85"/>
    <mergeCell ref="H85:J85"/>
    <mergeCell ref="K85:N85"/>
    <mergeCell ref="O85:Y85"/>
    <mergeCell ref="C86:G86"/>
    <mergeCell ref="H86:J86"/>
    <mergeCell ref="K86:N86"/>
    <mergeCell ref="O86:Y86"/>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A7AFB-D112-4F87-89A6-B438CEFC56CB}">
  <dimension ref="A1:AA72"/>
  <sheetViews>
    <sheetView topLeftCell="A37" workbookViewId="0">
      <selection activeCell="C40" sqref="C40:Y41"/>
    </sheetView>
  </sheetViews>
  <sheetFormatPr baseColWidth="10" defaultColWidth="3.7109375" defaultRowHeight="14.25" x14ac:dyDescent="0.2"/>
  <cols>
    <col min="1" max="1" width="3.7109375" style="3"/>
    <col min="2" max="2" width="2.85546875" style="3" customWidth="1"/>
    <col min="3" max="7" width="9.42578125" style="3" customWidth="1"/>
    <col min="8" max="8" width="12.5703125" style="3" customWidth="1"/>
    <col min="9" max="9" width="13.42578125" style="3" customWidth="1"/>
    <col min="10" max="10" width="13.85546875" style="3" customWidth="1"/>
    <col min="11" max="12" width="3.42578125" style="3" customWidth="1"/>
    <col min="13" max="15" width="2.7109375" style="3" customWidth="1"/>
    <col min="16" max="16" width="8.4257812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27" width="6.85546875" style="3" customWidth="1"/>
    <col min="28" max="16384" width="3.7109375" style="3"/>
  </cols>
  <sheetData>
    <row r="1" spans="1:26" x14ac:dyDescent="0.2">
      <c r="A1" s="1"/>
      <c r="B1" s="2"/>
      <c r="C1" s="2"/>
      <c r="D1" s="2"/>
      <c r="E1" s="2"/>
      <c r="F1" s="2"/>
    </row>
    <row r="2" spans="1:26" ht="45.75" customHeight="1" x14ac:dyDescent="0.2">
      <c r="A2" s="1"/>
      <c r="B2" s="544"/>
      <c r="C2" s="544"/>
      <c r="D2" s="544"/>
      <c r="E2" s="544"/>
      <c r="F2" s="544"/>
      <c r="G2" s="544"/>
      <c r="H2" s="935" t="s">
        <v>0</v>
      </c>
      <c r="I2" s="935"/>
      <c r="J2" s="935"/>
      <c r="K2" s="935"/>
      <c r="L2" s="935"/>
      <c r="M2" s="935"/>
      <c r="N2" s="935"/>
      <c r="O2" s="935"/>
      <c r="P2" s="935"/>
      <c r="Q2" s="935"/>
      <c r="R2" s="935"/>
      <c r="S2" s="935"/>
      <c r="T2" s="935"/>
      <c r="U2" s="935"/>
      <c r="V2" s="935"/>
      <c r="W2" s="935"/>
      <c r="X2" s="935"/>
      <c r="Y2" s="935"/>
      <c r="Z2" s="935"/>
    </row>
    <row r="3" spans="1:26" ht="15" x14ac:dyDescent="0.2">
      <c r="A3" s="1"/>
      <c r="B3" s="544"/>
      <c r="C3" s="544"/>
      <c r="D3" s="544"/>
      <c r="E3" s="544"/>
      <c r="F3" s="544"/>
      <c r="G3" s="544"/>
      <c r="H3" s="655" t="s">
        <v>1</v>
      </c>
      <c r="I3" s="655"/>
      <c r="J3" s="655"/>
      <c r="K3" s="655"/>
      <c r="L3" s="655"/>
      <c r="M3" s="655"/>
      <c r="N3" s="655"/>
      <c r="O3" s="655"/>
      <c r="P3" s="655" t="s">
        <v>392</v>
      </c>
      <c r="Q3" s="655"/>
      <c r="R3" s="655"/>
      <c r="S3" s="655"/>
      <c r="T3" s="655"/>
      <c r="U3" s="655"/>
      <c r="V3" s="655"/>
      <c r="W3" s="655"/>
      <c r="X3" s="655"/>
      <c r="Y3" s="655"/>
      <c r="Z3" s="655"/>
    </row>
    <row r="4" spans="1:26" ht="15" x14ac:dyDescent="0.2">
      <c r="A4" s="1"/>
      <c r="B4" s="544"/>
      <c r="C4" s="544"/>
      <c r="D4" s="544"/>
      <c r="E4" s="544"/>
      <c r="F4" s="544"/>
      <c r="G4" s="544"/>
      <c r="H4" s="655" t="s">
        <v>490</v>
      </c>
      <c r="I4" s="655"/>
      <c r="J4" s="655"/>
      <c r="K4" s="655"/>
      <c r="L4" s="655"/>
      <c r="M4" s="655"/>
      <c r="N4" s="655"/>
      <c r="O4" s="655"/>
      <c r="P4" s="655"/>
      <c r="Q4" s="655"/>
      <c r="R4" s="655"/>
      <c r="S4" s="655"/>
      <c r="T4" s="655"/>
      <c r="U4" s="655"/>
      <c r="V4" s="655"/>
      <c r="W4" s="655"/>
      <c r="X4" s="655"/>
      <c r="Y4" s="655"/>
      <c r="Z4" s="655"/>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858" t="s">
        <v>2</v>
      </c>
      <c r="D7" s="859"/>
      <c r="E7" s="985"/>
      <c r="F7" s="989" t="s">
        <v>471</v>
      </c>
      <c r="G7" s="925"/>
      <c r="H7" s="925"/>
      <c r="I7" s="925"/>
      <c r="J7" s="925"/>
      <c r="K7" s="925"/>
      <c r="L7" s="925"/>
      <c r="M7" s="925"/>
      <c r="N7" s="925"/>
      <c r="O7" s="925"/>
      <c r="P7" s="925"/>
      <c r="Q7" s="925"/>
      <c r="R7" s="925"/>
      <c r="S7" s="925"/>
      <c r="T7" s="925"/>
      <c r="U7" s="925"/>
      <c r="V7" s="925"/>
      <c r="W7" s="925"/>
      <c r="X7" s="925"/>
      <c r="Y7" s="926"/>
      <c r="Z7" s="11"/>
    </row>
    <row r="8" spans="1:26" ht="15.75" thickBot="1" x14ac:dyDescent="0.25">
      <c r="B8" s="10"/>
      <c r="C8" s="986"/>
      <c r="D8" s="987"/>
      <c r="E8" s="988"/>
      <c r="F8" s="990"/>
      <c r="G8" s="928"/>
      <c r="H8" s="928"/>
      <c r="I8" s="928"/>
      <c r="J8" s="928"/>
      <c r="K8" s="928"/>
      <c r="L8" s="928"/>
      <c r="M8" s="928"/>
      <c r="N8" s="928"/>
      <c r="O8" s="928"/>
      <c r="P8" s="928"/>
      <c r="Q8" s="928"/>
      <c r="R8" s="928"/>
      <c r="S8" s="928"/>
      <c r="T8" s="928"/>
      <c r="U8" s="928"/>
      <c r="V8" s="928"/>
      <c r="W8" s="928"/>
      <c r="X8" s="928"/>
      <c r="Y8" s="929"/>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x14ac:dyDescent="0.2">
      <c r="B10" s="10"/>
      <c r="C10" s="858" t="s">
        <v>4</v>
      </c>
      <c r="D10" s="859"/>
      <c r="E10" s="985"/>
      <c r="F10" s="989" t="s">
        <v>491</v>
      </c>
      <c r="G10" s="925"/>
      <c r="H10" s="925"/>
      <c r="I10" s="925"/>
      <c r="J10" s="925"/>
      <c r="K10" s="925"/>
      <c r="L10" s="925"/>
      <c r="M10" s="925"/>
      <c r="N10" s="925"/>
      <c r="O10" s="925"/>
      <c r="P10" s="991" t="s">
        <v>475</v>
      </c>
      <c r="Q10" s="991"/>
      <c r="R10" s="991"/>
      <c r="S10" s="991"/>
      <c r="T10" s="906" t="s">
        <v>5</v>
      </c>
      <c r="U10" s="660"/>
      <c r="V10" s="660"/>
      <c r="W10" s="660"/>
      <c r="X10" s="660"/>
      <c r="Y10" s="661"/>
      <c r="Z10" s="11"/>
    </row>
    <row r="11" spans="1:26" ht="18" customHeight="1" thickBot="1" x14ac:dyDescent="0.25">
      <c r="B11" s="10"/>
      <c r="C11" s="986"/>
      <c r="D11" s="987"/>
      <c r="E11" s="988"/>
      <c r="F11" s="990"/>
      <c r="G11" s="928"/>
      <c r="H11" s="928"/>
      <c r="I11" s="928"/>
      <c r="J11" s="928"/>
      <c r="K11" s="928"/>
      <c r="L11" s="928"/>
      <c r="M11" s="928"/>
      <c r="N11" s="928"/>
      <c r="O11" s="928"/>
      <c r="P11" s="649" t="s">
        <v>492</v>
      </c>
      <c r="Q11" s="992"/>
      <c r="R11" s="992"/>
      <c r="S11" s="647"/>
      <c r="T11" s="907" t="s">
        <v>493</v>
      </c>
      <c r="U11" s="651"/>
      <c r="V11" s="651"/>
      <c r="W11" s="651"/>
      <c r="X11" s="651"/>
      <c r="Y11" s="65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21" customHeight="1" x14ac:dyDescent="0.2">
      <c r="B13" s="15"/>
      <c r="C13" s="858" t="s">
        <v>6</v>
      </c>
      <c r="D13" s="859"/>
      <c r="E13" s="985"/>
      <c r="F13" s="989" t="s">
        <v>494</v>
      </c>
      <c r="G13" s="925"/>
      <c r="H13" s="925"/>
      <c r="I13" s="925"/>
      <c r="J13" s="925"/>
      <c r="K13" s="925"/>
      <c r="L13" s="925"/>
      <c r="M13" s="925"/>
      <c r="N13" s="925"/>
      <c r="O13" s="925"/>
      <c r="P13" s="925"/>
      <c r="Q13" s="925"/>
      <c r="R13" s="925"/>
      <c r="S13" s="926"/>
      <c r="T13" s="659" t="s">
        <v>7</v>
      </c>
      <c r="U13" s="660"/>
      <c r="V13" s="660"/>
      <c r="W13" s="660"/>
      <c r="X13" s="660"/>
      <c r="Y13" s="661"/>
      <c r="Z13" s="17"/>
    </row>
    <row r="14" spans="1:26" ht="41.25" customHeight="1" thickBot="1" x14ac:dyDescent="0.25">
      <c r="B14" s="15"/>
      <c r="C14" s="986"/>
      <c r="D14" s="987"/>
      <c r="E14" s="988"/>
      <c r="F14" s="990"/>
      <c r="G14" s="928"/>
      <c r="H14" s="928"/>
      <c r="I14" s="928"/>
      <c r="J14" s="928"/>
      <c r="K14" s="928"/>
      <c r="L14" s="928"/>
      <c r="M14" s="928"/>
      <c r="N14" s="928"/>
      <c r="O14" s="928"/>
      <c r="P14" s="928"/>
      <c r="Q14" s="928"/>
      <c r="R14" s="928"/>
      <c r="S14" s="929"/>
      <c r="T14" s="650" t="s">
        <v>67</v>
      </c>
      <c r="U14" s="651"/>
      <c r="V14" s="651"/>
      <c r="W14" s="651"/>
      <c r="X14" s="651"/>
      <c r="Y14" s="65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35.25" customHeight="1" thickBot="1" x14ac:dyDescent="0.25">
      <c r="B16" s="15"/>
      <c r="C16" s="973" t="s">
        <v>8</v>
      </c>
      <c r="D16" s="974"/>
      <c r="E16" s="975"/>
      <c r="F16" s="976" t="s">
        <v>495</v>
      </c>
      <c r="G16" s="977"/>
      <c r="H16" s="977"/>
      <c r="I16" s="977"/>
      <c r="J16" s="977"/>
      <c r="K16" s="977"/>
      <c r="L16" s="977"/>
      <c r="M16" s="977"/>
      <c r="N16" s="977"/>
      <c r="O16" s="977"/>
      <c r="P16" s="977"/>
      <c r="Q16" s="977"/>
      <c r="R16" s="977"/>
      <c r="S16" s="977"/>
      <c r="T16" s="977"/>
      <c r="U16" s="977"/>
      <c r="V16" s="977"/>
      <c r="W16" s="977"/>
      <c r="X16" s="977"/>
      <c r="Y16" s="978"/>
      <c r="Z16" s="17"/>
    </row>
    <row r="17" spans="2:27" ht="14.25" customHeight="1" thickBot="1" x14ac:dyDescent="0.25">
      <c r="B17" s="15"/>
      <c r="C17" s="14"/>
      <c r="D17" s="14"/>
      <c r="E17" s="14"/>
      <c r="F17" s="196"/>
      <c r="G17" s="196"/>
      <c r="H17" s="196"/>
      <c r="I17" s="98"/>
      <c r="J17" s="98"/>
      <c r="K17" s="98"/>
      <c r="L17" s="98"/>
      <c r="M17" s="98"/>
      <c r="N17" s="98"/>
      <c r="O17" s="98"/>
      <c r="P17" s="98"/>
      <c r="Q17" s="98"/>
      <c r="R17" s="98"/>
      <c r="S17" s="98"/>
      <c r="T17" s="98"/>
      <c r="U17" s="98"/>
      <c r="V17" s="98"/>
      <c r="W17" s="98"/>
      <c r="X17" s="98"/>
      <c r="Y17" s="98"/>
      <c r="Z17" s="17"/>
    </row>
    <row r="18" spans="2:27" ht="61.5" customHeight="1" thickBot="1" x14ac:dyDescent="0.25">
      <c r="B18" s="15"/>
      <c r="C18" s="973" t="s">
        <v>9</v>
      </c>
      <c r="D18" s="974"/>
      <c r="E18" s="975"/>
      <c r="F18" s="976" t="s">
        <v>663</v>
      </c>
      <c r="G18" s="977"/>
      <c r="H18" s="977"/>
      <c r="I18" s="977"/>
      <c r="J18" s="977"/>
      <c r="K18" s="977"/>
      <c r="L18" s="977"/>
      <c r="M18" s="977"/>
      <c r="N18" s="977"/>
      <c r="O18" s="977"/>
      <c r="P18" s="977"/>
      <c r="Q18" s="977"/>
      <c r="R18" s="977"/>
      <c r="S18" s="977"/>
      <c r="T18" s="977"/>
      <c r="U18" s="977"/>
      <c r="V18" s="977"/>
      <c r="W18" s="977"/>
      <c r="X18" s="977"/>
      <c r="Y18" s="978"/>
      <c r="Z18" s="17"/>
    </row>
    <row r="19" spans="2:27" ht="15" thickBot="1" x14ac:dyDescent="0.25">
      <c r="B19" s="15"/>
      <c r="C19" s="16"/>
      <c r="D19" s="16"/>
      <c r="E19" s="16"/>
      <c r="F19" s="16"/>
      <c r="G19" s="16"/>
      <c r="H19" s="16"/>
      <c r="I19" s="16"/>
      <c r="J19" s="16"/>
      <c r="K19" s="16"/>
      <c r="L19" s="16"/>
      <c r="M19" s="16"/>
      <c r="N19" s="16"/>
      <c r="O19" s="16"/>
      <c r="P19" s="16"/>
      <c r="Q19" s="16"/>
      <c r="R19" s="16"/>
      <c r="S19" s="16"/>
      <c r="T19" s="16"/>
      <c r="U19" s="16"/>
      <c r="V19" s="16"/>
      <c r="W19" s="16"/>
      <c r="X19" s="16"/>
      <c r="Y19" s="16"/>
      <c r="Z19" s="17"/>
    </row>
    <row r="20" spans="2:27" s="1" customFormat="1" ht="15" customHeight="1" x14ac:dyDescent="0.2">
      <c r="B20" s="15"/>
      <c r="C20" s="979" t="s">
        <v>10</v>
      </c>
      <c r="D20" s="980"/>
      <c r="E20" s="980"/>
      <c r="F20" s="980"/>
      <c r="G20" s="980"/>
      <c r="H20" s="981"/>
      <c r="I20" s="911" t="s">
        <v>235</v>
      </c>
      <c r="J20" s="912"/>
      <c r="K20" s="912"/>
      <c r="L20" s="913"/>
      <c r="M20" s="659" t="s">
        <v>11</v>
      </c>
      <c r="N20" s="660"/>
      <c r="O20" s="660"/>
      <c r="P20" s="660"/>
      <c r="Q20" s="660"/>
      <c r="R20" s="660"/>
      <c r="S20" s="661"/>
      <c r="T20" s="659" t="s">
        <v>12</v>
      </c>
      <c r="U20" s="660"/>
      <c r="V20" s="660"/>
      <c r="W20" s="660"/>
      <c r="X20" s="660"/>
      <c r="Y20" s="661"/>
      <c r="Z20" s="17"/>
    </row>
    <row r="21" spans="2:27" s="1" customFormat="1" ht="15.75" customHeight="1" thickBot="1" x14ac:dyDescent="0.25">
      <c r="B21" s="15"/>
      <c r="C21" s="982"/>
      <c r="D21" s="983"/>
      <c r="E21" s="983"/>
      <c r="F21" s="983"/>
      <c r="G21" s="983"/>
      <c r="H21" s="984"/>
      <c r="I21" s="914"/>
      <c r="J21" s="915"/>
      <c r="K21" s="915"/>
      <c r="L21" s="916"/>
      <c r="M21" s="917" t="s">
        <v>70</v>
      </c>
      <c r="N21" s="615"/>
      <c r="O21" s="615"/>
      <c r="P21" s="615"/>
      <c r="Q21" s="615"/>
      <c r="R21" s="615"/>
      <c r="S21" s="616"/>
      <c r="T21" s="917" t="s">
        <v>71</v>
      </c>
      <c r="U21" s="615"/>
      <c r="V21" s="615"/>
      <c r="W21" s="615"/>
      <c r="X21" s="615"/>
      <c r="Y21" s="616"/>
      <c r="Z21" s="17"/>
    </row>
    <row r="22" spans="2:27"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7" ht="15.75" customHeight="1" x14ac:dyDescent="0.2">
      <c r="B23" s="15"/>
      <c r="C23" s="659" t="s">
        <v>13</v>
      </c>
      <c r="D23" s="660"/>
      <c r="E23" s="660"/>
      <c r="F23" s="660"/>
      <c r="G23" s="660"/>
      <c r="H23" s="660"/>
      <c r="I23" s="661"/>
      <c r="J23" s="659" t="s">
        <v>14</v>
      </c>
      <c r="K23" s="660"/>
      <c r="L23" s="660"/>
      <c r="M23" s="660"/>
      <c r="N23" s="660"/>
      <c r="O23" s="660"/>
      <c r="P23" s="661"/>
      <c r="Q23" s="906" t="s">
        <v>15</v>
      </c>
      <c r="R23" s="660"/>
      <c r="S23" s="660"/>
      <c r="T23" s="660"/>
      <c r="U23" s="660"/>
      <c r="V23" s="660"/>
      <c r="W23" s="660"/>
      <c r="X23" s="660"/>
      <c r="Y23" s="661"/>
      <c r="Z23" s="17"/>
    </row>
    <row r="24" spans="2:27" ht="30.75" customHeight="1" thickBot="1" x14ac:dyDescent="0.25">
      <c r="B24" s="15"/>
      <c r="C24" s="611" t="s">
        <v>479</v>
      </c>
      <c r="D24" s="612"/>
      <c r="E24" s="612"/>
      <c r="F24" s="612"/>
      <c r="G24" s="612"/>
      <c r="H24" s="612"/>
      <c r="I24" s="613"/>
      <c r="J24" s="611" t="s">
        <v>448</v>
      </c>
      <c r="K24" s="612"/>
      <c r="L24" s="612"/>
      <c r="M24" s="612"/>
      <c r="N24" s="612"/>
      <c r="O24" s="612"/>
      <c r="P24" s="613"/>
      <c r="Q24" s="907" t="s">
        <v>449</v>
      </c>
      <c r="R24" s="651"/>
      <c r="S24" s="651"/>
      <c r="T24" s="651"/>
      <c r="U24" s="651"/>
      <c r="V24" s="651"/>
      <c r="W24" s="651"/>
      <c r="X24" s="651"/>
      <c r="Y24" s="652"/>
      <c r="Z24" s="17"/>
    </row>
    <row r="25" spans="2:27"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7" ht="18" customHeight="1" thickBot="1" x14ac:dyDescent="0.25">
      <c r="B26" s="15"/>
      <c r="C26" s="973" t="s">
        <v>16</v>
      </c>
      <c r="D26" s="974"/>
      <c r="E26" s="975"/>
      <c r="F26" s="976" t="s">
        <v>496</v>
      </c>
      <c r="G26" s="977"/>
      <c r="H26" s="977"/>
      <c r="I26" s="977"/>
      <c r="J26" s="977"/>
      <c r="K26" s="977"/>
      <c r="L26" s="977"/>
      <c r="M26" s="977"/>
      <c r="N26" s="977"/>
      <c r="O26" s="977"/>
      <c r="P26" s="977"/>
      <c r="Q26" s="977"/>
      <c r="R26" s="977"/>
      <c r="S26" s="977"/>
      <c r="T26" s="977"/>
      <c r="U26" s="977"/>
      <c r="V26" s="977"/>
      <c r="W26" s="977"/>
      <c r="X26" s="977"/>
      <c r="Y26" s="978"/>
      <c r="Z26" s="17"/>
    </row>
    <row r="27" spans="2:27" ht="18" customHeight="1" thickBot="1" x14ac:dyDescent="0.25">
      <c r="B27" s="15"/>
      <c r="C27" s="14"/>
      <c r="D27" s="14"/>
      <c r="E27" s="14"/>
      <c r="F27" s="18"/>
      <c r="G27" s="18"/>
      <c r="H27" s="18"/>
      <c r="I27" s="18"/>
      <c r="J27" s="18"/>
      <c r="K27" s="18"/>
      <c r="L27" s="18"/>
      <c r="M27" s="18"/>
      <c r="N27" s="18"/>
      <c r="O27" s="18"/>
      <c r="P27" s="18"/>
      <c r="Q27" s="18"/>
      <c r="R27" s="18"/>
      <c r="S27" s="18"/>
      <c r="T27" s="18"/>
      <c r="U27" s="18"/>
      <c r="V27" s="18"/>
      <c r="W27" s="18"/>
      <c r="X27" s="18"/>
      <c r="Y27" s="18"/>
      <c r="Z27" s="17"/>
    </row>
    <row r="28" spans="2:27" ht="27" customHeight="1" thickBot="1" x14ac:dyDescent="0.25">
      <c r="B28" s="15"/>
      <c r="C28" s="903" t="s">
        <v>17</v>
      </c>
      <c r="D28" s="904"/>
      <c r="E28" s="904"/>
      <c r="F28" s="904"/>
      <c r="G28" s="904"/>
      <c r="H28" s="905"/>
      <c r="I28" s="607"/>
      <c r="J28" s="604"/>
      <c r="K28" s="903" t="s">
        <v>18</v>
      </c>
      <c r="L28" s="904"/>
      <c r="M28" s="904"/>
      <c r="N28" s="904"/>
      <c r="O28" s="904"/>
      <c r="P28" s="905"/>
      <c r="Q28" s="619" t="s">
        <v>38</v>
      </c>
      <c r="R28" s="617"/>
      <c r="S28" s="618"/>
      <c r="T28" s="42"/>
      <c r="U28" s="617" t="s">
        <v>39</v>
      </c>
      <c r="V28" s="617"/>
      <c r="W28" s="617"/>
      <c r="X28" s="618"/>
      <c r="Y28" s="41"/>
      <c r="Z28" s="17"/>
    </row>
    <row r="29" spans="2:27"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7" s="19" customFormat="1" x14ac:dyDescent="0.2">
      <c r="B30" s="20"/>
      <c r="C30" s="892" t="s">
        <v>19</v>
      </c>
      <c r="D30" s="893"/>
      <c r="E30" s="893"/>
      <c r="F30" s="893"/>
      <c r="G30" s="893"/>
      <c r="H30" s="893"/>
      <c r="I30" s="893"/>
      <c r="J30" s="893"/>
      <c r="K30" s="893"/>
      <c r="L30" s="893"/>
      <c r="M30" s="893"/>
      <c r="N30" s="893"/>
      <c r="O30" s="893"/>
      <c r="P30" s="893"/>
      <c r="Q30" s="893"/>
      <c r="R30" s="893"/>
      <c r="S30" s="893"/>
      <c r="T30" s="893"/>
      <c r="U30" s="893"/>
      <c r="V30" s="893"/>
      <c r="W30" s="893"/>
      <c r="X30" s="893"/>
      <c r="Y30" s="894"/>
      <c r="Z30" s="17"/>
    </row>
    <row r="31" spans="2:27" ht="15" thickBot="1" x14ac:dyDescent="0.25">
      <c r="B31" s="15"/>
      <c r="C31" s="895"/>
      <c r="D31" s="896"/>
      <c r="E31" s="896"/>
      <c r="F31" s="896"/>
      <c r="G31" s="896"/>
      <c r="H31" s="896"/>
      <c r="I31" s="896"/>
      <c r="J31" s="896"/>
      <c r="K31" s="896"/>
      <c r="L31" s="896"/>
      <c r="M31" s="896"/>
      <c r="N31" s="896"/>
      <c r="O31" s="896"/>
      <c r="P31" s="896"/>
      <c r="Q31" s="896"/>
      <c r="R31" s="896"/>
      <c r="S31" s="896"/>
      <c r="T31" s="896"/>
      <c r="U31" s="896"/>
      <c r="V31" s="896"/>
      <c r="W31" s="896"/>
      <c r="X31" s="896"/>
      <c r="Y31" s="897"/>
      <c r="Z31" s="17"/>
    </row>
    <row r="32" spans="2:27" ht="23.25" customHeight="1" thickBot="1" x14ac:dyDescent="0.25">
      <c r="B32" s="35"/>
      <c r="C32" s="964" t="s">
        <v>497</v>
      </c>
      <c r="D32" s="965"/>
      <c r="E32" s="965"/>
      <c r="F32" s="965"/>
      <c r="G32" s="965"/>
      <c r="H32" s="197" t="s">
        <v>498</v>
      </c>
      <c r="I32" s="966" t="s">
        <v>499</v>
      </c>
      <c r="J32" s="967"/>
      <c r="K32" s="968" t="s">
        <v>500</v>
      </c>
      <c r="L32" s="969"/>
      <c r="M32" s="969"/>
      <c r="N32" s="969"/>
      <c r="O32" s="969"/>
      <c r="P32" s="970"/>
      <c r="Q32" s="971" t="s">
        <v>501</v>
      </c>
      <c r="R32" s="971"/>
      <c r="S32" s="971"/>
      <c r="T32" s="971"/>
      <c r="U32" s="965" t="s">
        <v>487</v>
      </c>
      <c r="V32" s="965"/>
      <c r="W32" s="965"/>
      <c r="X32" s="965"/>
      <c r="Y32" s="972"/>
      <c r="Z32" s="38"/>
      <c r="AA32" s="198"/>
    </row>
    <row r="33" spans="2:27" ht="55.5" customHeight="1" x14ac:dyDescent="0.2">
      <c r="B33" s="35"/>
      <c r="C33" s="956" t="s">
        <v>502</v>
      </c>
      <c r="D33" s="957"/>
      <c r="E33" s="957"/>
      <c r="F33" s="957"/>
      <c r="G33" s="957"/>
      <c r="H33" s="199">
        <v>0.6</v>
      </c>
      <c r="I33" s="958">
        <f>+'[4]Plan Estratégico'!K135</f>
        <v>0.23035879999999909</v>
      </c>
      <c r="J33" s="958"/>
      <c r="K33" s="959"/>
      <c r="L33" s="959"/>
      <c r="M33" s="959"/>
      <c r="N33" s="959"/>
      <c r="O33" s="959"/>
      <c r="P33" s="959"/>
      <c r="Q33" s="960">
        <f>SUM(I33:P33)</f>
        <v>0.23035879999999909</v>
      </c>
      <c r="R33" s="961"/>
      <c r="S33" s="961"/>
      <c r="T33" s="961"/>
      <c r="U33" s="960"/>
      <c r="V33" s="961"/>
      <c r="W33" s="961"/>
      <c r="X33" s="961"/>
      <c r="Y33" s="962"/>
      <c r="Z33" s="38"/>
      <c r="AA33" s="200"/>
    </row>
    <row r="34" spans="2:27" ht="55.5" customHeight="1" x14ac:dyDescent="0.2">
      <c r="B34" s="35"/>
      <c r="C34" s="941" t="s">
        <v>503</v>
      </c>
      <c r="D34" s="942"/>
      <c r="E34" s="942"/>
      <c r="F34" s="942"/>
      <c r="G34" s="942"/>
      <c r="H34" s="201">
        <v>0.14000000000000001</v>
      </c>
      <c r="I34" s="943">
        <f>+'[4]Plan Estratégico'!K9</f>
        <v>5.536626666666665E-2</v>
      </c>
      <c r="J34" s="943"/>
      <c r="K34" s="963"/>
      <c r="L34" s="963"/>
      <c r="M34" s="963"/>
      <c r="N34" s="963"/>
      <c r="O34" s="963"/>
      <c r="P34" s="963"/>
      <c r="Q34" s="945">
        <f>SUM(I34:P34)</f>
        <v>5.536626666666665E-2</v>
      </c>
      <c r="R34" s="583"/>
      <c r="S34" s="583"/>
      <c r="T34" s="583"/>
      <c r="U34" s="946"/>
      <c r="V34" s="589"/>
      <c r="W34" s="589"/>
      <c r="X34" s="589"/>
      <c r="Y34" s="590"/>
      <c r="Z34" s="38"/>
      <c r="AA34" s="200"/>
    </row>
    <row r="35" spans="2:27" ht="55.5" customHeight="1" x14ac:dyDescent="0.2">
      <c r="B35" s="35"/>
      <c r="C35" s="941" t="s">
        <v>504</v>
      </c>
      <c r="D35" s="942"/>
      <c r="E35" s="942"/>
      <c r="F35" s="942"/>
      <c r="G35" s="942"/>
      <c r="H35" s="201">
        <v>0.13</v>
      </c>
      <c r="I35" s="943">
        <f>+'[4]Plan Estratégico'!K116</f>
        <v>4.4990400000000007E-2</v>
      </c>
      <c r="J35" s="943"/>
      <c r="K35" s="944"/>
      <c r="L35" s="944"/>
      <c r="M35" s="944"/>
      <c r="N35" s="944"/>
      <c r="O35" s="944"/>
      <c r="P35" s="944"/>
      <c r="Q35" s="945">
        <f>SUM(I35:P35)</f>
        <v>4.4990400000000007E-2</v>
      </c>
      <c r="R35" s="583"/>
      <c r="S35" s="583"/>
      <c r="T35" s="583"/>
      <c r="U35" s="946"/>
      <c r="V35" s="589"/>
      <c r="W35" s="589"/>
      <c r="X35" s="589"/>
      <c r="Y35" s="590"/>
      <c r="Z35" s="38"/>
      <c r="AA35" s="200"/>
    </row>
    <row r="36" spans="2:27" ht="55.5" customHeight="1" thickBot="1" x14ac:dyDescent="0.25">
      <c r="B36" s="35"/>
      <c r="C36" s="947" t="s">
        <v>505</v>
      </c>
      <c r="D36" s="948"/>
      <c r="E36" s="948"/>
      <c r="F36" s="948"/>
      <c r="G36" s="948"/>
      <c r="H36" s="202">
        <v>0.13</v>
      </c>
      <c r="I36" s="949">
        <f>+'[4]Plan Estratégico'!K110</f>
        <v>3.8480000000000007E-2</v>
      </c>
      <c r="J36" s="949"/>
      <c r="K36" s="950"/>
      <c r="L36" s="950"/>
      <c r="M36" s="950"/>
      <c r="N36" s="950"/>
      <c r="O36" s="950"/>
      <c r="P36" s="950"/>
      <c r="Q36" s="951">
        <f>SUM(I36:P36)</f>
        <v>3.8480000000000007E-2</v>
      </c>
      <c r="R36" s="952"/>
      <c r="S36" s="952"/>
      <c r="T36" s="952"/>
      <c r="U36" s="953"/>
      <c r="V36" s="954"/>
      <c r="W36" s="954"/>
      <c r="X36" s="954"/>
      <c r="Y36" s="955"/>
      <c r="Z36" s="38"/>
      <c r="AA36" s="200"/>
    </row>
    <row r="37" spans="2:27" ht="15.75" customHeight="1" thickBot="1" x14ac:dyDescent="0.25">
      <c r="B37" s="35"/>
      <c r="C37" s="855" t="s">
        <v>25</v>
      </c>
      <c r="D37" s="856"/>
      <c r="E37" s="856"/>
      <c r="F37" s="856"/>
      <c r="G37" s="857"/>
      <c r="H37" s="203">
        <f>SUM(H33:H36)</f>
        <v>1</v>
      </c>
      <c r="I37" s="936">
        <f>SUM(I33:J36)</f>
        <v>0.36919546666666575</v>
      </c>
      <c r="J37" s="936"/>
      <c r="K37" s="937">
        <f>SUM(K33:P36)</f>
        <v>0</v>
      </c>
      <c r="L37" s="938"/>
      <c r="M37" s="938"/>
      <c r="N37" s="938"/>
      <c r="O37" s="938"/>
      <c r="P37" s="938"/>
      <c r="Q37" s="939">
        <f>SUM(Q33:T36)</f>
        <v>0.36919546666666575</v>
      </c>
      <c r="R37" s="938"/>
      <c r="S37" s="938"/>
      <c r="T37" s="938"/>
      <c r="U37" s="191"/>
      <c r="V37" s="191"/>
      <c r="W37" s="191"/>
      <c r="X37" s="191"/>
      <c r="Y37" s="192"/>
      <c r="Z37" s="38"/>
      <c r="AA37" s="198"/>
    </row>
    <row r="38" spans="2:27" x14ac:dyDescent="0.2">
      <c r="B38" s="35"/>
      <c r="C38" s="16"/>
      <c r="D38" s="16"/>
      <c r="E38" s="16"/>
      <c r="F38" s="16"/>
      <c r="G38" s="16"/>
      <c r="H38" s="27"/>
      <c r="I38" s="27"/>
      <c r="J38" s="28"/>
      <c r="K38" s="16"/>
      <c r="L38" s="16"/>
      <c r="M38" s="16"/>
      <c r="N38" s="16"/>
      <c r="O38" s="16"/>
      <c r="P38" s="16"/>
      <c r="Q38" s="16"/>
      <c r="R38" s="16"/>
      <c r="S38" s="16"/>
      <c r="T38" s="16"/>
      <c r="U38" s="16"/>
      <c r="V38" s="16"/>
      <c r="W38" s="16"/>
      <c r="X38" s="16"/>
      <c r="Y38" s="16"/>
      <c r="Z38" s="38"/>
    </row>
    <row r="39" spans="2:27" ht="15" thickBot="1" x14ac:dyDescent="0.25">
      <c r="B39" s="39"/>
      <c r="C39" s="16"/>
      <c r="D39" s="16"/>
      <c r="E39" s="16"/>
      <c r="F39" s="16"/>
      <c r="G39" s="16"/>
      <c r="H39" s="27"/>
      <c r="I39" s="27"/>
      <c r="J39" s="28"/>
      <c r="K39" s="16"/>
      <c r="L39" s="16"/>
      <c r="M39" s="16"/>
      <c r="N39" s="16"/>
      <c r="O39" s="16"/>
      <c r="P39" s="16"/>
      <c r="Q39" s="16"/>
      <c r="R39" s="16"/>
      <c r="S39" s="16"/>
      <c r="T39" s="16"/>
      <c r="U39" s="16"/>
      <c r="V39" s="16"/>
      <c r="W39" s="16"/>
      <c r="X39" s="16"/>
      <c r="Y39" s="16"/>
      <c r="Z39" s="40"/>
      <c r="AA39" s="198"/>
    </row>
    <row r="40" spans="2:27" x14ac:dyDescent="0.2">
      <c r="B40" s="35"/>
      <c r="C40" s="858" t="s">
        <v>26</v>
      </c>
      <c r="D40" s="859"/>
      <c r="E40" s="859"/>
      <c r="F40" s="859"/>
      <c r="G40" s="859"/>
      <c r="H40" s="859"/>
      <c r="I40" s="859"/>
      <c r="J40" s="859"/>
      <c r="K40" s="859"/>
      <c r="L40" s="859"/>
      <c r="M40" s="859"/>
      <c r="N40" s="859"/>
      <c r="O40" s="859"/>
      <c r="P40" s="859"/>
      <c r="Q40" s="859"/>
      <c r="R40" s="859"/>
      <c r="S40" s="859"/>
      <c r="T40" s="859"/>
      <c r="U40" s="859"/>
      <c r="V40" s="859"/>
      <c r="W40" s="859"/>
      <c r="X40" s="859"/>
      <c r="Y40" s="860"/>
      <c r="Z40" s="38"/>
      <c r="AA40" s="198"/>
    </row>
    <row r="41" spans="2:27" ht="15" thickBot="1" x14ac:dyDescent="0.25">
      <c r="B41" s="35"/>
      <c r="C41" s="861"/>
      <c r="D41" s="862"/>
      <c r="E41" s="862"/>
      <c r="F41" s="862"/>
      <c r="G41" s="862"/>
      <c r="H41" s="862"/>
      <c r="I41" s="862"/>
      <c r="J41" s="862"/>
      <c r="K41" s="862"/>
      <c r="L41" s="862"/>
      <c r="M41" s="862"/>
      <c r="N41" s="862"/>
      <c r="O41" s="862"/>
      <c r="P41" s="862"/>
      <c r="Q41" s="862"/>
      <c r="R41" s="862"/>
      <c r="S41" s="862"/>
      <c r="T41" s="862"/>
      <c r="U41" s="862"/>
      <c r="V41" s="862"/>
      <c r="W41" s="862"/>
      <c r="X41" s="862"/>
      <c r="Y41" s="863"/>
      <c r="Z41" s="38"/>
    </row>
    <row r="42" spans="2:27" x14ac:dyDescent="0.2">
      <c r="B42" s="35"/>
      <c r="C42" s="740" t="s">
        <v>27</v>
      </c>
      <c r="D42" s="741"/>
      <c r="E42" s="741"/>
      <c r="F42" s="741"/>
      <c r="G42" s="741"/>
      <c r="H42" s="741"/>
      <c r="I42" s="741"/>
      <c r="J42" s="741"/>
      <c r="K42" s="741"/>
      <c r="L42" s="741"/>
      <c r="M42" s="741"/>
      <c r="N42" s="741"/>
      <c r="O42" s="741"/>
      <c r="P42" s="741"/>
      <c r="Q42" s="741"/>
      <c r="R42" s="741"/>
      <c r="S42" s="741"/>
      <c r="T42" s="741"/>
      <c r="U42" s="741"/>
      <c r="V42" s="741"/>
      <c r="W42" s="741"/>
      <c r="X42" s="741"/>
      <c r="Y42" s="742"/>
      <c r="Z42" s="38"/>
    </row>
    <row r="43" spans="2:27" ht="20.25" customHeight="1" x14ac:dyDescent="0.2">
      <c r="B43" s="35"/>
      <c r="C43" s="743"/>
      <c r="D43" s="744"/>
      <c r="E43" s="744"/>
      <c r="F43" s="744"/>
      <c r="G43" s="744"/>
      <c r="H43" s="744"/>
      <c r="I43" s="744"/>
      <c r="J43" s="744"/>
      <c r="K43" s="744"/>
      <c r="L43" s="744"/>
      <c r="M43" s="744"/>
      <c r="N43" s="744"/>
      <c r="O43" s="744"/>
      <c r="P43" s="744"/>
      <c r="Q43" s="744"/>
      <c r="R43" s="744"/>
      <c r="S43" s="744"/>
      <c r="T43" s="744"/>
      <c r="U43" s="744"/>
      <c r="V43" s="744"/>
      <c r="W43" s="744"/>
      <c r="X43" s="744"/>
      <c r="Y43" s="745"/>
      <c r="Z43" s="38"/>
    </row>
    <row r="44" spans="2:27" ht="20.25" customHeight="1" x14ac:dyDescent="0.2">
      <c r="B44" s="35"/>
      <c r="C44" s="743"/>
      <c r="D44" s="744"/>
      <c r="E44" s="744"/>
      <c r="F44" s="744"/>
      <c r="G44" s="744"/>
      <c r="H44" s="744"/>
      <c r="I44" s="744"/>
      <c r="J44" s="744"/>
      <c r="K44" s="744"/>
      <c r="L44" s="744"/>
      <c r="M44" s="744"/>
      <c r="N44" s="744"/>
      <c r="O44" s="744"/>
      <c r="P44" s="744"/>
      <c r="Q44" s="744"/>
      <c r="R44" s="744"/>
      <c r="S44" s="744"/>
      <c r="T44" s="744"/>
      <c r="U44" s="744"/>
      <c r="V44" s="744"/>
      <c r="W44" s="744"/>
      <c r="X44" s="744"/>
      <c r="Y44" s="745"/>
      <c r="Z44" s="38"/>
    </row>
    <row r="45" spans="2:27" ht="20.25" customHeight="1" x14ac:dyDescent="0.2">
      <c r="B45" s="35"/>
      <c r="C45" s="743"/>
      <c r="D45" s="744"/>
      <c r="E45" s="744"/>
      <c r="F45" s="744"/>
      <c r="G45" s="744"/>
      <c r="H45" s="744"/>
      <c r="I45" s="744"/>
      <c r="J45" s="744"/>
      <c r="K45" s="744"/>
      <c r="L45" s="744"/>
      <c r="M45" s="744"/>
      <c r="N45" s="744"/>
      <c r="O45" s="744"/>
      <c r="P45" s="744"/>
      <c r="Q45" s="744"/>
      <c r="R45" s="744"/>
      <c r="S45" s="744"/>
      <c r="T45" s="744"/>
      <c r="U45" s="744"/>
      <c r="V45" s="744"/>
      <c r="W45" s="744"/>
      <c r="X45" s="744"/>
      <c r="Y45" s="745"/>
      <c r="Z45" s="38"/>
    </row>
    <row r="46" spans="2:27" ht="20.25" customHeight="1" x14ac:dyDescent="0.2">
      <c r="B46" s="35"/>
      <c r="C46" s="743"/>
      <c r="D46" s="744"/>
      <c r="E46" s="744"/>
      <c r="F46" s="744"/>
      <c r="G46" s="744"/>
      <c r="H46" s="744"/>
      <c r="I46" s="744"/>
      <c r="J46" s="744"/>
      <c r="K46" s="744"/>
      <c r="L46" s="744"/>
      <c r="M46" s="744"/>
      <c r="N46" s="744"/>
      <c r="O46" s="744"/>
      <c r="P46" s="744"/>
      <c r="Q46" s="744"/>
      <c r="R46" s="744"/>
      <c r="S46" s="744"/>
      <c r="T46" s="744"/>
      <c r="U46" s="744"/>
      <c r="V46" s="744"/>
      <c r="W46" s="744"/>
      <c r="X46" s="744"/>
      <c r="Y46" s="745"/>
      <c r="Z46" s="38"/>
    </row>
    <row r="47" spans="2:27" ht="20.25" customHeight="1" x14ac:dyDescent="0.2">
      <c r="B47" s="35"/>
      <c r="C47" s="743"/>
      <c r="D47" s="744"/>
      <c r="E47" s="744"/>
      <c r="F47" s="744"/>
      <c r="G47" s="744"/>
      <c r="H47" s="744"/>
      <c r="I47" s="744"/>
      <c r="J47" s="744"/>
      <c r="K47" s="744"/>
      <c r="L47" s="744"/>
      <c r="M47" s="744"/>
      <c r="N47" s="744"/>
      <c r="O47" s="744"/>
      <c r="P47" s="744"/>
      <c r="Q47" s="744"/>
      <c r="R47" s="744"/>
      <c r="S47" s="744"/>
      <c r="T47" s="744"/>
      <c r="U47" s="744"/>
      <c r="V47" s="744"/>
      <c r="W47" s="744"/>
      <c r="X47" s="744"/>
      <c r="Y47" s="745"/>
      <c r="Z47" s="38"/>
    </row>
    <row r="48" spans="2:27" ht="20.25" customHeight="1" x14ac:dyDescent="0.2">
      <c r="B48" s="35"/>
      <c r="C48" s="743"/>
      <c r="D48" s="744"/>
      <c r="E48" s="744"/>
      <c r="F48" s="744"/>
      <c r="G48" s="744"/>
      <c r="H48" s="744"/>
      <c r="I48" s="744"/>
      <c r="J48" s="744"/>
      <c r="K48" s="744"/>
      <c r="L48" s="744"/>
      <c r="M48" s="744"/>
      <c r="N48" s="744"/>
      <c r="O48" s="744"/>
      <c r="P48" s="744"/>
      <c r="Q48" s="744"/>
      <c r="R48" s="744"/>
      <c r="S48" s="744"/>
      <c r="T48" s="744"/>
      <c r="U48" s="744"/>
      <c r="V48" s="744"/>
      <c r="W48" s="744"/>
      <c r="X48" s="744"/>
      <c r="Y48" s="745"/>
      <c r="Z48" s="38"/>
    </row>
    <row r="49" spans="2:26" ht="20.25" customHeight="1" x14ac:dyDescent="0.2">
      <c r="B49" s="35"/>
      <c r="C49" s="743"/>
      <c r="D49" s="744"/>
      <c r="E49" s="744"/>
      <c r="F49" s="744"/>
      <c r="G49" s="744"/>
      <c r="H49" s="744"/>
      <c r="I49" s="744"/>
      <c r="J49" s="744"/>
      <c r="K49" s="744"/>
      <c r="L49" s="744"/>
      <c r="M49" s="744"/>
      <c r="N49" s="744"/>
      <c r="O49" s="744"/>
      <c r="P49" s="744"/>
      <c r="Q49" s="744"/>
      <c r="R49" s="744"/>
      <c r="S49" s="744"/>
      <c r="T49" s="744"/>
      <c r="U49" s="744"/>
      <c r="V49" s="744"/>
      <c r="W49" s="744"/>
      <c r="X49" s="744"/>
      <c r="Y49" s="745"/>
      <c r="Z49" s="38"/>
    </row>
    <row r="50" spans="2:26" ht="20.25" customHeight="1" x14ac:dyDescent="0.2">
      <c r="B50" s="35"/>
      <c r="C50" s="743"/>
      <c r="D50" s="744"/>
      <c r="E50" s="744"/>
      <c r="F50" s="744"/>
      <c r="G50" s="744"/>
      <c r="H50" s="744"/>
      <c r="I50" s="744"/>
      <c r="J50" s="744"/>
      <c r="K50" s="744"/>
      <c r="L50" s="744"/>
      <c r="M50" s="744"/>
      <c r="N50" s="744"/>
      <c r="O50" s="744"/>
      <c r="P50" s="744"/>
      <c r="Q50" s="744"/>
      <c r="R50" s="744"/>
      <c r="S50" s="744"/>
      <c r="T50" s="744"/>
      <c r="U50" s="744"/>
      <c r="V50" s="744"/>
      <c r="W50" s="744"/>
      <c r="X50" s="744"/>
      <c r="Y50" s="745"/>
      <c r="Z50" s="38"/>
    </row>
    <row r="51" spans="2:26" ht="20.25" customHeight="1" x14ac:dyDescent="0.2">
      <c r="B51" s="35"/>
      <c r="C51" s="743"/>
      <c r="D51" s="744"/>
      <c r="E51" s="744"/>
      <c r="F51" s="744"/>
      <c r="G51" s="744"/>
      <c r="H51" s="744"/>
      <c r="I51" s="744"/>
      <c r="J51" s="744"/>
      <c r="K51" s="744"/>
      <c r="L51" s="744"/>
      <c r="M51" s="744"/>
      <c r="N51" s="744"/>
      <c r="O51" s="744"/>
      <c r="P51" s="744"/>
      <c r="Q51" s="744"/>
      <c r="R51" s="744"/>
      <c r="S51" s="744"/>
      <c r="T51" s="744"/>
      <c r="U51" s="744"/>
      <c r="V51" s="744"/>
      <c r="W51" s="744"/>
      <c r="X51" s="744"/>
      <c r="Y51" s="745"/>
      <c r="Z51" s="38"/>
    </row>
    <row r="52" spans="2:26" ht="20.25" customHeight="1" x14ac:dyDescent="0.2">
      <c r="B52" s="35"/>
      <c r="C52" s="743"/>
      <c r="D52" s="744"/>
      <c r="E52" s="744"/>
      <c r="F52" s="744"/>
      <c r="G52" s="744"/>
      <c r="H52" s="744"/>
      <c r="I52" s="744"/>
      <c r="J52" s="744"/>
      <c r="K52" s="744"/>
      <c r="L52" s="744"/>
      <c r="M52" s="744"/>
      <c r="N52" s="744"/>
      <c r="O52" s="744"/>
      <c r="P52" s="744"/>
      <c r="Q52" s="744"/>
      <c r="R52" s="744"/>
      <c r="S52" s="744"/>
      <c r="T52" s="744"/>
      <c r="U52" s="744"/>
      <c r="V52" s="744"/>
      <c r="W52" s="744"/>
      <c r="X52" s="744"/>
      <c r="Y52" s="745"/>
      <c r="Z52" s="38"/>
    </row>
    <row r="53" spans="2:26" ht="20.25" customHeight="1" x14ac:dyDescent="0.2">
      <c r="B53" s="35"/>
      <c r="C53" s="743"/>
      <c r="D53" s="744"/>
      <c r="E53" s="744"/>
      <c r="F53" s="744"/>
      <c r="G53" s="744"/>
      <c r="H53" s="744"/>
      <c r="I53" s="744"/>
      <c r="J53" s="744"/>
      <c r="K53" s="744"/>
      <c r="L53" s="744"/>
      <c r="M53" s="744"/>
      <c r="N53" s="744"/>
      <c r="O53" s="744"/>
      <c r="P53" s="744"/>
      <c r="Q53" s="744"/>
      <c r="R53" s="744"/>
      <c r="S53" s="744"/>
      <c r="T53" s="744"/>
      <c r="U53" s="744"/>
      <c r="V53" s="744"/>
      <c r="W53" s="744"/>
      <c r="X53" s="744"/>
      <c r="Y53" s="745"/>
      <c r="Z53" s="38"/>
    </row>
    <row r="54" spans="2:26" ht="15" thickBot="1" x14ac:dyDescent="0.25">
      <c r="B54" s="35"/>
      <c r="C54" s="746"/>
      <c r="D54" s="747"/>
      <c r="E54" s="747"/>
      <c r="F54" s="747"/>
      <c r="G54" s="747"/>
      <c r="H54" s="747"/>
      <c r="I54" s="747"/>
      <c r="J54" s="747"/>
      <c r="K54" s="747"/>
      <c r="L54" s="747"/>
      <c r="M54" s="747"/>
      <c r="N54" s="747"/>
      <c r="O54" s="747"/>
      <c r="P54" s="747"/>
      <c r="Q54" s="747"/>
      <c r="R54" s="747"/>
      <c r="S54" s="747"/>
      <c r="T54" s="747"/>
      <c r="U54" s="747"/>
      <c r="V54" s="747"/>
      <c r="W54" s="747"/>
      <c r="X54" s="747"/>
      <c r="Y54" s="748"/>
      <c r="Z54" s="38"/>
    </row>
    <row r="55" spans="2:26" x14ac:dyDescent="0.2">
      <c r="B55" s="39"/>
      <c r="C55" s="30"/>
      <c r="D55" s="30"/>
      <c r="E55" s="30"/>
      <c r="F55" s="30"/>
      <c r="G55" s="30"/>
      <c r="H55" s="30"/>
      <c r="I55" s="30"/>
      <c r="J55" s="30"/>
      <c r="K55" s="30"/>
      <c r="L55" s="30"/>
      <c r="M55" s="30"/>
      <c r="N55" s="30"/>
      <c r="O55" s="30"/>
      <c r="P55" s="30"/>
      <c r="Q55" s="30"/>
      <c r="R55" s="30"/>
      <c r="S55" s="30"/>
      <c r="T55" s="30"/>
      <c r="U55" s="30"/>
      <c r="V55" s="30"/>
      <c r="W55" s="30"/>
      <c r="X55" s="30"/>
      <c r="Y55" s="30"/>
      <c r="Z55" s="40"/>
    </row>
    <row r="56" spans="2:26" ht="15" thickBot="1" x14ac:dyDescent="0.25">
      <c r="B56" s="193"/>
      <c r="C56" s="33"/>
      <c r="D56" s="33"/>
      <c r="E56" s="33"/>
      <c r="F56" s="33"/>
      <c r="G56" s="33"/>
      <c r="H56" s="33"/>
      <c r="I56" s="33"/>
      <c r="J56" s="33"/>
      <c r="K56" s="33"/>
      <c r="L56" s="33"/>
      <c r="M56" s="33"/>
      <c r="N56" s="33"/>
      <c r="O56" s="33"/>
      <c r="P56" s="33"/>
      <c r="Q56" s="33"/>
      <c r="R56" s="33"/>
      <c r="S56" s="33"/>
      <c r="T56" s="33"/>
      <c r="U56" s="33"/>
      <c r="V56" s="33"/>
      <c r="W56" s="33"/>
      <c r="X56" s="33"/>
      <c r="Y56" s="33"/>
      <c r="Z56" s="194"/>
    </row>
    <row r="57" spans="2:26" ht="14.25" customHeight="1" x14ac:dyDescent="0.2">
      <c r="B57" s="35"/>
      <c r="C57" s="573" t="s">
        <v>20</v>
      </c>
      <c r="D57" s="574"/>
      <c r="E57" s="574"/>
      <c r="F57" s="574"/>
      <c r="G57" s="575"/>
      <c r="H57" s="573" t="s">
        <v>34</v>
      </c>
      <c r="I57" s="574"/>
      <c r="J57" s="573" t="s">
        <v>35</v>
      </c>
      <c r="K57" s="574"/>
      <c r="L57" s="574"/>
      <c r="M57" s="574"/>
      <c r="N57" s="575"/>
      <c r="O57" s="573" t="s">
        <v>33</v>
      </c>
      <c r="P57" s="574"/>
      <c r="Q57" s="574"/>
      <c r="R57" s="574"/>
      <c r="S57" s="574"/>
      <c r="T57" s="574"/>
      <c r="U57" s="574"/>
      <c r="V57" s="574"/>
      <c r="W57" s="574"/>
      <c r="X57" s="574"/>
      <c r="Y57" s="575"/>
      <c r="Z57" s="38"/>
    </row>
    <row r="58" spans="2:26" ht="14.25" customHeight="1" x14ac:dyDescent="0.2">
      <c r="B58" s="35"/>
      <c r="C58" s="576"/>
      <c r="D58" s="577"/>
      <c r="E58" s="577"/>
      <c r="F58" s="577"/>
      <c r="G58" s="578"/>
      <c r="H58" s="576"/>
      <c r="I58" s="577"/>
      <c r="J58" s="576"/>
      <c r="K58" s="577"/>
      <c r="L58" s="577"/>
      <c r="M58" s="577"/>
      <c r="N58" s="578"/>
      <c r="O58" s="576"/>
      <c r="P58" s="577"/>
      <c r="Q58" s="577"/>
      <c r="R58" s="577"/>
      <c r="S58" s="577"/>
      <c r="T58" s="577"/>
      <c r="U58" s="577"/>
      <c r="V58" s="577"/>
      <c r="W58" s="577"/>
      <c r="X58" s="577"/>
      <c r="Y58" s="578"/>
      <c r="Z58" s="38"/>
    </row>
    <row r="59" spans="2:26" ht="15" customHeight="1" thickBot="1" x14ac:dyDescent="0.25">
      <c r="B59" s="35"/>
      <c r="C59" s="576"/>
      <c r="D59" s="577"/>
      <c r="E59" s="577"/>
      <c r="F59" s="577"/>
      <c r="G59" s="578"/>
      <c r="H59" s="864"/>
      <c r="I59" s="865"/>
      <c r="J59" s="864"/>
      <c r="K59" s="865"/>
      <c r="L59" s="865"/>
      <c r="M59" s="865"/>
      <c r="N59" s="866"/>
      <c r="O59" s="864"/>
      <c r="P59" s="865"/>
      <c r="Q59" s="865"/>
      <c r="R59" s="865"/>
      <c r="S59" s="865"/>
      <c r="T59" s="865"/>
      <c r="U59" s="865"/>
      <c r="V59" s="865"/>
      <c r="W59" s="865"/>
      <c r="X59" s="865"/>
      <c r="Y59" s="866"/>
      <c r="Z59" s="38"/>
    </row>
    <row r="60" spans="2:26" ht="15" customHeight="1" x14ac:dyDescent="0.2">
      <c r="B60" s="35"/>
      <c r="C60" s="749" t="s">
        <v>499</v>
      </c>
      <c r="D60" s="750"/>
      <c r="E60" s="750"/>
      <c r="F60" s="750"/>
      <c r="G60" s="750"/>
      <c r="H60" s="646">
        <v>0.36</v>
      </c>
      <c r="I60" s="644"/>
      <c r="J60" s="646">
        <v>0.37</v>
      </c>
      <c r="K60" s="940"/>
      <c r="L60" s="940"/>
      <c r="M60" s="940"/>
      <c r="N60" s="644"/>
      <c r="O60" s="852"/>
      <c r="P60" s="853"/>
      <c r="Q60" s="853"/>
      <c r="R60" s="853"/>
      <c r="S60" s="853"/>
      <c r="T60" s="853"/>
      <c r="U60" s="853"/>
      <c r="V60" s="853"/>
      <c r="W60" s="853"/>
      <c r="X60" s="853"/>
      <c r="Y60" s="854"/>
      <c r="Z60" s="38"/>
    </row>
    <row r="61" spans="2:26" x14ac:dyDescent="0.2">
      <c r="B61" s="35"/>
      <c r="C61" s="751"/>
      <c r="D61" s="752"/>
      <c r="E61" s="752"/>
      <c r="F61" s="752"/>
      <c r="G61" s="752"/>
      <c r="H61" s="846"/>
      <c r="I61" s="848"/>
      <c r="J61" s="846"/>
      <c r="K61" s="847"/>
      <c r="L61" s="847"/>
      <c r="M61" s="847"/>
      <c r="N61" s="848"/>
      <c r="O61" s="846"/>
      <c r="P61" s="847"/>
      <c r="Q61" s="847"/>
      <c r="R61" s="847"/>
      <c r="S61" s="847"/>
      <c r="T61" s="847"/>
      <c r="U61" s="847"/>
      <c r="V61" s="847"/>
      <c r="W61" s="847"/>
      <c r="X61" s="847"/>
      <c r="Y61" s="848"/>
      <c r="Z61" s="38"/>
    </row>
    <row r="62" spans="2:26" x14ac:dyDescent="0.2">
      <c r="B62" s="35"/>
      <c r="C62" s="543"/>
      <c r="D62" s="544"/>
      <c r="E62" s="544"/>
      <c r="F62" s="544"/>
      <c r="G62" s="544"/>
      <c r="H62" s="846"/>
      <c r="I62" s="848"/>
      <c r="J62" s="846"/>
      <c r="K62" s="847"/>
      <c r="L62" s="847"/>
      <c r="M62" s="847"/>
      <c r="N62" s="848"/>
      <c r="O62" s="846"/>
      <c r="P62" s="847"/>
      <c r="Q62" s="847"/>
      <c r="R62" s="847"/>
      <c r="S62" s="847"/>
      <c r="T62" s="847"/>
      <c r="U62" s="847"/>
      <c r="V62" s="847"/>
      <c r="W62" s="847"/>
      <c r="X62" s="847"/>
      <c r="Y62" s="848"/>
      <c r="Z62" s="38"/>
    </row>
    <row r="63" spans="2:26" x14ac:dyDescent="0.2">
      <c r="B63" s="35"/>
      <c r="C63" s="543"/>
      <c r="D63" s="544"/>
      <c r="E63" s="544"/>
      <c r="F63" s="544"/>
      <c r="G63" s="544"/>
      <c r="H63" s="846"/>
      <c r="I63" s="848"/>
      <c r="J63" s="846"/>
      <c r="K63" s="847"/>
      <c r="L63" s="847"/>
      <c r="M63" s="847"/>
      <c r="N63" s="848"/>
      <c r="O63" s="846"/>
      <c r="P63" s="847"/>
      <c r="Q63" s="847"/>
      <c r="R63" s="847"/>
      <c r="S63" s="847"/>
      <c r="T63" s="847"/>
      <c r="U63" s="847"/>
      <c r="V63" s="847"/>
      <c r="W63" s="847"/>
      <c r="X63" s="847"/>
      <c r="Y63" s="848"/>
      <c r="Z63" s="38"/>
    </row>
    <row r="64" spans="2:26" x14ac:dyDescent="0.2">
      <c r="B64" s="35"/>
      <c r="C64" s="543"/>
      <c r="D64" s="544"/>
      <c r="E64" s="544"/>
      <c r="F64" s="544"/>
      <c r="G64" s="544"/>
      <c r="H64" s="846"/>
      <c r="I64" s="848"/>
      <c r="J64" s="846"/>
      <c r="K64" s="847"/>
      <c r="L64" s="847"/>
      <c r="M64" s="847"/>
      <c r="N64" s="848"/>
      <c r="O64" s="846"/>
      <c r="P64" s="847"/>
      <c r="Q64" s="847"/>
      <c r="R64" s="847"/>
      <c r="S64" s="847"/>
      <c r="T64" s="847"/>
      <c r="U64" s="847"/>
      <c r="V64" s="847"/>
      <c r="W64" s="847"/>
      <c r="X64" s="847"/>
      <c r="Y64" s="848"/>
      <c r="Z64" s="38"/>
    </row>
    <row r="65" spans="2:26" x14ac:dyDescent="0.2">
      <c r="B65" s="35"/>
      <c r="C65" s="543"/>
      <c r="D65" s="544"/>
      <c r="E65" s="544"/>
      <c r="F65" s="544"/>
      <c r="G65" s="544"/>
      <c r="H65" s="846"/>
      <c r="I65" s="848"/>
      <c r="J65" s="846"/>
      <c r="K65" s="847"/>
      <c r="L65" s="847"/>
      <c r="M65" s="847"/>
      <c r="N65" s="848"/>
      <c r="O65" s="846"/>
      <c r="P65" s="847"/>
      <c r="Q65" s="847"/>
      <c r="R65" s="847"/>
      <c r="S65" s="847"/>
      <c r="T65" s="847"/>
      <c r="U65" s="847"/>
      <c r="V65" s="847"/>
      <c r="W65" s="847"/>
      <c r="X65" s="847"/>
      <c r="Y65" s="848"/>
      <c r="Z65" s="38"/>
    </row>
    <row r="66" spans="2:26" x14ac:dyDescent="0.2">
      <c r="B66" s="35"/>
      <c r="C66" s="543"/>
      <c r="D66" s="544"/>
      <c r="E66" s="544"/>
      <c r="F66" s="544"/>
      <c r="G66" s="544"/>
      <c r="H66" s="846"/>
      <c r="I66" s="848"/>
      <c r="J66" s="846"/>
      <c r="K66" s="847"/>
      <c r="L66" s="847"/>
      <c r="M66" s="847"/>
      <c r="N66" s="848"/>
      <c r="O66" s="846"/>
      <c r="P66" s="847"/>
      <c r="Q66" s="847"/>
      <c r="R66" s="847"/>
      <c r="S66" s="847"/>
      <c r="T66" s="847"/>
      <c r="U66" s="847"/>
      <c r="V66" s="847"/>
      <c r="W66" s="847"/>
      <c r="X66" s="847"/>
      <c r="Y66" s="848"/>
      <c r="Z66" s="38"/>
    </row>
    <row r="67" spans="2:26" x14ac:dyDescent="0.2">
      <c r="B67" s="35"/>
      <c r="C67" s="543"/>
      <c r="D67" s="544"/>
      <c r="E67" s="544"/>
      <c r="F67" s="544"/>
      <c r="G67" s="544"/>
      <c r="H67" s="846"/>
      <c r="I67" s="848"/>
      <c r="J67" s="846"/>
      <c r="K67" s="847"/>
      <c r="L67" s="847"/>
      <c r="M67" s="847"/>
      <c r="N67" s="848"/>
      <c r="O67" s="846"/>
      <c r="P67" s="847"/>
      <c r="Q67" s="847"/>
      <c r="R67" s="847"/>
      <c r="S67" s="847"/>
      <c r="T67" s="847"/>
      <c r="U67" s="847"/>
      <c r="V67" s="847"/>
      <c r="W67" s="847"/>
      <c r="X67" s="847"/>
      <c r="Y67" s="848"/>
      <c r="Z67" s="38"/>
    </row>
    <row r="68" spans="2:26" x14ac:dyDescent="0.2">
      <c r="B68" s="35"/>
      <c r="C68" s="543"/>
      <c r="D68" s="544"/>
      <c r="E68" s="544"/>
      <c r="F68" s="544"/>
      <c r="G68" s="544"/>
      <c r="H68" s="846"/>
      <c r="I68" s="848"/>
      <c r="J68" s="846"/>
      <c r="K68" s="847"/>
      <c r="L68" s="847"/>
      <c r="M68" s="847"/>
      <c r="N68" s="848"/>
      <c r="O68" s="846"/>
      <c r="P68" s="847"/>
      <c r="Q68" s="847"/>
      <c r="R68" s="847"/>
      <c r="S68" s="847"/>
      <c r="T68" s="847"/>
      <c r="U68" s="847"/>
      <c r="V68" s="847"/>
      <c r="W68" s="847"/>
      <c r="X68" s="847"/>
      <c r="Y68" s="848"/>
      <c r="Z68" s="38"/>
    </row>
    <row r="69" spans="2:26" x14ac:dyDescent="0.2">
      <c r="B69" s="35"/>
      <c r="C69" s="543"/>
      <c r="D69" s="544"/>
      <c r="E69" s="544"/>
      <c r="F69" s="544"/>
      <c r="G69" s="544"/>
      <c r="H69" s="846"/>
      <c r="I69" s="848"/>
      <c r="J69" s="846"/>
      <c r="K69" s="847"/>
      <c r="L69" s="847"/>
      <c r="M69" s="847"/>
      <c r="N69" s="848"/>
      <c r="O69" s="846"/>
      <c r="P69" s="847"/>
      <c r="Q69" s="847"/>
      <c r="R69" s="847"/>
      <c r="S69" s="847"/>
      <c r="T69" s="847"/>
      <c r="U69" s="847"/>
      <c r="V69" s="847"/>
      <c r="W69" s="847"/>
      <c r="X69" s="847"/>
      <c r="Y69" s="848"/>
      <c r="Z69" s="38"/>
    </row>
    <row r="70" spans="2:26" x14ac:dyDescent="0.2">
      <c r="B70" s="35"/>
      <c r="C70" s="543"/>
      <c r="D70" s="544"/>
      <c r="E70" s="544"/>
      <c r="F70" s="544"/>
      <c r="G70" s="544"/>
      <c r="H70" s="846"/>
      <c r="I70" s="848"/>
      <c r="J70" s="846"/>
      <c r="K70" s="847"/>
      <c r="L70" s="847"/>
      <c r="M70" s="847"/>
      <c r="N70" s="848"/>
      <c r="O70" s="846"/>
      <c r="P70" s="847"/>
      <c r="Q70" s="847"/>
      <c r="R70" s="847"/>
      <c r="S70" s="847"/>
      <c r="T70" s="847"/>
      <c r="U70" s="847"/>
      <c r="V70" s="847"/>
      <c r="W70" s="847"/>
      <c r="X70" s="847"/>
      <c r="Y70" s="848"/>
      <c r="Z70" s="38"/>
    </row>
    <row r="71" spans="2:26" ht="15.75" customHeight="1" thickBot="1" x14ac:dyDescent="0.25">
      <c r="B71" s="35"/>
      <c r="C71" s="546"/>
      <c r="D71" s="547"/>
      <c r="E71" s="547"/>
      <c r="F71" s="547"/>
      <c r="G71" s="547"/>
      <c r="H71" s="849"/>
      <c r="I71" s="851"/>
      <c r="J71" s="849"/>
      <c r="K71" s="850"/>
      <c r="L71" s="850"/>
      <c r="M71" s="850"/>
      <c r="N71" s="851"/>
      <c r="O71" s="849"/>
      <c r="P71" s="850"/>
      <c r="Q71" s="850"/>
      <c r="R71" s="850"/>
      <c r="S71" s="850"/>
      <c r="T71" s="850"/>
      <c r="U71" s="850"/>
      <c r="V71" s="850"/>
      <c r="W71" s="850"/>
      <c r="X71" s="850"/>
      <c r="Y71" s="851"/>
      <c r="Z71" s="38"/>
    </row>
    <row r="72" spans="2:26" x14ac:dyDescent="0.2">
      <c r="B72" s="39"/>
      <c r="C72" s="30"/>
      <c r="D72" s="30"/>
      <c r="E72" s="30"/>
      <c r="F72" s="30"/>
      <c r="G72" s="30"/>
      <c r="H72" s="30"/>
      <c r="I72" s="30"/>
      <c r="J72" s="30"/>
      <c r="K72" s="30"/>
      <c r="L72" s="30"/>
      <c r="M72" s="30"/>
      <c r="N72" s="30"/>
      <c r="O72" s="30"/>
      <c r="P72" s="30"/>
      <c r="Q72" s="30"/>
      <c r="R72" s="30"/>
      <c r="S72" s="30"/>
      <c r="T72" s="30"/>
      <c r="U72" s="30"/>
      <c r="V72" s="30"/>
      <c r="W72" s="30"/>
      <c r="X72" s="30"/>
      <c r="Y72" s="30"/>
      <c r="Z72" s="40"/>
    </row>
  </sheetData>
  <mergeCells count="124">
    <mergeCell ref="B2:G4"/>
    <mergeCell ref="H2:Z2"/>
    <mergeCell ref="H3:O3"/>
    <mergeCell ref="P3:Z3"/>
    <mergeCell ref="H4:Z4"/>
    <mergeCell ref="C7:E8"/>
    <mergeCell ref="F7:Y8"/>
    <mergeCell ref="C13:E14"/>
    <mergeCell ref="F13:S14"/>
    <mergeCell ref="T13:Y13"/>
    <mergeCell ref="T14:Y14"/>
    <mergeCell ref="C16:E16"/>
    <mergeCell ref="F16:Y16"/>
    <mergeCell ref="C10:E11"/>
    <mergeCell ref="F10:O11"/>
    <mergeCell ref="P10:S10"/>
    <mergeCell ref="T10:Y10"/>
    <mergeCell ref="P11:S11"/>
    <mergeCell ref="T11:Y11"/>
    <mergeCell ref="C23:I23"/>
    <mergeCell ref="J23:P23"/>
    <mergeCell ref="Q23:Y23"/>
    <mergeCell ref="C24:I24"/>
    <mergeCell ref="J24:P24"/>
    <mergeCell ref="Q24:Y24"/>
    <mergeCell ref="C18:E18"/>
    <mergeCell ref="F18:Y18"/>
    <mergeCell ref="C20:H21"/>
    <mergeCell ref="I20:L21"/>
    <mergeCell ref="M20:S20"/>
    <mergeCell ref="T20:Y20"/>
    <mergeCell ref="M21:S21"/>
    <mergeCell ref="T21:Y21"/>
    <mergeCell ref="C30:Y31"/>
    <mergeCell ref="C32:G32"/>
    <mergeCell ref="I32:J32"/>
    <mergeCell ref="K32:P32"/>
    <mergeCell ref="Q32:T32"/>
    <mergeCell ref="U32:Y32"/>
    <mergeCell ref="C26:E26"/>
    <mergeCell ref="F26:Y26"/>
    <mergeCell ref="C28:H28"/>
    <mergeCell ref="I28:J28"/>
    <mergeCell ref="K28:P28"/>
    <mergeCell ref="Q28:S28"/>
    <mergeCell ref="U28:X28"/>
    <mergeCell ref="C33:G33"/>
    <mergeCell ref="I33:J33"/>
    <mergeCell ref="K33:P33"/>
    <mergeCell ref="Q33:T33"/>
    <mergeCell ref="U33:Y33"/>
    <mergeCell ref="C34:G34"/>
    <mergeCell ref="I34:J34"/>
    <mergeCell ref="K34:P34"/>
    <mergeCell ref="Q34:T34"/>
    <mergeCell ref="U34:Y34"/>
    <mergeCell ref="C35:G35"/>
    <mergeCell ref="I35:J35"/>
    <mergeCell ref="K35:P35"/>
    <mergeCell ref="Q35:T35"/>
    <mergeCell ref="U35:Y35"/>
    <mergeCell ref="C36:G36"/>
    <mergeCell ref="I36:J36"/>
    <mergeCell ref="K36:P36"/>
    <mergeCell ref="Q36:T36"/>
    <mergeCell ref="U36:Y36"/>
    <mergeCell ref="C57:G59"/>
    <mergeCell ref="O57:Y59"/>
    <mergeCell ref="C60:G60"/>
    <mergeCell ref="O60:Y60"/>
    <mergeCell ref="C37:G37"/>
    <mergeCell ref="I37:J37"/>
    <mergeCell ref="K37:P37"/>
    <mergeCell ref="Q37:T37"/>
    <mergeCell ref="C40:Y41"/>
    <mergeCell ref="C42:Y54"/>
    <mergeCell ref="H57:I59"/>
    <mergeCell ref="H60:I60"/>
    <mergeCell ref="J57:N59"/>
    <mergeCell ref="J60:N60"/>
    <mergeCell ref="C63:G63"/>
    <mergeCell ref="O63:Y63"/>
    <mergeCell ref="C64:G64"/>
    <mergeCell ref="O64:Y64"/>
    <mergeCell ref="C61:G61"/>
    <mergeCell ref="O61:Y61"/>
    <mergeCell ref="C62:G62"/>
    <mergeCell ref="O62:Y62"/>
    <mergeCell ref="H61:I61"/>
    <mergeCell ref="H62:I62"/>
    <mergeCell ref="H63:I63"/>
    <mergeCell ref="H64:I64"/>
    <mergeCell ref="J61:N61"/>
    <mergeCell ref="J62:N62"/>
    <mergeCell ref="J63:N63"/>
    <mergeCell ref="J64:N64"/>
    <mergeCell ref="C67:G67"/>
    <mergeCell ref="O67:Y67"/>
    <mergeCell ref="C68:G68"/>
    <mergeCell ref="O68:Y68"/>
    <mergeCell ref="C65:G65"/>
    <mergeCell ref="O65:Y65"/>
    <mergeCell ref="C66:G66"/>
    <mergeCell ref="O66:Y66"/>
    <mergeCell ref="H65:I65"/>
    <mergeCell ref="H66:I66"/>
    <mergeCell ref="H67:I67"/>
    <mergeCell ref="H68:I68"/>
    <mergeCell ref="J65:N65"/>
    <mergeCell ref="J66:N66"/>
    <mergeCell ref="J67:N67"/>
    <mergeCell ref="J68:N68"/>
    <mergeCell ref="C71:G71"/>
    <mergeCell ref="O71:Y71"/>
    <mergeCell ref="C69:G69"/>
    <mergeCell ref="O69:Y69"/>
    <mergeCell ref="C70:G70"/>
    <mergeCell ref="O70:Y70"/>
    <mergeCell ref="H69:I69"/>
    <mergeCell ref="H70:I70"/>
    <mergeCell ref="H71:I71"/>
    <mergeCell ref="J69:N69"/>
    <mergeCell ref="J70:N70"/>
    <mergeCell ref="J71:N71"/>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42</vt:i4>
      </vt:variant>
      <vt:variant>
        <vt:lpstr>Rangos con nombre</vt:lpstr>
      </vt:variant>
      <vt:variant>
        <vt:i4>4</vt:i4>
      </vt:variant>
    </vt:vector>
  </HeadingPairs>
  <TitlesOfParts>
    <vt:vector size="46" baseType="lpstr">
      <vt:lpstr>FORMATO</vt:lpstr>
      <vt:lpstr>RESUMEN</vt:lpstr>
      <vt:lpstr>RESULTADOS</vt:lpstr>
      <vt:lpstr>CONSOLIDADO</vt:lpstr>
      <vt:lpstr>SIG-IND-001</vt:lpstr>
      <vt:lpstr>SIG-IND-002</vt:lpstr>
      <vt:lpstr>SIG-IND-003</vt:lpstr>
      <vt:lpstr>PES-IND-001</vt:lpstr>
      <vt:lpstr>PES-IND-002</vt:lpstr>
      <vt:lpstr>COM-IND-001</vt:lpstr>
      <vt:lpstr>COM-IND-002</vt:lpstr>
      <vt:lpstr>COM-IND-003</vt:lpstr>
      <vt:lpstr>PDV-IND-001</vt:lpstr>
      <vt:lpstr>PDV-IND-004</vt:lpstr>
      <vt:lpstr>PDV-IND-005</vt:lpstr>
      <vt:lpstr>AII-IND-001</vt:lpstr>
      <vt:lpstr>PRO-IND-001</vt:lpstr>
      <vt:lpstr>PRO-IND-002</vt:lpstr>
      <vt:lpstr>PRO-IND-003</vt:lpstr>
      <vt:lpstr>IMV-IND-001</vt:lpstr>
      <vt:lpstr>IMV-IND-002</vt:lpstr>
      <vt:lpstr>IMV-IND-003</vt:lpstr>
      <vt:lpstr>GAM-IND-001</vt:lpstr>
      <vt:lpstr>SAP-IND-001</vt:lpstr>
      <vt:lpstr>SAP-IND-002</vt:lpstr>
      <vt:lpstr>CON-IND-002</vt:lpstr>
      <vt:lpstr>GDO-IND-003</vt:lpstr>
      <vt:lpstr>FIN-IND-002</vt:lpstr>
      <vt:lpstr>FIN-IND-003</vt:lpstr>
      <vt:lpstr>FIN-IND-004</vt:lpstr>
      <vt:lpstr>FIN-IND-005</vt:lpstr>
      <vt:lpstr>ABI-IND-001</vt:lpstr>
      <vt:lpstr>ABI-IND-002</vt:lpstr>
      <vt:lpstr>ABI-IND-003</vt:lpstr>
      <vt:lpstr>THU-IND-001</vt:lpstr>
      <vt:lpstr>THU-IND-002</vt:lpstr>
      <vt:lpstr>THU-IND-003</vt:lpstr>
      <vt:lpstr>THU-IND-004</vt:lpstr>
      <vt:lpstr>THU-IND-005</vt:lpstr>
      <vt:lpstr>CDI-IND-001</vt:lpstr>
      <vt:lpstr>ODM-IND-001</vt:lpstr>
      <vt:lpstr>CMG-IND-001</vt:lpstr>
      <vt:lpstr>FORMATO!Área_de_impresión</vt:lpstr>
      <vt:lpstr>'PDV-IND-001'!Área_de_impresión</vt:lpstr>
      <vt:lpstr>FORMATO!Títulos_a_imprimir</vt:lpstr>
      <vt:lpstr>'PDV-IND-001'!Títulos_a_imprimir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Perea Mena</dc:creator>
  <cp:lastModifiedBy>Andrea del Pilar Zambrano Barrios</cp:lastModifiedBy>
  <cp:lastPrinted>2018-07-03T15:07:30Z</cp:lastPrinted>
  <dcterms:created xsi:type="dcterms:W3CDTF">2018-06-25T20:52:53Z</dcterms:created>
  <dcterms:modified xsi:type="dcterms:W3CDTF">2018-10-08T14:35:40Z</dcterms:modified>
</cp:coreProperties>
</file>